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Final Mill Levy Summary" sheetId="1" r:id="rId1"/>
  </sheets>
  <externalReferences>
    <externalReference r:id="rId4"/>
  </externalReferences>
  <definedNames>
    <definedName name="GMONEY">#REF!</definedName>
    <definedName name="MONEY" localSheetId="0">#REF!</definedName>
    <definedName name="_xlnm.Print_Area" localSheetId="0">'Final Mill Levy Summary'!$A$7:$AA$634</definedName>
    <definedName name="_xlnm.Print_Titles" localSheetId="0">'Final Mill Levy Summary'!$1:$6</definedName>
  </definedNames>
  <calcPr fullCalcOnLoad="1"/>
</workbook>
</file>

<file path=xl/sharedStrings.xml><?xml version="1.0" encoding="utf-8"?>
<sst xmlns="http://schemas.openxmlformats.org/spreadsheetml/2006/main" count="749" uniqueCount="454">
  <si>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</si>
  <si>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</si>
  <si>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</si>
  <si>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</si>
  <si>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</si>
  <si>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</si>
  <si>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</si>
  <si>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</si>
  <si>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</si>
  <si>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</si>
  <si>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</si>
  <si>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</si>
  <si>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</si>
  <si>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</si>
  <si>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</si>
  <si>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 xml:space="preserve">SOT 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</si>
  <si>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</si>
  <si>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</si>
  <si>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</si>
  <si>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</si>
  <si>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</si>
  <si>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</si>
  <si>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</si>
  <si>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</si>
  <si>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</si>
  <si>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</si>
  <si>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</si>
  <si>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Calculation</t>
  </si>
  <si>
    <t>VALUATION</t>
  </si>
  <si>
    <t>SCHOOL DISTRICT</t>
  </si>
  <si>
    <t>MILLS</t>
  </si>
  <si>
    <t>LEVY</t>
  </si>
  <si>
    <t>ADAMS</t>
  </si>
  <si>
    <t>MAPLETON 1</t>
  </si>
  <si>
    <t xml:space="preserve">           MAPLETON 1 TOTAL</t>
  </si>
  <si>
    <t>ADAMS 12 FIVE STAR</t>
  </si>
  <si>
    <t>BROOMFIELD</t>
  </si>
  <si>
    <t xml:space="preserve">           NORTHGLENN-THORNTON 12 TOTAL</t>
  </si>
  <si>
    <t>ADAMS 14</t>
  </si>
  <si>
    <t xml:space="preserve">           ADAMS 14 TOTAL</t>
  </si>
  <si>
    <t>BRIGHTON 27J</t>
  </si>
  <si>
    <t>WELD</t>
  </si>
  <si>
    <t xml:space="preserve">           BRIGHTON 27J TOTAL</t>
  </si>
  <si>
    <t>BENNETT 29J</t>
  </si>
  <si>
    <t>ARAPAHOE</t>
  </si>
  <si>
    <t xml:space="preserve">           BENNETT 29J TOTAL</t>
  </si>
  <si>
    <t>STRASBURG 31J</t>
  </si>
  <si>
    <t xml:space="preserve">           STRASBURG 31J TOTAL</t>
  </si>
  <si>
    <t>WESTMINSTER 50</t>
  </si>
  <si>
    <t xml:space="preserve">           WESTMINSTER 50 TOTAL</t>
  </si>
  <si>
    <t>ALAMOSA</t>
  </si>
  <si>
    <t>ALAMOSA RE-11J</t>
  </si>
  <si>
    <t>CONEJOS</t>
  </si>
  <si>
    <t xml:space="preserve">           ALAMOSA RE-11J TOTAL</t>
  </si>
  <si>
    <t>SANGRE DE CRISTO RE-22J</t>
  </si>
  <si>
    <t>SAGUACHE</t>
  </si>
  <si>
    <t xml:space="preserve">           SANGRE DE CRISTO RE-22J TOTAL</t>
  </si>
  <si>
    <t>ENGLEWOOD 1</t>
  </si>
  <si>
    <t xml:space="preserve">           ENGLEWOOD 1 TOTAL</t>
  </si>
  <si>
    <t>SHERIDAN 2</t>
  </si>
  <si>
    <t xml:space="preserve">           SHERIDAN 2 TOTAL</t>
  </si>
  <si>
    <t>CHERRY CREEK  5</t>
  </si>
  <si>
    <t xml:space="preserve">           CHERRY CREEK  5 TOTAL</t>
  </si>
  <si>
    <t>LITTLETON 6</t>
  </si>
  <si>
    <t xml:space="preserve">           LITTLETON 6 TOTAL</t>
  </si>
  <si>
    <t>DEER TRAIL 26J</t>
  </si>
  <si>
    <t xml:space="preserve">           DEER TRAIL 26J TOTAL</t>
  </si>
  <si>
    <t>ADAMS-ARAPAHOE 28J</t>
  </si>
  <si>
    <t xml:space="preserve">           ADAMS-ARAPAHOE 28J TOTAL</t>
  </si>
  <si>
    <t>BYERS 32J</t>
  </si>
  <si>
    <t xml:space="preserve">           BYERS 32J TOTAL</t>
  </si>
  <si>
    <t>ARCHULETA</t>
  </si>
  <si>
    <t>ARCHULETA COUNTY 50 JT</t>
  </si>
  <si>
    <t>HINSDALE</t>
  </si>
  <si>
    <t xml:space="preserve">           ARCHULETA COUNTY 50 JT TOTAL</t>
  </si>
  <si>
    <t>BACA</t>
  </si>
  <si>
    <t>WALSH RE-1</t>
  </si>
  <si>
    <t xml:space="preserve">           WALSH RE-1 TOTAL</t>
  </si>
  <si>
    <t>PRITCHETT RE-3</t>
  </si>
  <si>
    <t xml:space="preserve">           PRITCHETT RE-3 TOTAL</t>
  </si>
  <si>
    <t>SPRINGFIELD RE-4</t>
  </si>
  <si>
    <t xml:space="preserve">           SPRINGFIELD RE-4 TOTAL</t>
  </si>
  <si>
    <t>VILAS RE-5</t>
  </si>
  <si>
    <t xml:space="preserve">           VILAS RE-5 TOTAL</t>
  </si>
  <si>
    <t>CAMPO RE-6</t>
  </si>
  <si>
    <t xml:space="preserve">           CAMPO RE-6 TOTAL</t>
  </si>
  <si>
    <t>BENT</t>
  </si>
  <si>
    <t>LAS ANIMAS RE-1</t>
  </si>
  <si>
    <t xml:space="preserve">           LAS ANIMAS RE-1 TOTAL</t>
  </si>
  <si>
    <t>MCCLAVE RE-2</t>
  </si>
  <si>
    <t xml:space="preserve">           MCCLAVE RE-2 TOTAL</t>
  </si>
  <si>
    <t>BOULDER</t>
  </si>
  <si>
    <t>ST. VRAIN VALLEY RE-1J</t>
  </si>
  <si>
    <t>LARIMER</t>
  </si>
  <si>
    <t xml:space="preserve">           ST. VRAIN VALLEY RE-1J TOTAL</t>
  </si>
  <si>
    <t>BOULDER VALLEY RE- 2</t>
  </si>
  <si>
    <t>GILPIN</t>
  </si>
  <si>
    <t xml:space="preserve"> </t>
  </si>
  <si>
    <t xml:space="preserve">           BOULDER VALLEY RE- 2 TOTAL</t>
  </si>
  <si>
    <t>CHAFFEE</t>
  </si>
  <si>
    <t>BUENA VISTA R-31</t>
  </si>
  <si>
    <t xml:space="preserve">           BUENA VISTA R-31 TOTAL</t>
  </si>
  <si>
    <t>SALIDA R-32</t>
  </si>
  <si>
    <t>FREMONT</t>
  </si>
  <si>
    <t xml:space="preserve">           SALIDA R-32 TOTAL</t>
  </si>
  <si>
    <t>CHEYENNE</t>
  </si>
  <si>
    <t>KIT CARSON R-1</t>
  </si>
  <si>
    <t xml:space="preserve">           KIT CARSON R-1 TOTAL</t>
  </si>
  <si>
    <t>CHEYENNE COUNTY RE-5</t>
  </si>
  <si>
    <t xml:space="preserve">           CHEYENNE COUNTY RE-5 TOTAL</t>
  </si>
  <si>
    <t>CLEAR CREEK</t>
  </si>
  <si>
    <t>CLEAR CREEK RE-1</t>
  </si>
  <si>
    <t xml:space="preserve">           CLEAR CREEK RE-1 TOTAL</t>
  </si>
  <si>
    <t>NORTH CONEJOS RE-1J</t>
  </si>
  <si>
    <t xml:space="preserve">           NORTH CONEJOS RE-1J TOTAL</t>
  </si>
  <si>
    <t xml:space="preserve">SANFORD 6J </t>
  </si>
  <si>
    <t xml:space="preserve">           SANFORD 6J  TOTAL</t>
  </si>
  <si>
    <t>SOUTH CONEJOS RE-10</t>
  </si>
  <si>
    <t xml:space="preserve">           SOUTH CONEJOS RE-10 TOTAL</t>
  </si>
  <si>
    <t>COSTILLA</t>
  </si>
  <si>
    <t xml:space="preserve">CENTENNIAL R-1 </t>
  </si>
  <si>
    <t xml:space="preserve">           CENTENNIAL R-1  TOTAL</t>
  </si>
  <si>
    <t>SIERRA GRANDE R-30</t>
  </si>
  <si>
    <t xml:space="preserve">           SIERRA GRANDE R-30 TOTAL</t>
  </si>
  <si>
    <t>CROWLEY</t>
  </si>
  <si>
    <t>CROWLEY COUNTY RE-1-J</t>
  </si>
  <si>
    <t>LINCOLN</t>
  </si>
  <si>
    <t xml:space="preserve">           CROWLEY COUNTY RE-1-J TOTAL</t>
  </si>
  <si>
    <t>CUSTER</t>
  </si>
  <si>
    <t>CONSOLIDATED C-1</t>
  </si>
  <si>
    <t xml:space="preserve">           CONSOLIDATED C-1 TOTAL</t>
  </si>
  <si>
    <t>DELTA</t>
  </si>
  <si>
    <t>DELTA COUNTY 50(J)</t>
  </si>
  <si>
    <t>GUNNISON</t>
  </si>
  <si>
    <t>MONTROSE</t>
  </si>
  <si>
    <t>MESA</t>
  </si>
  <si>
    <t xml:space="preserve">           DELTA COUNTY 50(J) TOTAL</t>
  </si>
  <si>
    <t>DENVER</t>
  </si>
  <si>
    <t>DENVER COUNTY 1</t>
  </si>
  <si>
    <t xml:space="preserve">           DENVER COUNTY 1 TOTAL</t>
  </si>
  <si>
    <t>DOLORES</t>
  </si>
  <si>
    <t>DOLORES COUNTY RE-2</t>
  </si>
  <si>
    <t>SAN MIGUEL</t>
  </si>
  <si>
    <t xml:space="preserve">           DOLORES COUNTY RE-2 TOTAL</t>
  </si>
  <si>
    <t>DOUGLAS</t>
  </si>
  <si>
    <t>DOUGLAS COUNTY RE-1</t>
  </si>
  <si>
    <t>ELBERT</t>
  </si>
  <si>
    <t xml:space="preserve">           DOUGLAS COUNTY RE-1 TOTAL</t>
  </si>
  <si>
    <t>EAGLE</t>
  </si>
  <si>
    <t>EAGLE COUNTY RE-50</t>
  </si>
  <si>
    <t>ROUTT</t>
  </si>
  <si>
    <t>GARFIELD</t>
  </si>
  <si>
    <t xml:space="preserve">           EAGLE COUNTY RE-50 TOTAL</t>
  </si>
  <si>
    <t>ELIZABETH C-1</t>
  </si>
  <si>
    <t xml:space="preserve">           ELIZABETH C-1 TOTAL</t>
  </si>
  <si>
    <t>KIOWA C-2</t>
  </si>
  <si>
    <t xml:space="preserve">           KIOWA C-2 TOTAL</t>
  </si>
  <si>
    <t>BIG SANDY 100J</t>
  </si>
  <si>
    <t>EL PASO</t>
  </si>
  <si>
    <t xml:space="preserve">           BIG SANDY 100J TOTAL</t>
  </si>
  <si>
    <t>ELBERT 200</t>
  </si>
  <si>
    <t xml:space="preserve">           ELBERT 200 TOTAL</t>
  </si>
  <si>
    <t>AGATE 300</t>
  </si>
  <si>
    <t xml:space="preserve">           AGATE 300 TOTAL</t>
  </si>
  <si>
    <t>CALHAN RJ-1</t>
  </si>
  <si>
    <t xml:space="preserve">           CALHAN RJ-1 TOTAL</t>
  </si>
  <si>
    <t>HARRISON 2</t>
  </si>
  <si>
    <t xml:space="preserve">           HARRISON 2 TOTAL</t>
  </si>
  <si>
    <t>WIDEFIELD 3</t>
  </si>
  <si>
    <t xml:space="preserve">           WIDEFIELD 3 TOTAL</t>
  </si>
  <si>
    <t>FOUNTAIN 8</t>
  </si>
  <si>
    <t xml:space="preserve">           FOUNTAIN 8 TOTAL</t>
  </si>
  <si>
    <t>COLORADO SPRINGS 11</t>
  </si>
  <si>
    <t xml:space="preserve">           COLORADO SPRINGS 11 TOTAL</t>
  </si>
  <si>
    <t>CHEYENNE MOUNTAIN 12</t>
  </si>
  <si>
    <t xml:space="preserve">           CHEYENNE MOUNTAIN 12 TOTAL</t>
  </si>
  <si>
    <t>MANITOU SPRINGS 14</t>
  </si>
  <si>
    <t xml:space="preserve">           MANITOU SPRINGS 14 TOTAL</t>
  </si>
  <si>
    <t>ACADEMY 20</t>
  </si>
  <si>
    <t xml:space="preserve">           ACADEMY 20 TOTAL</t>
  </si>
  <si>
    <t>ELLICOTT 22</t>
  </si>
  <si>
    <t xml:space="preserve">           ELLICOTT 22 TOTAL</t>
  </si>
  <si>
    <t>PEYTON 23 JT</t>
  </si>
  <si>
    <t xml:space="preserve">           PEYTON 23 JT TOTAL</t>
  </si>
  <si>
    <t>HANOVER 28</t>
  </si>
  <si>
    <t xml:space="preserve">           HANOVER 28 TOTAL</t>
  </si>
  <si>
    <t>LEWIS-PALMER 38</t>
  </si>
  <si>
    <t xml:space="preserve">           LEWIS-PALMER 38 TOTAL</t>
  </si>
  <si>
    <t>FALCON 49</t>
  </si>
  <si>
    <t xml:space="preserve">           FALCON 49 TOTAL</t>
  </si>
  <si>
    <t>EDISON 54 JT</t>
  </si>
  <si>
    <t>PUEBLO</t>
  </si>
  <si>
    <t xml:space="preserve">           EDISON 54 JT TOTAL</t>
  </si>
  <si>
    <t>MIAMI/YODER 60 JT</t>
  </si>
  <si>
    <t xml:space="preserve">           MIAMI/YODER 60 JT TOTAL</t>
  </si>
  <si>
    <t>CANON CITY RE-1</t>
  </si>
  <si>
    <t xml:space="preserve">           CANON CITY RE-1 TOTAL</t>
  </si>
  <si>
    <t>FLORENCE RE-2</t>
  </si>
  <si>
    <t xml:space="preserve">           FLORENCE RE-2 TOTAL</t>
  </si>
  <si>
    <t>COTOPAXI RE-3</t>
  </si>
  <si>
    <t xml:space="preserve">           COTOPAXI RE-3 TOTAL</t>
  </si>
  <si>
    <t>ROARING FORK RE-1</t>
  </si>
  <si>
    <t>PITKIN</t>
  </si>
  <si>
    <t xml:space="preserve">           ROARING FORK RE-1 TOTAL</t>
  </si>
  <si>
    <t>GARFIELD RE-2</t>
  </si>
  <si>
    <t xml:space="preserve">           GARFIELD RE-2 TOTAL</t>
  </si>
  <si>
    <t>GARFIELD 16</t>
  </si>
  <si>
    <t xml:space="preserve">           GARFIELD 16 TOTAL</t>
  </si>
  <si>
    <t>GILPIN COUNTY RE-1</t>
  </si>
  <si>
    <t xml:space="preserve">           GILPIN COUNTY RE-1 TOTAL</t>
  </si>
  <si>
    <t>GRAND</t>
  </si>
  <si>
    <t>WEST GRAND 1-JT</t>
  </si>
  <si>
    <t>SUMMIT</t>
  </si>
  <si>
    <t xml:space="preserve">           WEST GRAND 1-JT TOTAL</t>
  </si>
  <si>
    <t>EAST GRAND 2</t>
  </si>
  <si>
    <t xml:space="preserve">           EAST GRAND 2 TOTAL</t>
  </si>
  <si>
    <t>GUNNISON WATERSHED RE-1J</t>
  </si>
  <si>
    <t xml:space="preserve">           GUNNISON WATERSHED RE-1J TOTAL</t>
  </si>
  <si>
    <t>HINSDALE COUNTY RE-1</t>
  </si>
  <si>
    <t xml:space="preserve">           HINSDALE COUNTY RE-1 TOTAL</t>
  </si>
  <si>
    <t>HUERFANO</t>
  </si>
  <si>
    <t>HUERFANO RE-1</t>
  </si>
  <si>
    <t xml:space="preserve">           HUERFANO RE-1 TOTAL</t>
  </si>
  <si>
    <t>LA VETA RE-2</t>
  </si>
  <si>
    <t xml:space="preserve">           LA VETA RE-2 TOTAL</t>
  </si>
  <si>
    <t>JACKSON</t>
  </si>
  <si>
    <t>NORTH PARK R-1</t>
  </si>
  <si>
    <t xml:space="preserve">           NORTH PARK R-1 TOTAL</t>
  </si>
  <si>
    <t>JEFFERSON</t>
  </si>
  <si>
    <t>JEFFERSON COUNTY R-1</t>
  </si>
  <si>
    <t xml:space="preserve">           JEFFERSON COUNTY R-1 TOTAL</t>
  </si>
  <si>
    <t>KIOWA</t>
  </si>
  <si>
    <t>EADS RE-1</t>
  </si>
  <si>
    <t xml:space="preserve">           EADS RE-1 TOTAL</t>
  </si>
  <si>
    <t>PLAINVIEW RE-2</t>
  </si>
  <si>
    <t xml:space="preserve">           PLAINVIEW RE-2 TOTAL</t>
  </si>
  <si>
    <t>KIT CARSON</t>
  </si>
  <si>
    <t>ARRIBA-FLAGLER C-20</t>
  </si>
  <si>
    <t xml:space="preserve">           ARRIBA-FLAGLER C-20 TOTAL</t>
  </si>
  <si>
    <t>HI-PLAINS R-23</t>
  </si>
  <si>
    <t xml:space="preserve">           HI-PLAINS R-23 TOTAL</t>
  </si>
  <si>
    <t>STRATTON R-4</t>
  </si>
  <si>
    <t xml:space="preserve">           STRATTON R-4 TOTAL</t>
  </si>
  <si>
    <t>BETHUNE R-5</t>
  </si>
  <si>
    <t xml:space="preserve">           BETHUNE R-5 TOTAL</t>
  </si>
  <si>
    <t>BURLINGTON RE-6J</t>
  </si>
  <si>
    <t>YUMA</t>
  </si>
  <si>
    <t xml:space="preserve">           BURLINGTON RE-6J TOTAL</t>
  </si>
  <si>
    <t>LAKE</t>
  </si>
  <si>
    <t>LAKE COUNTY R-1</t>
  </si>
  <si>
    <t xml:space="preserve">           LAKE COUNTY R-1 TOTAL</t>
  </si>
  <si>
    <t>LA PLATA</t>
  </si>
  <si>
    <t>DURANGO 9-R</t>
  </si>
  <si>
    <t xml:space="preserve">           DURANGO 9-R TOTAL</t>
  </si>
  <si>
    <t>BAYFIELD 10 JT-R</t>
  </si>
  <si>
    <t xml:space="preserve">           BAYFIELD 10 JT-R TOTAL</t>
  </si>
  <si>
    <t>IGNACIO 11 JT</t>
  </si>
  <si>
    <t xml:space="preserve">           IGNACIO 11 JT TOTAL</t>
  </si>
  <si>
    <t>POUDRE R-1</t>
  </si>
  <si>
    <t xml:space="preserve">           POUDRE R-1 TOTAL</t>
  </si>
  <si>
    <t>THOMPSON R-2J</t>
  </si>
  <si>
    <t xml:space="preserve">           THOMPSON R-2J TOTAL</t>
  </si>
  <si>
    <t>PARK (ESTES PARK) R-3</t>
  </si>
  <si>
    <t xml:space="preserve">           PARK (ESTES PARK) R-3 TOTAL</t>
  </si>
  <si>
    <t>LAS ANIMAS</t>
  </si>
  <si>
    <t>TRINIDAD 1</t>
  </si>
  <si>
    <t xml:space="preserve">           TRINIDAD 1 TOTAL</t>
  </si>
  <si>
    <t>PRIMERO REORGANIZED 2</t>
  </si>
  <si>
    <t xml:space="preserve">           PRIMERO REORGANIZED 2 TOTAL</t>
  </si>
  <si>
    <t>HOEHNE REORGANIZED 3</t>
  </si>
  <si>
    <t xml:space="preserve">           HOEHNE REORGANIZED 3 TOTAL</t>
  </si>
  <si>
    <t>AGUILAR REORGANIZED 6</t>
  </si>
  <si>
    <t xml:space="preserve">           AGUILAR REORGANIZED 6 TOTAL</t>
  </si>
  <si>
    <t>BRANSON REORGANIZED 82</t>
  </si>
  <si>
    <t xml:space="preserve">           BRANSON REORGANIZED 82 TOTAL</t>
  </si>
  <si>
    <t>KIM REORGANIZED 88</t>
  </si>
  <si>
    <t xml:space="preserve">           KIM REORGANIZED 88 TOTAL</t>
  </si>
  <si>
    <t>GENOA-HUGO C113</t>
  </si>
  <si>
    <t xml:space="preserve">           GENOA-HUGO C113 TOTAL</t>
  </si>
  <si>
    <t>LIMON RE-4J</t>
  </si>
  <si>
    <t xml:space="preserve">           LIMON RE-4J TOTAL</t>
  </si>
  <si>
    <t>KARVAL RE-23</t>
  </si>
  <si>
    <t xml:space="preserve">           KARVAL RE-23 TOTAL</t>
  </si>
  <si>
    <t>LOGAN</t>
  </si>
  <si>
    <t>VALLEY RE-1</t>
  </si>
  <si>
    <t xml:space="preserve">           VALLEY RE-1 TOTAL</t>
  </si>
  <si>
    <t>FRENCHMAN RE-3</t>
  </si>
  <si>
    <t xml:space="preserve">           FRENCHMAN RE-3 TOTAL</t>
  </si>
  <si>
    <t>BUFFALO RE-4</t>
  </si>
  <si>
    <t>MORGAN</t>
  </si>
  <si>
    <t>WASHINGTON</t>
  </si>
  <si>
    <t xml:space="preserve">           BUFFALO RE-4 TOTAL</t>
  </si>
  <si>
    <t>PLATEAU RE-5</t>
  </si>
  <si>
    <t xml:space="preserve">           PLATEAU RE-5 TOTAL</t>
  </si>
  <si>
    <t>DE BEQUE 49JT</t>
  </si>
  <si>
    <t xml:space="preserve">           DE BEQUE 49JT TOTAL</t>
  </si>
  <si>
    <t>PLATEAU VALLEY 50</t>
  </si>
  <si>
    <t xml:space="preserve">           PLATEAU VALLEY 50 TOTAL</t>
  </si>
  <si>
    <t>MESA COUNTY VALLEY 51</t>
  </si>
  <si>
    <t xml:space="preserve">           MESA COUNTY VALLEY 51 TOTAL</t>
  </si>
  <si>
    <t>MINERAL</t>
  </si>
  <si>
    <t>CREEDE CONSOLIDATED 1</t>
  </si>
  <si>
    <t xml:space="preserve">           CREEDE CONSOLIDATED 1 TOTAL</t>
  </si>
  <si>
    <t>MOFFAT</t>
  </si>
  <si>
    <t>MOFFAT COUNTY RE-1</t>
  </si>
  <si>
    <t xml:space="preserve">           MOFFAT COUNTY RE-1 TOTAL</t>
  </si>
  <si>
    <t>MONTEZUMA</t>
  </si>
  <si>
    <t>MONTEZUMA-CORTEZ RE-1</t>
  </si>
  <si>
    <t xml:space="preserve">           MONTEZUMA-CORTEZ RE-1 TOTAL</t>
  </si>
  <si>
    <t>DOLORES RE-4A</t>
  </si>
  <si>
    <t xml:space="preserve">           DOLORES RE-4A TOTAL</t>
  </si>
  <si>
    <t>MANCOS RE-6</t>
  </si>
  <si>
    <t xml:space="preserve">           MANCOS RE-6 TOTAL</t>
  </si>
  <si>
    <t>MONTROSE COUNTY RE-1J</t>
  </si>
  <si>
    <t>OURAY</t>
  </si>
  <si>
    <t xml:space="preserve">           MONTROSE COUNTY RE-1J TOTAL</t>
  </si>
  <si>
    <t>WEST END RE-2</t>
  </si>
  <si>
    <t xml:space="preserve">           WEST END RE-2 TOTAL</t>
  </si>
  <si>
    <t>BRUSH RE-2(J)</t>
  </si>
  <si>
    <t xml:space="preserve">           BRUSH RE-2(J) TOTAL</t>
  </si>
  <si>
    <t>FORT MORGAN RE-3</t>
  </si>
  <si>
    <t xml:space="preserve">           FORT MORGAN RE-3 TOTAL</t>
  </si>
  <si>
    <t>WELDON VALLEY RE-20(J)</t>
  </si>
  <si>
    <t xml:space="preserve">           WELDON VALLEY RE-20(J) TOTAL</t>
  </si>
  <si>
    <t>WIGGINS RE-50(J)</t>
  </si>
  <si>
    <t xml:space="preserve">           WIGGINS RE-50(J) TOTAL</t>
  </si>
  <si>
    <t>OTERO</t>
  </si>
  <si>
    <t>EAST OTERO R-1</t>
  </si>
  <si>
    <t xml:space="preserve">           EAST OTERO R-1 TOTAL</t>
  </si>
  <si>
    <t>ROCKY FORD R-2</t>
  </si>
  <si>
    <t xml:space="preserve">           ROCKY FORD R-2 TOTAL</t>
  </si>
  <si>
    <t>MANZANOLA 3J</t>
  </si>
  <si>
    <t xml:space="preserve">           MANZANOLA 3J TOTAL</t>
  </si>
  <si>
    <t>FOWLER R-4J</t>
  </si>
  <si>
    <t xml:space="preserve">           FOWLER R-4J TOTAL</t>
  </si>
  <si>
    <t>CHERAW 31</t>
  </si>
  <si>
    <t xml:space="preserve">           CHERAW 31 TOTAL</t>
  </si>
  <si>
    <t>SWINK 33</t>
  </si>
  <si>
    <t xml:space="preserve">           SWINK 33 TOTAL</t>
  </si>
  <si>
    <t>OURAY R-1</t>
  </si>
  <si>
    <t xml:space="preserve">           OURAY R-1 TOTAL</t>
  </si>
  <si>
    <t>RIDGWAY R-2</t>
  </si>
  <si>
    <t xml:space="preserve">           RIDGWAY R-2 TOTAL</t>
  </si>
  <si>
    <t>PARK</t>
  </si>
  <si>
    <t>PLATTE CANYON 1</t>
  </si>
  <si>
    <t xml:space="preserve">           PLATTE CANYON 1 TOTAL</t>
  </si>
  <si>
    <t>PARK COUNTY RE-2</t>
  </si>
  <si>
    <t xml:space="preserve">           PARK COUNTY RE-2 TOTAL</t>
  </si>
  <si>
    <t>PHILLIPS</t>
  </si>
  <si>
    <t>HOLYOKE RE-1J</t>
  </si>
  <si>
    <t>SEDGWICK</t>
  </si>
  <si>
    <t xml:space="preserve">           HOLYOKE RE-1J TOTAL</t>
  </si>
  <si>
    <t>HAXTUN RE-2J</t>
  </si>
  <si>
    <t xml:space="preserve">           HAXTUN RE-2J TOTAL</t>
  </si>
  <si>
    <t>ASPEN 1</t>
  </si>
  <si>
    <t xml:space="preserve">           ASPEN 1 TOTAL</t>
  </si>
  <si>
    <t>PROWERS</t>
  </si>
  <si>
    <t>GRANADA RE-1</t>
  </si>
  <si>
    <t xml:space="preserve">           GRANADA RE-1 TOTAL</t>
  </si>
  <si>
    <t>LAMAR RE-2</t>
  </si>
  <si>
    <t xml:space="preserve">           LAMAR RE-2 TOTAL</t>
  </si>
  <si>
    <t>HOLLY RE-3</t>
  </si>
  <si>
    <t xml:space="preserve">           HOLLY RE-3 TOTAL</t>
  </si>
  <si>
    <t>WILEY RE-13 JT</t>
  </si>
  <si>
    <t xml:space="preserve">           WILEY RE-13 JT TOTAL</t>
  </si>
  <si>
    <t>PUEBLO CITY 60</t>
  </si>
  <si>
    <t xml:space="preserve">           PUEBLO CITY 60 TOTAL</t>
  </si>
  <si>
    <t>PUEBLO COUNTY RURAL 70</t>
  </si>
  <si>
    <t xml:space="preserve">           PUEBLO COUNTY RURAL 70 TOTAL</t>
  </si>
  <si>
    <t>RIO BLANCO</t>
  </si>
  <si>
    <t>MEEKER RE-1</t>
  </si>
  <si>
    <t xml:space="preserve">           MEEKER RE-1 TOTAL</t>
  </si>
  <si>
    <t>RANGELY RE-4</t>
  </si>
  <si>
    <t xml:space="preserve">           RANGELY RE-4 TOTAL</t>
  </si>
  <si>
    <t>RIO GRANDE</t>
  </si>
  <si>
    <t>DEL NORTE C-7</t>
  </si>
  <si>
    <t xml:space="preserve">           DEL NORTE C-7 TOTAL</t>
  </si>
  <si>
    <t>MONTE VISTA C-8</t>
  </si>
  <si>
    <t xml:space="preserve">           MONTE VISTA C-8 TOTAL</t>
  </si>
  <si>
    <t>SARGENT RE-33J</t>
  </si>
  <si>
    <t xml:space="preserve">           SARGENT RE-33J TOTAL</t>
  </si>
  <si>
    <t>HAYDEN RE-1</t>
  </si>
  <si>
    <t xml:space="preserve">           HAYDEN RE-1 TOTAL</t>
  </si>
  <si>
    <t>STEAMBOAT SPRINGS RE-2</t>
  </si>
  <si>
    <t xml:space="preserve">           STEAMBOAT SPRINGS RE-2 TOTAL</t>
  </si>
  <si>
    <t>SOUTH ROUTT RE-3</t>
  </si>
  <si>
    <t xml:space="preserve">           SOUTH ROUTT RE-3 TOTAL</t>
  </si>
  <si>
    <t>MOUNTAIN VALLEY RE-1</t>
  </si>
  <si>
    <t xml:space="preserve">           MOUNTAIN VALLEY RE-1 TOTAL</t>
  </si>
  <si>
    <t>MOFFAT 2</t>
  </si>
  <si>
    <t xml:space="preserve">           MOFFAT 2 TOTAL</t>
  </si>
  <si>
    <t>CENTER 26 JT.</t>
  </si>
  <si>
    <t xml:space="preserve">           CENTER 26 JT. TOTAL</t>
  </si>
  <si>
    <t>SAN JUAN</t>
  </si>
  <si>
    <t>SILVERTON 1</t>
  </si>
  <si>
    <t xml:space="preserve">           SILVERTON 1 TOTAL</t>
  </si>
  <si>
    <t>TELLURIDE R-1</t>
  </si>
  <si>
    <t xml:space="preserve">           TELLURIDE R-1 TOTAL</t>
  </si>
  <si>
    <t>NORWOOD R-2J</t>
  </si>
  <si>
    <t xml:space="preserve">           NORWOOD R-2J TOTAL</t>
  </si>
  <si>
    <t>JULESBURG RE-1</t>
  </si>
  <si>
    <t xml:space="preserve">           JULESBURG RE-1 TOTAL</t>
  </si>
  <si>
    <t>PLATTE VALLEY RE-3</t>
  </si>
  <si>
    <t xml:space="preserve">           PLATTE VALLEY RE-3 TOTAL</t>
  </si>
  <si>
    <t>SUMMIT RE-1</t>
  </si>
  <si>
    <t xml:space="preserve">           SUMMIT RE-1 TOTAL</t>
  </si>
  <si>
    <t>TELLER</t>
  </si>
  <si>
    <t>CRIPPLE CREEK-VICTOR RE-1</t>
  </si>
  <si>
    <t xml:space="preserve">           CRIPPLE CREEK-VICTOR RE-1 TOTAL</t>
  </si>
  <si>
    <t>WOODLAND PARK RE-2</t>
  </si>
  <si>
    <t xml:space="preserve">           WOODLAND PARK RE-2 TOTAL</t>
  </si>
  <si>
    <t>AKRON R-1</t>
  </si>
  <si>
    <t xml:space="preserve">           AKRON R-1 TOTAL</t>
  </si>
  <si>
    <t>ARICKAREE R-2</t>
  </si>
  <si>
    <t xml:space="preserve">           ARICKAREE R-2 TOTAL</t>
  </si>
  <si>
    <t>OTIS R-3</t>
  </si>
  <si>
    <t xml:space="preserve">           OTIS R-3 TOTAL</t>
  </si>
  <si>
    <t>LONE STAR 101</t>
  </si>
  <si>
    <t xml:space="preserve">           LONE STAR 101 TOTAL</t>
  </si>
  <si>
    <t>WOODLIN R-104</t>
  </si>
  <si>
    <t xml:space="preserve">           WOODLIN R-104 TOTAL</t>
  </si>
  <si>
    <t>GILCREST RE-1</t>
  </si>
  <si>
    <t xml:space="preserve">           GILCREST RE-1 TOTAL</t>
  </si>
  <si>
    <t>EATON RE-2</t>
  </si>
  <si>
    <t xml:space="preserve">           EATON RE-2 TOTAL</t>
  </si>
  <si>
    <t>KEENESBURG RE-3(J)</t>
  </si>
  <si>
    <t xml:space="preserve">           KEENESBURG RE-3(J) TOTAL</t>
  </si>
  <si>
    <t>WINDSOR RE-4</t>
  </si>
  <si>
    <t xml:space="preserve">           WINDSOR RE-4 TOTAL</t>
  </si>
  <si>
    <t>JOHNSTOWN-MILLIKEN RE-5J</t>
  </si>
  <si>
    <t xml:space="preserve">           JOHNSTOWN-MILLIKEN RE-5J TOTAL</t>
  </si>
  <si>
    <t>GREELEY 6</t>
  </si>
  <si>
    <t xml:space="preserve">           GREELEY 6 TOTAL</t>
  </si>
  <si>
    <t>PLATTE VALLEY RE-7</t>
  </si>
  <si>
    <t xml:space="preserve">           PLATTE VALLEY RE-7 TOTAL</t>
  </si>
  <si>
    <t>FORT LUPTON RE-8</t>
  </si>
  <si>
    <t xml:space="preserve">           FORT LUPTON RE-8 TOTAL</t>
  </si>
  <si>
    <t>AULT-HIGHLAND RE-9</t>
  </si>
  <si>
    <t xml:space="preserve">           AULT-HIGHLAND RE-9 TOTAL</t>
  </si>
  <si>
    <t>BRIGGSDALE RE-10</t>
  </si>
  <si>
    <t xml:space="preserve">           BRIGGSDALE RE-10 TOTAL</t>
  </si>
  <si>
    <t>PRAIRIE RE-11</t>
  </si>
  <si>
    <t xml:space="preserve">           PRAIRIE RE-11 TOTAL</t>
  </si>
  <si>
    <t>PAWNEE RE-12</t>
  </si>
  <si>
    <t xml:space="preserve">           PAWNEE RE-12 TOTAL</t>
  </si>
  <si>
    <t>YUMA COUNTY 1</t>
  </si>
  <si>
    <t xml:space="preserve">            YUMA COUNTY 1 TOTAL</t>
  </si>
  <si>
    <t>WRAY RD-2</t>
  </si>
  <si>
    <t xml:space="preserve">           WRAY RD-2 TOTAL</t>
  </si>
  <si>
    <t>IDALIA RJ-3</t>
  </si>
  <si>
    <t xml:space="preserve">          IDALIA RJ-3 TOTAL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</si>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</sst>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  <numFmt numFmtId="166" formatCode="0.000_);[Red]\(0.000\)"/>
    <numFmt numFmtId="167" formatCode="#,##0.000_);\(#,##0.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38" fontId="3" fillId="0" borderId="0" xfId="0" applyNumberFormat="1" applyFont="1" applyAlignment="1">
      <alignment horizontal="center"/>
    </xf>
    <xf numFmtId="165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" fillId="0" borderId="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38" fontId="2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5" fontId="4" fillId="0" borderId="0" xfId="0" applyNumberFormat="1" applyFont="1" applyFill="1" applyAlignment="1">
      <alignment/>
    </xf>
    <xf numFmtId="165" fontId="0" fillId="33" borderId="0" xfId="0" applyNumberFormat="1" applyFont="1" applyFill="1" applyBorder="1" applyAlignment="1" applyProtection="1">
      <alignment horizontal="left"/>
      <protection/>
    </xf>
    <xf numFmtId="38" fontId="0" fillId="3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7" fontId="0" fillId="0" borderId="0" xfId="0" applyNumberFormat="1" applyAlignment="1">
      <alignment/>
    </xf>
    <xf numFmtId="38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10mi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F"/>
      <sheetName val="ALL"/>
      <sheetName val="SCHL DIST CONF"/>
      <sheetName val="Sheet2"/>
      <sheetName val="Final Mill Levy Summary"/>
      <sheetName val="Transportation"/>
      <sheetName val="Spec Bldg &amp; Tech"/>
      <sheetName val="Full Day K"/>
      <sheetName val="Mill Rank"/>
      <sheetName val="AVPPupil"/>
      <sheetName val="AVRank"/>
      <sheetName val="Total Program Rank"/>
      <sheetName val="Bond Rank"/>
      <sheetName val="Variable"/>
      <sheetName val="BondMillADE"/>
      <sheetName val="Total Prop Tax Rev"/>
      <sheetName val="Override Reven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752"/>
  <sheetViews>
    <sheetView tabSelected="1" zoomScalePageLayoutView="0" workbookViewId="0" topLeftCell="A1">
      <pane xSplit="3" ySplit="5" topLeftCell="D6" activePane="bottomRight" state="frozen"/>
      <selection pane="topLeft" activeCell="E1" sqref="E1"/>
      <selection pane="topRight" activeCell="C1" sqref="C1"/>
      <selection pane="bottomLeft" activeCell="A1" sqref="A1"/>
      <selection pane="bottomRight" activeCell="A6" sqref="A6"/>
    </sheetView>
  </sheetViews>
  <sheetFormatPr defaultColWidth="9.140625" defaultRowHeight="12.75"/>
  <cols>
    <col min="1" max="1" width="14.57421875" style="1" customWidth="1"/>
    <col min="2" max="2" width="20.8515625" style="2" customWidth="1"/>
    <col min="3" max="3" width="23.7109375" style="2" customWidth="1"/>
    <col min="4" max="4" width="17.7109375" style="0" customWidth="1"/>
    <col min="5" max="5" width="15.421875" style="0" hidden="1" customWidth="1"/>
    <col min="6" max="6" width="15.7109375" style="0" bestFit="1" customWidth="1"/>
    <col min="7" max="7" width="20.8515625" style="0" hidden="1" customWidth="1"/>
    <col min="8" max="8" width="11.57421875" style="4" bestFit="1" customWidth="1"/>
    <col min="9" max="9" width="12.57421875" style="4" hidden="1" customWidth="1"/>
    <col min="10" max="10" width="12.140625" style="4" customWidth="1"/>
    <col min="11" max="11" width="16.421875" style="4" hidden="1" customWidth="1"/>
    <col min="12" max="12" width="12.421875" style="4" customWidth="1"/>
    <col min="13" max="13" width="0.13671875" style="4" customWidth="1"/>
    <col min="14" max="14" width="11.8515625" style="4" customWidth="1"/>
    <col min="15" max="15" width="0.13671875" style="4" customWidth="1"/>
    <col min="16" max="16" width="8.7109375" style="4" customWidth="1"/>
    <col min="17" max="17" width="15.7109375" style="7" hidden="1" customWidth="1"/>
    <col min="18" max="18" width="11.57421875" style="4" customWidth="1"/>
    <col min="19" max="19" width="10.57421875" style="4" hidden="1" customWidth="1"/>
    <col min="20" max="20" width="10.57421875" style="0" customWidth="1"/>
    <col min="21" max="21" width="14.7109375" style="0" hidden="1" customWidth="1"/>
    <col min="22" max="22" width="8.8515625" style="0" customWidth="1"/>
    <col min="23" max="23" width="14.7109375" style="0" hidden="1" customWidth="1"/>
    <col min="24" max="24" width="10.140625" style="0" customWidth="1"/>
    <col min="25" max="25" width="8.7109375" style="0" customWidth="1"/>
    <col min="26" max="26" width="12.421875" style="0" hidden="1" customWidth="1"/>
    <col min="27" max="27" width="10.7109375" style="0" customWidth="1"/>
    <col min="28" max="28" width="14.8515625" style="0" hidden="1" customWidth="1"/>
    <col min="35" max="35" width="11.8515625" style="0" bestFit="1" customWidth="1"/>
  </cols>
  <sheetData>
    <row r="1" spans="4:14" ht="12.75">
      <c r="D1" s="3"/>
      <c r="E1" s="3"/>
      <c r="F1" s="3"/>
      <c r="L1" s="5" t="s">
        <v>0</v>
      </c>
      <c r="N1" s="6"/>
    </row>
    <row r="2" spans="2:27" ht="15" customHeight="1">
      <c r="B2" s="8"/>
      <c r="C2" s="8"/>
      <c r="D2" s="3"/>
      <c r="E2" s="3"/>
      <c r="F2" s="3"/>
      <c r="J2" s="5" t="s">
        <v>1</v>
      </c>
      <c r="K2" s="9"/>
      <c r="L2" s="5" t="s">
        <v>2</v>
      </c>
      <c r="N2" s="5" t="s">
        <v>3</v>
      </c>
      <c r="O2" s="9"/>
      <c r="V2" s="10" t="s">
        <v>4</v>
      </c>
      <c r="W2" s="11"/>
      <c r="X2" s="11" t="s">
        <v>5</v>
      </c>
      <c r="Y2" s="3"/>
      <c r="AA2" s="3"/>
    </row>
    <row r="3" spans="1:30" s="15" customFormat="1" ht="15" customHeight="1">
      <c r="A3" s="12" t="s">
        <v>6</v>
      </c>
      <c r="B3" s="12"/>
      <c r="C3" s="12"/>
      <c r="D3" s="13" t="s">
        <v>7</v>
      </c>
      <c r="E3" s="13"/>
      <c r="F3" s="10" t="s">
        <v>8</v>
      </c>
      <c r="G3" s="11"/>
      <c r="H3" s="10" t="s">
        <v>9</v>
      </c>
      <c r="I3" s="11"/>
      <c r="J3" s="10" t="s">
        <v>10</v>
      </c>
      <c r="K3" s="11"/>
      <c r="L3" s="10" t="s">
        <v>10</v>
      </c>
      <c r="M3" s="11"/>
      <c r="N3" s="10" t="s">
        <v>11</v>
      </c>
      <c r="O3" s="11"/>
      <c r="P3" s="10"/>
      <c r="Q3" s="14"/>
      <c r="R3" s="10" t="s">
        <v>12</v>
      </c>
      <c r="S3" s="11"/>
      <c r="T3" s="10"/>
      <c r="U3" s="11"/>
      <c r="V3" s="10" t="s">
        <v>13</v>
      </c>
      <c r="W3" s="11"/>
      <c r="X3" s="11" t="s">
        <v>14</v>
      </c>
      <c r="Y3" s="10"/>
      <c r="Z3" s="11"/>
      <c r="AA3" s="10" t="s">
        <v>8</v>
      </c>
      <c r="AB3"/>
      <c r="AC3"/>
      <c r="AD3" t="s">
        <v>15</v>
      </c>
    </row>
    <row r="4" spans="1:30" s="15" customFormat="1" ht="15" customHeight="1">
      <c r="A4" s="12" t="s">
        <v>16</v>
      </c>
      <c r="C4" s="16"/>
      <c r="D4" s="13" t="s">
        <v>16</v>
      </c>
      <c r="E4" s="13"/>
      <c r="F4" s="10" t="s">
        <v>17</v>
      </c>
      <c r="G4" s="11"/>
      <c r="H4" s="10" t="s">
        <v>18</v>
      </c>
      <c r="I4" s="11"/>
      <c r="J4" s="10" t="s">
        <v>19</v>
      </c>
      <c r="K4" s="11"/>
      <c r="L4" s="10" t="s">
        <v>19</v>
      </c>
      <c r="M4" s="11"/>
      <c r="N4" s="10" t="s">
        <v>19</v>
      </c>
      <c r="O4" s="11"/>
      <c r="P4" s="10" t="s">
        <v>20</v>
      </c>
      <c r="Q4" s="14"/>
      <c r="R4" s="10" t="s">
        <v>21</v>
      </c>
      <c r="S4" s="11"/>
      <c r="T4" s="10" t="s">
        <v>22</v>
      </c>
      <c r="U4" s="11"/>
      <c r="V4" s="10" t="s">
        <v>23</v>
      </c>
      <c r="W4" s="11"/>
      <c r="X4" s="11" t="s">
        <v>24</v>
      </c>
      <c r="Y4" s="10" t="s">
        <v>25</v>
      </c>
      <c r="Z4" s="11"/>
      <c r="AA4" s="10" t="s">
        <v>26</v>
      </c>
      <c r="AB4"/>
      <c r="AC4"/>
      <c r="AD4" t="s">
        <v>27</v>
      </c>
    </row>
    <row r="5" spans="1:27" ht="12.75">
      <c r="A5" s="12" t="s">
        <v>28</v>
      </c>
      <c r="B5" s="16" t="s">
        <v>29</v>
      </c>
      <c r="C5" s="16"/>
      <c r="D5" s="13" t="s">
        <v>28</v>
      </c>
      <c r="E5" s="13"/>
      <c r="F5" s="10" t="s">
        <v>30</v>
      </c>
      <c r="G5" s="11"/>
      <c r="H5" s="10" t="s">
        <v>30</v>
      </c>
      <c r="I5" s="11"/>
      <c r="J5" s="10" t="s">
        <v>30</v>
      </c>
      <c r="K5" s="11"/>
      <c r="L5" s="10" t="s">
        <v>30</v>
      </c>
      <c r="M5" s="11"/>
      <c r="N5" s="10" t="s">
        <v>30</v>
      </c>
      <c r="O5" s="11"/>
      <c r="P5" s="10" t="s">
        <v>30</v>
      </c>
      <c r="Q5" s="14"/>
      <c r="R5" s="10" t="s">
        <v>30</v>
      </c>
      <c r="S5" s="11"/>
      <c r="T5" s="10" t="s">
        <v>30</v>
      </c>
      <c r="U5" s="11"/>
      <c r="V5" s="10" t="s">
        <v>30</v>
      </c>
      <c r="W5" s="11"/>
      <c r="X5" s="11" t="s">
        <v>30</v>
      </c>
      <c r="Y5" s="10" t="s">
        <v>30</v>
      </c>
      <c r="Z5" s="11"/>
      <c r="AA5" s="10" t="s">
        <v>31</v>
      </c>
    </row>
    <row r="6" spans="1:27" ht="12.75">
      <c r="A6" s="12"/>
      <c r="B6" s="12"/>
      <c r="C6" s="12"/>
      <c r="D6" s="17"/>
      <c r="E6" s="1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18" t="s">
        <v>32</v>
      </c>
      <c r="B7" s="19" t="s">
        <v>33</v>
      </c>
      <c r="C7" s="19"/>
      <c r="D7" s="20">
        <v>475774830</v>
      </c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3" ht="12.75">
      <c r="A8"/>
      <c r="B8" s="21" t="s">
        <v>34</v>
      </c>
      <c r="C8" s="21"/>
      <c r="D8" s="22">
        <f>D7</f>
        <v>475774830</v>
      </c>
      <c r="E8" s="22">
        <f>D8</f>
        <v>475774830</v>
      </c>
      <c r="F8" s="23">
        <v>26.08</v>
      </c>
      <c r="G8" s="23">
        <f>$D8*F8</f>
        <v>12408207566.4</v>
      </c>
      <c r="H8" s="24">
        <v>0</v>
      </c>
      <c r="I8" s="23">
        <f aca="true" t="shared" si="0" ref="I8:I71">H8*D8</f>
        <v>0</v>
      </c>
      <c r="J8" s="24">
        <v>0.45</v>
      </c>
      <c r="K8" s="24">
        <f aca="true" t="shared" si="1" ref="K8:K71">J8*D8</f>
        <v>214098673.5</v>
      </c>
      <c r="L8" s="24">
        <v>0</v>
      </c>
      <c r="M8" s="23">
        <f aca="true" t="shared" si="2" ref="M8:M71">$D8*L8</f>
        <v>0</v>
      </c>
      <c r="N8" s="24">
        <v>9.816</v>
      </c>
      <c r="O8" s="24">
        <f>N8*D8</f>
        <v>4670205731.280001</v>
      </c>
      <c r="P8" s="24">
        <v>0.162</v>
      </c>
      <c r="Q8" s="7">
        <f>P8*D8/1000</f>
        <v>77075.52246000001</v>
      </c>
      <c r="R8" s="24">
        <v>3.61</v>
      </c>
      <c r="S8" s="24">
        <f>R8*D8</f>
        <v>1717547136.3</v>
      </c>
      <c r="T8" s="23">
        <v>0</v>
      </c>
      <c r="U8" s="23">
        <f aca="true" t="shared" si="3" ref="U8:U71">$D8*T8</f>
        <v>0</v>
      </c>
      <c r="V8" s="23">
        <v>0</v>
      </c>
      <c r="W8" s="23">
        <f aca="true" t="shared" si="4" ref="W8:W22">$D8*V8</f>
        <v>0</v>
      </c>
      <c r="X8" s="23">
        <v>0</v>
      </c>
      <c r="Y8" s="23">
        <v>0</v>
      </c>
      <c r="Z8" s="23">
        <f aca="true" t="shared" si="5" ref="Z8:Z71">$D8*Y8</f>
        <v>0</v>
      </c>
      <c r="AA8" s="23">
        <f>F8+H8+J8+L8+N8+P8+R8+T8+V8+X8+Y8</f>
        <v>40.117999999999995</v>
      </c>
      <c r="AB8" s="23">
        <f aca="true" t="shared" si="6" ref="AB8:AB17">$D8*AA8</f>
        <v>19087134629.94</v>
      </c>
      <c r="AD8" s="25">
        <f>AA8-N8-R8</f>
        <v>26.691999999999993</v>
      </c>
      <c r="AE8">
        <f>AD8/AA8</f>
        <v>0.6653372550974624</v>
      </c>
      <c r="AG8" s="25"/>
    </row>
    <row r="9" spans="1:33" ht="12.75">
      <c r="A9"/>
      <c r="B9" s="21"/>
      <c r="C9" s="21"/>
      <c r="D9" s="26"/>
      <c r="E9" s="26"/>
      <c r="F9" s="23"/>
      <c r="G9" s="23"/>
      <c r="H9" s="24"/>
      <c r="I9" s="23">
        <f t="shared" si="0"/>
        <v>0</v>
      </c>
      <c r="J9" s="24"/>
      <c r="K9" s="24">
        <f t="shared" si="1"/>
        <v>0</v>
      </c>
      <c r="L9" s="24"/>
      <c r="M9" s="23">
        <f t="shared" si="2"/>
        <v>0</v>
      </c>
      <c r="N9" s="24"/>
      <c r="O9" s="24"/>
      <c r="P9" s="24"/>
      <c r="Q9" s="7">
        <f aca="true" t="shared" si="7" ref="Q9:Q72">P9*D9/1000</f>
        <v>0</v>
      </c>
      <c r="R9" s="24"/>
      <c r="S9" s="24">
        <f>R9*D9</f>
        <v>0</v>
      </c>
      <c r="T9" s="23"/>
      <c r="U9" s="23">
        <f t="shared" si="3"/>
        <v>0</v>
      </c>
      <c r="V9" s="23"/>
      <c r="W9" s="23">
        <f t="shared" si="4"/>
        <v>0</v>
      </c>
      <c r="X9" s="23"/>
      <c r="Y9" s="23"/>
      <c r="Z9" s="23">
        <f t="shared" si="5"/>
        <v>0</v>
      </c>
      <c r="AA9" s="23"/>
      <c r="AB9" s="23">
        <f t="shared" si="6"/>
        <v>0</v>
      </c>
      <c r="AG9" s="25"/>
    </row>
    <row r="10" spans="1:33" ht="12.75">
      <c r="A10" s="18" t="s">
        <v>32</v>
      </c>
      <c r="B10" s="19" t="s">
        <v>35</v>
      </c>
      <c r="C10" s="19"/>
      <c r="D10" s="20">
        <v>1479374930</v>
      </c>
      <c r="E10" s="20"/>
      <c r="F10" s="23"/>
      <c r="G10" s="23"/>
      <c r="H10" s="24"/>
      <c r="I10" s="23">
        <f t="shared" si="0"/>
        <v>0</v>
      </c>
      <c r="J10" s="24"/>
      <c r="K10" s="24">
        <f t="shared" si="1"/>
        <v>0</v>
      </c>
      <c r="L10" s="24"/>
      <c r="M10" s="23">
        <f t="shared" si="2"/>
        <v>0</v>
      </c>
      <c r="N10" s="24"/>
      <c r="O10" s="24"/>
      <c r="P10" s="24"/>
      <c r="Q10" s="7">
        <f t="shared" si="7"/>
        <v>0</v>
      </c>
      <c r="R10" s="24"/>
      <c r="S10" s="24">
        <f>R10*D10</f>
        <v>0</v>
      </c>
      <c r="T10" s="23"/>
      <c r="U10" s="23">
        <f t="shared" si="3"/>
        <v>0</v>
      </c>
      <c r="V10" s="23"/>
      <c r="W10" s="23">
        <f t="shared" si="4"/>
        <v>0</v>
      </c>
      <c r="X10" s="23"/>
      <c r="Y10" s="23"/>
      <c r="Z10" s="23">
        <f t="shared" si="5"/>
        <v>0</v>
      </c>
      <c r="AA10" s="23"/>
      <c r="AB10" s="23">
        <f t="shared" si="6"/>
        <v>0</v>
      </c>
      <c r="AG10" s="25"/>
    </row>
    <row r="11" spans="1:33" ht="12.75">
      <c r="A11" s="18" t="s">
        <v>36</v>
      </c>
      <c r="B11" s="19" t="s">
        <v>35</v>
      </c>
      <c r="C11" s="19"/>
      <c r="D11" s="20">
        <v>277132462</v>
      </c>
      <c r="E11" s="20"/>
      <c r="F11" s="23"/>
      <c r="G11" s="23"/>
      <c r="H11" s="24"/>
      <c r="I11" s="23"/>
      <c r="J11" s="24"/>
      <c r="K11" s="24"/>
      <c r="L11" s="24"/>
      <c r="M11" s="23"/>
      <c r="N11" s="24"/>
      <c r="O11" s="24"/>
      <c r="P11" s="24"/>
      <c r="Q11" s="7">
        <f t="shared" si="7"/>
        <v>0</v>
      </c>
      <c r="R11" s="24"/>
      <c r="S11" s="24"/>
      <c r="T11" s="23"/>
      <c r="U11" s="23">
        <f t="shared" si="3"/>
        <v>0</v>
      </c>
      <c r="V11" s="23"/>
      <c r="W11" s="23">
        <f t="shared" si="4"/>
        <v>0</v>
      </c>
      <c r="X11" s="23"/>
      <c r="Y11" s="23"/>
      <c r="Z11" s="23"/>
      <c r="AA11" s="23"/>
      <c r="AB11" s="23"/>
      <c r="AG11" s="25"/>
    </row>
    <row r="12" spans="1:33" ht="12.75">
      <c r="A12"/>
      <c r="B12" s="21" t="s">
        <v>37</v>
      </c>
      <c r="C12" s="21"/>
      <c r="D12" s="22">
        <f>SUM(D10:D11)</f>
        <v>1756507392</v>
      </c>
      <c r="E12" s="22">
        <f>D12</f>
        <v>1756507392</v>
      </c>
      <c r="F12" s="23">
        <v>27</v>
      </c>
      <c r="G12" s="23">
        <f>$D12*F12</f>
        <v>47425699584</v>
      </c>
      <c r="H12" s="24">
        <v>0</v>
      </c>
      <c r="I12" s="23">
        <f t="shared" si="0"/>
        <v>0</v>
      </c>
      <c r="J12" s="24">
        <v>0</v>
      </c>
      <c r="K12" s="24">
        <f t="shared" si="1"/>
        <v>0</v>
      </c>
      <c r="L12" s="24">
        <v>0</v>
      </c>
      <c r="M12" s="23">
        <f t="shared" si="2"/>
        <v>0</v>
      </c>
      <c r="N12" s="24">
        <v>20.154</v>
      </c>
      <c r="O12" s="24">
        <f aca="true" t="shared" si="8" ref="O12:O17">N12*D12</f>
        <v>35400649978.368</v>
      </c>
      <c r="P12" s="24">
        <v>0.26</v>
      </c>
      <c r="Q12" s="7">
        <f t="shared" si="7"/>
        <v>456691.92192</v>
      </c>
      <c r="R12" s="24">
        <v>22.765</v>
      </c>
      <c r="S12" s="24">
        <f aca="true" t="shared" si="9" ref="S12:S17">R12*D12</f>
        <v>39986890778.88</v>
      </c>
      <c r="T12" s="23">
        <v>0</v>
      </c>
      <c r="U12" s="23">
        <f t="shared" si="3"/>
        <v>0</v>
      </c>
      <c r="V12" s="23">
        <v>0</v>
      </c>
      <c r="W12" s="23">
        <f t="shared" si="4"/>
        <v>0</v>
      </c>
      <c r="X12" s="23">
        <v>0</v>
      </c>
      <c r="Y12" s="23">
        <v>0</v>
      </c>
      <c r="Z12" s="23">
        <f t="shared" si="5"/>
        <v>0</v>
      </c>
      <c r="AA12" s="23">
        <f>F12+H12+J12+L12+N12+P12+R12+T12+V12+Y12</f>
        <v>70.179</v>
      </c>
      <c r="AB12" s="23">
        <f t="shared" si="6"/>
        <v>123269932263.168</v>
      </c>
      <c r="AD12" s="25">
        <f>AA12-N12-R12</f>
        <v>27.260000000000005</v>
      </c>
      <c r="AE12">
        <f>AD12/AA12</f>
        <v>0.38843528690918944</v>
      </c>
      <c r="AG12" s="25"/>
    </row>
    <row r="13" spans="1:33" ht="12.75">
      <c r="A13"/>
      <c r="B13" s="21"/>
      <c r="C13" s="21"/>
      <c r="D13" s="26"/>
      <c r="E13" s="26"/>
      <c r="F13" s="23"/>
      <c r="G13" s="23"/>
      <c r="H13" s="24"/>
      <c r="I13" s="23">
        <f t="shared" si="0"/>
        <v>0</v>
      </c>
      <c r="J13" s="24"/>
      <c r="K13" s="24">
        <f t="shared" si="1"/>
        <v>0</v>
      </c>
      <c r="L13" s="24"/>
      <c r="M13" s="23">
        <f t="shared" si="2"/>
        <v>0</v>
      </c>
      <c r="N13" s="24"/>
      <c r="O13" s="24">
        <f t="shared" si="8"/>
        <v>0</v>
      </c>
      <c r="P13" s="24"/>
      <c r="Q13" s="7">
        <f t="shared" si="7"/>
        <v>0</v>
      </c>
      <c r="R13" s="24"/>
      <c r="S13" s="24">
        <f t="shared" si="9"/>
        <v>0</v>
      </c>
      <c r="T13" s="23"/>
      <c r="U13" s="23">
        <f t="shared" si="3"/>
        <v>0</v>
      </c>
      <c r="V13" s="23"/>
      <c r="W13" s="23">
        <f t="shared" si="4"/>
        <v>0</v>
      </c>
      <c r="X13" s="23"/>
      <c r="Y13" s="23"/>
      <c r="Z13" s="23">
        <f t="shared" si="5"/>
        <v>0</v>
      </c>
      <c r="AA13" s="23"/>
      <c r="AB13" s="23">
        <f t="shared" si="6"/>
        <v>0</v>
      </c>
      <c r="AD13" s="25"/>
      <c r="AG13" s="25"/>
    </row>
    <row r="14" spans="1:33" ht="12.75">
      <c r="A14" s="18" t="s">
        <v>32</v>
      </c>
      <c r="B14" s="19" t="s">
        <v>38</v>
      </c>
      <c r="C14" s="19"/>
      <c r="D14" s="20">
        <v>572114590</v>
      </c>
      <c r="E14" s="20"/>
      <c r="F14" s="23"/>
      <c r="G14" s="23"/>
      <c r="H14" s="24"/>
      <c r="I14" s="23">
        <f t="shared" si="0"/>
        <v>0</v>
      </c>
      <c r="J14" s="24"/>
      <c r="K14" s="24">
        <f t="shared" si="1"/>
        <v>0</v>
      </c>
      <c r="L14" s="24"/>
      <c r="M14" s="23">
        <f t="shared" si="2"/>
        <v>0</v>
      </c>
      <c r="N14" s="24"/>
      <c r="O14" s="24">
        <f t="shared" si="8"/>
        <v>0</v>
      </c>
      <c r="P14" s="24"/>
      <c r="Q14" s="7">
        <f t="shared" si="7"/>
        <v>0</v>
      </c>
      <c r="R14" s="24"/>
      <c r="S14" s="24">
        <f t="shared" si="9"/>
        <v>0</v>
      </c>
      <c r="T14" s="23"/>
      <c r="U14" s="23">
        <f t="shared" si="3"/>
        <v>0</v>
      </c>
      <c r="V14" s="23"/>
      <c r="W14" s="23">
        <f t="shared" si="4"/>
        <v>0</v>
      </c>
      <c r="X14" s="23"/>
      <c r="Y14" s="23"/>
      <c r="Z14" s="23">
        <f t="shared" si="5"/>
        <v>0</v>
      </c>
      <c r="AA14" s="23"/>
      <c r="AB14" s="23">
        <f t="shared" si="6"/>
        <v>0</v>
      </c>
      <c r="AD14" s="25"/>
      <c r="AG14" s="25"/>
    </row>
    <row r="15" spans="1:33" ht="12.75">
      <c r="A15" s="27"/>
      <c r="B15" s="21" t="s">
        <v>39</v>
      </c>
      <c r="C15" s="21"/>
      <c r="D15" s="22">
        <f>SUM(D14)</f>
        <v>572114590</v>
      </c>
      <c r="E15" s="22">
        <f>D15</f>
        <v>572114590</v>
      </c>
      <c r="F15" s="23">
        <v>24.688</v>
      </c>
      <c r="G15" s="23">
        <f>$D15*F15</f>
        <v>14124364997.92</v>
      </c>
      <c r="H15" s="24">
        <v>0</v>
      </c>
      <c r="I15" s="23">
        <f t="shared" si="0"/>
        <v>0</v>
      </c>
      <c r="J15" s="24">
        <v>0</v>
      </c>
      <c r="K15" s="24">
        <f t="shared" si="1"/>
        <v>0</v>
      </c>
      <c r="L15" s="24">
        <v>0</v>
      </c>
      <c r="M15" s="23">
        <f t="shared" si="2"/>
        <v>0</v>
      </c>
      <c r="N15" s="24">
        <v>8.547</v>
      </c>
      <c r="O15" s="24">
        <f t="shared" si="8"/>
        <v>4889863400.7300005</v>
      </c>
      <c r="P15" s="24">
        <v>0.103</v>
      </c>
      <c r="Q15" s="7">
        <f t="shared" si="7"/>
        <v>58927.802769999995</v>
      </c>
      <c r="R15" s="23">
        <v>11.475</v>
      </c>
      <c r="S15" s="24">
        <f t="shared" si="9"/>
        <v>6565014920.25</v>
      </c>
      <c r="T15" s="23">
        <v>0</v>
      </c>
      <c r="U15" s="23">
        <f t="shared" si="3"/>
        <v>0</v>
      </c>
      <c r="V15" s="23">
        <v>0</v>
      </c>
      <c r="W15" s="23">
        <f t="shared" si="4"/>
        <v>0</v>
      </c>
      <c r="X15" s="23">
        <v>0</v>
      </c>
      <c r="Y15" s="23">
        <v>0</v>
      </c>
      <c r="Z15" s="23">
        <f t="shared" si="5"/>
        <v>0</v>
      </c>
      <c r="AA15" s="23">
        <f>F15+H15+J15+L15+N15+P15+R15+T15+V15+Y15</f>
        <v>44.813</v>
      </c>
      <c r="AB15" s="23">
        <f t="shared" si="6"/>
        <v>25638171121.670002</v>
      </c>
      <c r="AD15" s="25">
        <f>AA15-N15-R15</f>
        <v>24.791000000000004</v>
      </c>
      <c r="AE15">
        <f>AD15/AA15</f>
        <v>0.5532100060250374</v>
      </c>
      <c r="AG15" s="25"/>
    </row>
    <row r="16" spans="1:33" ht="12.75">
      <c r="A16" s="27"/>
      <c r="B16" s="21"/>
      <c r="C16" s="21"/>
      <c r="D16" s="26"/>
      <c r="E16" s="26"/>
      <c r="F16" s="23"/>
      <c r="G16" s="23"/>
      <c r="H16" s="24"/>
      <c r="I16" s="23">
        <f t="shared" si="0"/>
        <v>0</v>
      </c>
      <c r="J16" s="24"/>
      <c r="K16" s="24">
        <f t="shared" si="1"/>
        <v>0</v>
      </c>
      <c r="L16" s="24"/>
      <c r="M16" s="23">
        <f t="shared" si="2"/>
        <v>0</v>
      </c>
      <c r="N16" s="24"/>
      <c r="O16" s="24">
        <f t="shared" si="8"/>
        <v>0</v>
      </c>
      <c r="P16" s="24"/>
      <c r="Q16" s="7">
        <f t="shared" si="7"/>
        <v>0</v>
      </c>
      <c r="R16" s="24"/>
      <c r="S16" s="24">
        <f t="shared" si="9"/>
        <v>0</v>
      </c>
      <c r="T16" s="23"/>
      <c r="U16" s="23">
        <f t="shared" si="3"/>
        <v>0</v>
      </c>
      <c r="V16" s="23"/>
      <c r="W16" s="23">
        <f t="shared" si="4"/>
        <v>0</v>
      </c>
      <c r="X16" s="23"/>
      <c r="Y16" s="23"/>
      <c r="Z16" s="23">
        <f t="shared" si="5"/>
        <v>0</v>
      </c>
      <c r="AA16" s="23"/>
      <c r="AB16" s="23">
        <f t="shared" si="6"/>
        <v>0</v>
      </c>
      <c r="AD16" s="25"/>
      <c r="AG16" s="25"/>
    </row>
    <row r="17" spans="1:33" ht="12.75">
      <c r="A17" s="18" t="s">
        <v>32</v>
      </c>
      <c r="B17" s="19" t="s">
        <v>40</v>
      </c>
      <c r="C17" s="19"/>
      <c r="D17" s="28">
        <v>779829870</v>
      </c>
      <c r="E17" s="28"/>
      <c r="F17" s="23"/>
      <c r="G17" s="23"/>
      <c r="H17" s="24"/>
      <c r="I17" s="23">
        <f t="shared" si="0"/>
        <v>0</v>
      </c>
      <c r="J17" s="24"/>
      <c r="K17" s="24">
        <f t="shared" si="1"/>
        <v>0</v>
      </c>
      <c r="L17" s="24"/>
      <c r="M17" s="23">
        <f t="shared" si="2"/>
        <v>0</v>
      </c>
      <c r="N17" s="24"/>
      <c r="O17" s="24">
        <f t="shared" si="8"/>
        <v>0</v>
      </c>
      <c r="P17" s="24"/>
      <c r="Q17" s="7">
        <f t="shared" si="7"/>
        <v>0</v>
      </c>
      <c r="R17" s="24"/>
      <c r="S17" s="24">
        <f t="shared" si="9"/>
        <v>0</v>
      </c>
      <c r="T17" s="23"/>
      <c r="U17" s="23">
        <f t="shared" si="3"/>
        <v>0</v>
      </c>
      <c r="V17" s="23"/>
      <c r="W17" s="23">
        <f t="shared" si="4"/>
        <v>0</v>
      </c>
      <c r="X17" s="23"/>
      <c r="Y17" s="23"/>
      <c r="Z17" s="23">
        <f t="shared" si="5"/>
        <v>0</v>
      </c>
      <c r="AA17" s="23"/>
      <c r="AB17" s="23">
        <f t="shared" si="6"/>
        <v>0</v>
      </c>
      <c r="AD17" s="25"/>
      <c r="AG17" s="25"/>
    </row>
    <row r="18" spans="1:33" ht="12.75">
      <c r="A18" s="18" t="s">
        <v>36</v>
      </c>
      <c r="B18" s="19" t="s">
        <v>40</v>
      </c>
      <c r="C18" s="19"/>
      <c r="D18" s="28">
        <v>15440</v>
      </c>
      <c r="E18" s="28"/>
      <c r="F18" s="23"/>
      <c r="G18" s="23"/>
      <c r="H18" s="24"/>
      <c r="I18" s="23"/>
      <c r="J18" s="24"/>
      <c r="K18" s="24"/>
      <c r="L18" s="24"/>
      <c r="M18" s="23"/>
      <c r="N18" s="24"/>
      <c r="O18" s="24"/>
      <c r="P18" s="24"/>
      <c r="Q18" s="7">
        <f t="shared" si="7"/>
        <v>0</v>
      </c>
      <c r="R18" s="24"/>
      <c r="S18" s="24"/>
      <c r="T18" s="23"/>
      <c r="U18" s="23">
        <f t="shared" si="3"/>
        <v>0</v>
      </c>
      <c r="V18" s="23"/>
      <c r="W18" s="23">
        <f t="shared" si="4"/>
        <v>0</v>
      </c>
      <c r="X18" s="23"/>
      <c r="Y18" s="23"/>
      <c r="Z18" s="23"/>
      <c r="AA18" s="23"/>
      <c r="AB18" s="23"/>
      <c r="AD18" s="25"/>
      <c r="AG18" s="25"/>
    </row>
    <row r="19" spans="1:33" ht="12.75">
      <c r="A19" s="18" t="s">
        <v>41</v>
      </c>
      <c r="B19" s="19" t="s">
        <v>40</v>
      </c>
      <c r="C19" s="19"/>
      <c r="D19" s="28">
        <v>28422420</v>
      </c>
      <c r="E19" s="28"/>
      <c r="F19" s="23"/>
      <c r="G19" s="23"/>
      <c r="H19" s="24"/>
      <c r="I19" s="23">
        <f t="shared" si="0"/>
        <v>0</v>
      </c>
      <c r="J19" s="24"/>
      <c r="K19" s="24">
        <f t="shared" si="1"/>
        <v>0</v>
      </c>
      <c r="L19" s="24"/>
      <c r="M19" s="23">
        <f t="shared" si="2"/>
        <v>0</v>
      </c>
      <c r="N19" s="24"/>
      <c r="O19" s="24">
        <f aca="true" t="shared" si="10" ref="O19:O82">N19*D19</f>
        <v>0</v>
      </c>
      <c r="P19" s="24"/>
      <c r="Q19" s="7">
        <f t="shared" si="7"/>
        <v>0</v>
      </c>
      <c r="R19" s="24"/>
      <c r="S19" s="24">
        <f aca="true" t="shared" si="11" ref="S19:S82">R19*D19</f>
        <v>0</v>
      </c>
      <c r="T19" s="23"/>
      <c r="U19" s="23">
        <f t="shared" si="3"/>
        <v>0</v>
      </c>
      <c r="V19" s="23"/>
      <c r="W19" s="23">
        <f t="shared" si="4"/>
        <v>0</v>
      </c>
      <c r="X19" s="23"/>
      <c r="Y19" s="23"/>
      <c r="Z19" s="23">
        <f t="shared" si="5"/>
        <v>0</v>
      </c>
      <c r="AA19" s="23"/>
      <c r="AB19" s="23"/>
      <c r="AD19" s="25"/>
      <c r="AG19" s="25"/>
    </row>
    <row r="20" spans="1:33" ht="12.75">
      <c r="A20"/>
      <c r="B20" s="21" t="s">
        <v>42</v>
      </c>
      <c r="C20" s="21"/>
      <c r="D20" s="22">
        <f>SUM(D17:D19)</f>
        <v>808267730</v>
      </c>
      <c r="E20" s="22">
        <f>D20</f>
        <v>808267730</v>
      </c>
      <c r="F20" s="23">
        <v>26.262</v>
      </c>
      <c r="G20" s="23">
        <f>$D20*F20</f>
        <v>21226727125.260002</v>
      </c>
      <c r="H20" s="24">
        <v>0</v>
      </c>
      <c r="I20" s="23">
        <f t="shared" si="0"/>
        <v>0</v>
      </c>
      <c r="J20" s="24">
        <v>0</v>
      </c>
      <c r="K20" s="24">
        <f t="shared" si="1"/>
        <v>0</v>
      </c>
      <c r="L20" s="24">
        <v>0</v>
      </c>
      <c r="M20" s="23">
        <f t="shared" si="2"/>
        <v>0</v>
      </c>
      <c r="N20" s="24">
        <v>0.928</v>
      </c>
      <c r="O20" s="24">
        <f t="shared" si="10"/>
        <v>750072453.44</v>
      </c>
      <c r="P20" s="24">
        <v>0.094</v>
      </c>
      <c r="Q20" s="7">
        <f t="shared" si="7"/>
        <v>75977.16662</v>
      </c>
      <c r="R20" s="24">
        <v>18</v>
      </c>
      <c r="S20" s="24">
        <f t="shared" si="11"/>
        <v>14548819140</v>
      </c>
      <c r="T20" s="23">
        <v>0</v>
      </c>
      <c r="U20" s="23">
        <f t="shared" si="3"/>
        <v>0</v>
      </c>
      <c r="V20" s="23">
        <v>0</v>
      </c>
      <c r="W20" s="23">
        <f t="shared" si="4"/>
        <v>0</v>
      </c>
      <c r="X20" s="23">
        <v>0</v>
      </c>
      <c r="Y20" s="23">
        <v>0</v>
      </c>
      <c r="Z20" s="23">
        <f t="shared" si="5"/>
        <v>0</v>
      </c>
      <c r="AA20" s="23">
        <f>F20+H20+J20+L20+N20+P20+R20+T20+V20+Y20</f>
        <v>45.284000000000006</v>
      </c>
      <c r="AB20" s="23">
        <f>$D20*AA20</f>
        <v>36601595885.32001</v>
      </c>
      <c r="AD20" s="25">
        <f>AA20-N20-R20</f>
        <v>26.35600000000001</v>
      </c>
      <c r="AE20">
        <f>AD20/AA20</f>
        <v>0.5820157229926686</v>
      </c>
      <c r="AG20" s="25"/>
    </row>
    <row r="21" spans="1:33" ht="12.75">
      <c r="A21"/>
      <c r="B21" s="21"/>
      <c r="C21" s="21"/>
      <c r="D21" s="22"/>
      <c r="E21" s="22"/>
      <c r="F21" s="23"/>
      <c r="G21" s="23"/>
      <c r="H21" s="24"/>
      <c r="I21" s="23">
        <f t="shared" si="0"/>
        <v>0</v>
      </c>
      <c r="J21" s="24"/>
      <c r="K21" s="24">
        <f t="shared" si="1"/>
        <v>0</v>
      </c>
      <c r="L21" s="24"/>
      <c r="M21" s="23">
        <f t="shared" si="2"/>
        <v>0</v>
      </c>
      <c r="N21" s="24"/>
      <c r="O21" s="24">
        <f t="shared" si="10"/>
        <v>0</v>
      </c>
      <c r="P21" s="24"/>
      <c r="Q21" s="7">
        <f t="shared" si="7"/>
        <v>0</v>
      </c>
      <c r="R21" s="24"/>
      <c r="S21" s="24">
        <f t="shared" si="11"/>
        <v>0</v>
      </c>
      <c r="T21" s="23"/>
      <c r="U21" s="23">
        <f t="shared" si="3"/>
        <v>0</v>
      </c>
      <c r="V21" s="23"/>
      <c r="W21" s="23">
        <f t="shared" si="4"/>
        <v>0</v>
      </c>
      <c r="X21" s="23"/>
      <c r="Y21" s="23"/>
      <c r="Z21" s="23">
        <f t="shared" si="5"/>
        <v>0</v>
      </c>
      <c r="AA21" s="23"/>
      <c r="AB21" s="23">
        <f>$D21*AA21</f>
        <v>0</v>
      </c>
      <c r="AD21" s="25"/>
      <c r="AG21" s="25"/>
    </row>
    <row r="22" spans="1:33" ht="12.75">
      <c r="A22" s="18" t="s">
        <v>32</v>
      </c>
      <c r="B22" s="19" t="s">
        <v>43</v>
      </c>
      <c r="C22" s="19"/>
      <c r="D22" s="28">
        <v>51682200</v>
      </c>
      <c r="E22" s="28"/>
      <c r="F22" s="23"/>
      <c r="G22" s="23"/>
      <c r="H22" s="24"/>
      <c r="I22" s="23">
        <f t="shared" si="0"/>
        <v>0</v>
      </c>
      <c r="J22" s="24"/>
      <c r="K22" s="24">
        <f t="shared" si="1"/>
        <v>0</v>
      </c>
      <c r="L22" s="24"/>
      <c r="M22" s="23">
        <f t="shared" si="2"/>
        <v>0</v>
      </c>
      <c r="N22" s="24"/>
      <c r="O22" s="24">
        <f t="shared" si="10"/>
        <v>0</v>
      </c>
      <c r="P22" s="24"/>
      <c r="Q22" s="7">
        <f t="shared" si="7"/>
        <v>0</v>
      </c>
      <c r="R22" s="24"/>
      <c r="S22" s="24">
        <f t="shared" si="11"/>
        <v>0</v>
      </c>
      <c r="T22" s="23"/>
      <c r="U22" s="23">
        <f t="shared" si="3"/>
        <v>0</v>
      </c>
      <c r="V22" s="23"/>
      <c r="W22" s="23">
        <f t="shared" si="4"/>
        <v>0</v>
      </c>
      <c r="X22" s="23"/>
      <c r="Y22" s="23"/>
      <c r="Z22" s="23">
        <f t="shared" si="5"/>
        <v>0</v>
      </c>
      <c r="AA22" s="23"/>
      <c r="AB22" s="23">
        <f aca="true" t="shared" si="12" ref="AB22:AB85">$D22*AA22</f>
        <v>0</v>
      </c>
      <c r="AD22" s="25"/>
      <c r="AG22" s="25"/>
    </row>
    <row r="23" spans="1:33" ht="12.75">
      <c r="A23" s="18" t="s">
        <v>44</v>
      </c>
      <c r="B23" s="19" t="s">
        <v>43</v>
      </c>
      <c r="C23" s="19"/>
      <c r="D23" s="28">
        <v>39744370</v>
      </c>
      <c r="E23" s="28"/>
      <c r="F23" s="23"/>
      <c r="G23" s="23"/>
      <c r="H23" s="24"/>
      <c r="I23" s="23">
        <f t="shared" si="0"/>
        <v>0</v>
      </c>
      <c r="J23" s="24"/>
      <c r="K23" s="24">
        <f t="shared" si="1"/>
        <v>0</v>
      </c>
      <c r="L23" s="24"/>
      <c r="M23" s="23">
        <f t="shared" si="2"/>
        <v>0</v>
      </c>
      <c r="N23" s="24"/>
      <c r="O23" s="24">
        <f t="shared" si="10"/>
        <v>0</v>
      </c>
      <c r="P23" s="24"/>
      <c r="Q23" s="7">
        <f t="shared" si="7"/>
        <v>0</v>
      </c>
      <c r="R23" s="24"/>
      <c r="S23" s="24">
        <f t="shared" si="11"/>
        <v>0</v>
      </c>
      <c r="T23" s="23"/>
      <c r="U23" s="23">
        <f t="shared" si="3"/>
        <v>0</v>
      </c>
      <c r="V23" s="23"/>
      <c r="W23" s="23">
        <f aca="true" t="shared" si="13" ref="W23:W30">$D22*V23</f>
        <v>0</v>
      </c>
      <c r="X23" s="23"/>
      <c r="Y23" s="23"/>
      <c r="Z23" s="23">
        <f t="shared" si="5"/>
        <v>0</v>
      </c>
      <c r="AA23" s="23"/>
      <c r="AB23" s="23">
        <f t="shared" si="12"/>
        <v>0</v>
      </c>
      <c r="AD23" s="25"/>
      <c r="AG23" s="25"/>
    </row>
    <row r="24" spans="1:33" ht="12.75">
      <c r="A24"/>
      <c r="B24" s="21" t="s">
        <v>45</v>
      </c>
      <c r="C24" s="21"/>
      <c r="D24" s="22">
        <f>SUM(D22:D23)</f>
        <v>91426570</v>
      </c>
      <c r="E24" s="22">
        <f>D24</f>
        <v>91426570</v>
      </c>
      <c r="F24" s="23">
        <v>22.285</v>
      </c>
      <c r="G24" s="23">
        <f>$D24*F24</f>
        <v>2037441112.45</v>
      </c>
      <c r="H24" s="24">
        <v>0</v>
      </c>
      <c r="I24" s="23">
        <f t="shared" si="0"/>
        <v>0</v>
      </c>
      <c r="J24" s="24">
        <v>0</v>
      </c>
      <c r="K24" s="24">
        <f t="shared" si="1"/>
        <v>0</v>
      </c>
      <c r="L24" s="24">
        <v>0</v>
      </c>
      <c r="M24" s="23">
        <f t="shared" si="2"/>
        <v>0</v>
      </c>
      <c r="N24" s="24">
        <v>0</v>
      </c>
      <c r="O24" s="24">
        <f t="shared" si="10"/>
        <v>0</v>
      </c>
      <c r="P24" s="24">
        <v>0.125</v>
      </c>
      <c r="Q24" s="7">
        <f t="shared" si="7"/>
        <v>11428.32125</v>
      </c>
      <c r="R24" s="24">
        <v>10.971</v>
      </c>
      <c r="S24" s="24">
        <f t="shared" si="11"/>
        <v>1003040899.47</v>
      </c>
      <c r="T24" s="23">
        <v>0</v>
      </c>
      <c r="U24" s="23">
        <f t="shared" si="3"/>
        <v>0</v>
      </c>
      <c r="V24" s="23">
        <v>0</v>
      </c>
      <c r="W24" s="23">
        <f t="shared" si="13"/>
        <v>0</v>
      </c>
      <c r="X24" s="23">
        <v>0</v>
      </c>
      <c r="Y24" s="23">
        <v>0</v>
      </c>
      <c r="Z24" s="23">
        <f t="shared" si="5"/>
        <v>0</v>
      </c>
      <c r="AA24" s="23">
        <f>F24+H24+J24+L24+N24+P24+R24+T24+V24+Y24</f>
        <v>33.381</v>
      </c>
      <c r="AB24" s="23">
        <f t="shared" si="12"/>
        <v>3051910333.17</v>
      </c>
      <c r="AD24" s="25">
        <f>AA24-N24-R24</f>
        <v>22.41</v>
      </c>
      <c r="AE24">
        <f>AD24/AA24</f>
        <v>0.6713399838231329</v>
      </c>
      <c r="AG24" s="25"/>
    </row>
    <row r="25" spans="1:33" ht="12.75">
      <c r="A25"/>
      <c r="B25" s="21"/>
      <c r="C25" s="21"/>
      <c r="D25" s="26"/>
      <c r="E25" s="26"/>
      <c r="F25" s="23"/>
      <c r="G25" s="23"/>
      <c r="H25" s="24"/>
      <c r="I25" s="23">
        <f t="shared" si="0"/>
        <v>0</v>
      </c>
      <c r="J25" s="24"/>
      <c r="K25" s="24">
        <f t="shared" si="1"/>
        <v>0</v>
      </c>
      <c r="L25" s="24"/>
      <c r="M25" s="23">
        <f t="shared" si="2"/>
        <v>0</v>
      </c>
      <c r="N25" s="24"/>
      <c r="O25" s="24">
        <f t="shared" si="10"/>
        <v>0</v>
      </c>
      <c r="P25" s="24"/>
      <c r="Q25" s="7">
        <f t="shared" si="7"/>
        <v>0</v>
      </c>
      <c r="R25" s="24"/>
      <c r="S25" s="24">
        <f t="shared" si="11"/>
        <v>0</v>
      </c>
      <c r="T25" s="23"/>
      <c r="U25" s="23">
        <f t="shared" si="3"/>
        <v>0</v>
      </c>
      <c r="V25" s="23"/>
      <c r="W25" s="23">
        <f t="shared" si="13"/>
        <v>0</v>
      </c>
      <c r="X25" s="23"/>
      <c r="Y25" s="23"/>
      <c r="Z25" s="23">
        <f t="shared" si="5"/>
        <v>0</v>
      </c>
      <c r="AA25" s="23"/>
      <c r="AB25" s="23">
        <f t="shared" si="12"/>
        <v>0</v>
      </c>
      <c r="AD25" s="25"/>
      <c r="AG25" s="25"/>
    </row>
    <row r="26" spans="1:33" ht="12.75">
      <c r="A26" s="18" t="s">
        <v>32</v>
      </c>
      <c r="B26" s="19" t="s">
        <v>46</v>
      </c>
      <c r="C26" s="19"/>
      <c r="D26" s="28">
        <v>37092920</v>
      </c>
      <c r="E26" s="28"/>
      <c r="F26" s="23"/>
      <c r="G26" s="23"/>
      <c r="H26" s="24"/>
      <c r="I26" s="23">
        <f t="shared" si="0"/>
        <v>0</v>
      </c>
      <c r="J26" s="24"/>
      <c r="K26" s="24">
        <f t="shared" si="1"/>
        <v>0</v>
      </c>
      <c r="L26" s="24"/>
      <c r="M26" s="23">
        <f t="shared" si="2"/>
        <v>0</v>
      </c>
      <c r="N26" s="24"/>
      <c r="O26" s="24">
        <f t="shared" si="10"/>
        <v>0</v>
      </c>
      <c r="P26" s="24"/>
      <c r="Q26" s="7">
        <f t="shared" si="7"/>
        <v>0</v>
      </c>
      <c r="R26" s="24"/>
      <c r="S26" s="24">
        <f t="shared" si="11"/>
        <v>0</v>
      </c>
      <c r="T26" s="23"/>
      <c r="U26" s="23">
        <f t="shared" si="3"/>
        <v>0</v>
      </c>
      <c r="V26" s="23"/>
      <c r="W26" s="23">
        <f t="shared" si="13"/>
        <v>0</v>
      </c>
      <c r="X26" s="23"/>
      <c r="Y26" s="23"/>
      <c r="Z26" s="23">
        <f t="shared" si="5"/>
        <v>0</v>
      </c>
      <c r="AA26" s="23"/>
      <c r="AB26" s="23">
        <f t="shared" si="12"/>
        <v>0</v>
      </c>
      <c r="AD26" s="25"/>
      <c r="AG26" s="25"/>
    </row>
    <row r="27" spans="1:33" ht="12.75">
      <c r="A27" s="18" t="s">
        <v>44</v>
      </c>
      <c r="B27" s="19" t="s">
        <v>46</v>
      </c>
      <c r="C27" s="19"/>
      <c r="D27" s="28">
        <v>16478450</v>
      </c>
      <c r="E27" s="28"/>
      <c r="F27" s="23"/>
      <c r="G27" s="23"/>
      <c r="H27" s="24"/>
      <c r="I27" s="23">
        <f t="shared" si="0"/>
        <v>0</v>
      </c>
      <c r="J27" s="24"/>
      <c r="K27" s="24">
        <f t="shared" si="1"/>
        <v>0</v>
      </c>
      <c r="L27" s="24"/>
      <c r="M27" s="23">
        <f t="shared" si="2"/>
        <v>0</v>
      </c>
      <c r="N27" s="24"/>
      <c r="O27" s="24">
        <f t="shared" si="10"/>
        <v>0</v>
      </c>
      <c r="P27" s="24"/>
      <c r="Q27" s="7">
        <f t="shared" si="7"/>
        <v>0</v>
      </c>
      <c r="R27" s="24"/>
      <c r="S27" s="24">
        <f t="shared" si="11"/>
        <v>0</v>
      </c>
      <c r="T27" s="23"/>
      <c r="U27" s="23">
        <f t="shared" si="3"/>
        <v>0</v>
      </c>
      <c r="V27" s="23"/>
      <c r="W27" s="23">
        <f t="shared" si="13"/>
        <v>0</v>
      </c>
      <c r="X27" s="23"/>
      <c r="Y27" s="23"/>
      <c r="Z27" s="23">
        <f t="shared" si="5"/>
        <v>0</v>
      </c>
      <c r="AA27" s="23"/>
      <c r="AB27" s="23">
        <f t="shared" si="12"/>
        <v>0</v>
      </c>
      <c r="AD27" s="25"/>
      <c r="AG27" s="25"/>
    </row>
    <row r="28" spans="1:33" ht="12.75">
      <c r="A28"/>
      <c r="B28" s="21" t="s">
        <v>47</v>
      </c>
      <c r="C28" s="21"/>
      <c r="D28" s="22">
        <f>SUM(D26:D27)</f>
        <v>53571370</v>
      </c>
      <c r="E28" s="22">
        <f>D28</f>
        <v>53571370</v>
      </c>
      <c r="F28" s="23">
        <v>27</v>
      </c>
      <c r="G28" s="23">
        <f>$D28*F28</f>
        <v>1446426990</v>
      </c>
      <c r="H28" s="24">
        <v>0</v>
      </c>
      <c r="I28" s="23">
        <f t="shared" si="0"/>
        <v>0</v>
      </c>
      <c r="J28" s="24">
        <v>0</v>
      </c>
      <c r="K28" s="24">
        <f t="shared" si="1"/>
        <v>0</v>
      </c>
      <c r="L28" s="24">
        <v>0</v>
      </c>
      <c r="M28" s="23">
        <f t="shared" si="2"/>
        <v>0</v>
      </c>
      <c r="N28" s="29">
        <v>5.6</v>
      </c>
      <c r="O28" s="24">
        <f t="shared" si="10"/>
        <v>299999672</v>
      </c>
      <c r="P28" s="24">
        <v>0.358</v>
      </c>
      <c r="Q28" s="7">
        <f t="shared" si="7"/>
        <v>19178.550460000002</v>
      </c>
      <c r="R28" s="24">
        <v>16.377</v>
      </c>
      <c r="S28" s="24">
        <f t="shared" si="11"/>
        <v>877338326.4899999</v>
      </c>
      <c r="T28" s="23">
        <v>0</v>
      </c>
      <c r="U28" s="23">
        <f t="shared" si="3"/>
        <v>0</v>
      </c>
      <c r="V28" s="23">
        <v>0</v>
      </c>
      <c r="W28" s="23">
        <f t="shared" si="13"/>
        <v>0</v>
      </c>
      <c r="X28" s="23">
        <v>0</v>
      </c>
      <c r="Y28" s="23">
        <v>0</v>
      </c>
      <c r="Z28" s="23">
        <f t="shared" si="5"/>
        <v>0</v>
      </c>
      <c r="AA28" s="23">
        <f>F28+H28+J28+L28+N28+P28+R28+T28+V28+Y28</f>
        <v>49.334999999999994</v>
      </c>
      <c r="AB28" s="23">
        <f t="shared" si="12"/>
        <v>2642943538.95</v>
      </c>
      <c r="AD28" s="25">
        <f>AA28-N28-R28</f>
        <v>27.357999999999993</v>
      </c>
      <c r="AE28">
        <f>AD28/AA28</f>
        <v>0.554535319752711</v>
      </c>
      <c r="AG28" s="25"/>
    </row>
    <row r="29" spans="1:33" ht="12.75">
      <c r="A29"/>
      <c r="B29" s="21"/>
      <c r="C29" s="21"/>
      <c r="D29" s="26"/>
      <c r="E29" s="26"/>
      <c r="F29" s="23"/>
      <c r="G29" s="23"/>
      <c r="H29" s="24"/>
      <c r="I29" s="23">
        <f t="shared" si="0"/>
        <v>0</v>
      </c>
      <c r="J29" s="24"/>
      <c r="K29" s="24">
        <f t="shared" si="1"/>
        <v>0</v>
      </c>
      <c r="L29" s="24"/>
      <c r="M29" s="23">
        <f t="shared" si="2"/>
        <v>0</v>
      </c>
      <c r="N29" s="24"/>
      <c r="O29" s="24">
        <f t="shared" si="10"/>
        <v>0</v>
      </c>
      <c r="P29" s="24"/>
      <c r="Q29" s="7">
        <f t="shared" si="7"/>
        <v>0</v>
      </c>
      <c r="R29" s="24"/>
      <c r="S29" s="24">
        <f t="shared" si="11"/>
        <v>0</v>
      </c>
      <c r="T29" s="23"/>
      <c r="U29" s="23">
        <f t="shared" si="3"/>
        <v>0</v>
      </c>
      <c r="V29" s="23"/>
      <c r="W29" s="23">
        <f t="shared" si="13"/>
        <v>0</v>
      </c>
      <c r="X29" s="23"/>
      <c r="Y29" s="23"/>
      <c r="Z29" s="23">
        <f t="shared" si="5"/>
        <v>0</v>
      </c>
      <c r="AA29" s="23"/>
      <c r="AB29" s="23">
        <f t="shared" si="12"/>
        <v>0</v>
      </c>
      <c r="AD29" s="25"/>
      <c r="AG29" s="25"/>
    </row>
    <row r="30" spans="1:33" ht="12.75">
      <c r="A30" s="18" t="s">
        <v>32</v>
      </c>
      <c r="B30" s="19" t="s">
        <v>48</v>
      </c>
      <c r="C30" s="19"/>
      <c r="D30" s="20">
        <v>517295650</v>
      </c>
      <c r="E30" s="20"/>
      <c r="F30" s="23"/>
      <c r="G30" s="23"/>
      <c r="H30" s="24"/>
      <c r="I30" s="23">
        <f t="shared" si="0"/>
        <v>0</v>
      </c>
      <c r="J30" s="24"/>
      <c r="K30" s="24">
        <f t="shared" si="1"/>
        <v>0</v>
      </c>
      <c r="L30" s="24"/>
      <c r="M30" s="23">
        <f t="shared" si="2"/>
        <v>0</v>
      </c>
      <c r="N30" s="24"/>
      <c r="O30" s="24">
        <f t="shared" si="10"/>
        <v>0</v>
      </c>
      <c r="P30" s="24"/>
      <c r="Q30" s="7">
        <f t="shared" si="7"/>
        <v>0</v>
      </c>
      <c r="R30" s="24"/>
      <c r="S30" s="24">
        <f t="shared" si="11"/>
        <v>0</v>
      </c>
      <c r="T30" s="23"/>
      <c r="U30" s="23">
        <f t="shared" si="3"/>
        <v>0</v>
      </c>
      <c r="V30" s="23"/>
      <c r="W30" s="23">
        <f t="shared" si="13"/>
        <v>0</v>
      </c>
      <c r="X30" s="23"/>
      <c r="Y30" s="23"/>
      <c r="Z30" s="23">
        <f t="shared" si="5"/>
        <v>0</v>
      </c>
      <c r="AA30" s="23"/>
      <c r="AB30" s="23">
        <f t="shared" si="12"/>
        <v>0</v>
      </c>
      <c r="AD30" s="25"/>
      <c r="AG30" s="25"/>
    </row>
    <row r="31" spans="1:33" ht="12.75">
      <c r="A31"/>
      <c r="B31" s="21" t="s">
        <v>49</v>
      </c>
      <c r="C31" s="21"/>
      <c r="D31" s="22">
        <f>SUM(D30)</f>
        <v>517295650</v>
      </c>
      <c r="E31" s="22">
        <f>D31</f>
        <v>517295650</v>
      </c>
      <c r="F31" s="23">
        <v>27</v>
      </c>
      <c r="G31" s="23">
        <f>$D31*F31</f>
        <v>13966982550</v>
      </c>
      <c r="H31" s="24">
        <v>0</v>
      </c>
      <c r="I31" s="23">
        <f t="shared" si="0"/>
        <v>0</v>
      </c>
      <c r="J31" s="24">
        <v>1.003</v>
      </c>
      <c r="K31" s="24">
        <f t="shared" si="1"/>
        <v>518847536.9499999</v>
      </c>
      <c r="L31" s="24">
        <v>0</v>
      </c>
      <c r="M31" s="23">
        <f t="shared" si="2"/>
        <v>0</v>
      </c>
      <c r="N31" s="24">
        <v>15.166</v>
      </c>
      <c r="O31" s="24">
        <f t="shared" si="10"/>
        <v>7845305827.900001</v>
      </c>
      <c r="P31" s="24">
        <v>0.07</v>
      </c>
      <c r="Q31" s="7">
        <f t="shared" si="7"/>
        <v>36210.6955</v>
      </c>
      <c r="R31" s="24">
        <v>16.465</v>
      </c>
      <c r="S31" s="24">
        <f t="shared" si="11"/>
        <v>8517272877.25</v>
      </c>
      <c r="T31" s="23">
        <v>0</v>
      </c>
      <c r="U31" s="23">
        <f t="shared" si="3"/>
        <v>0</v>
      </c>
      <c r="V31" s="23">
        <v>0</v>
      </c>
      <c r="W31" s="23">
        <f>$D31*V31</f>
        <v>0</v>
      </c>
      <c r="X31" s="23">
        <v>0</v>
      </c>
      <c r="Y31" s="23">
        <v>0</v>
      </c>
      <c r="Z31" s="23">
        <f t="shared" si="5"/>
        <v>0</v>
      </c>
      <c r="AA31" s="23">
        <f>F31+H31+J31+L31+N31+P31+R31+T31+V31+Y31</f>
        <v>59.70399999999999</v>
      </c>
      <c r="AB31" s="23">
        <f t="shared" si="12"/>
        <v>30884619487.6</v>
      </c>
      <c r="AD31" s="25">
        <f>AA31-N31-R31</f>
        <v>28.072999999999997</v>
      </c>
      <c r="AE31">
        <f>AD31/AA31</f>
        <v>0.4702030014739381</v>
      </c>
      <c r="AG31" s="25"/>
    </row>
    <row r="32" spans="1:33" ht="12.75">
      <c r="A32"/>
      <c r="B32" s="21"/>
      <c r="C32" s="21"/>
      <c r="D32" s="26"/>
      <c r="E32" s="26"/>
      <c r="F32" s="23"/>
      <c r="G32" s="23"/>
      <c r="H32" s="24"/>
      <c r="I32" s="23">
        <f t="shared" si="0"/>
        <v>0</v>
      </c>
      <c r="J32" s="24"/>
      <c r="K32" s="24">
        <f t="shared" si="1"/>
        <v>0</v>
      </c>
      <c r="L32" s="24"/>
      <c r="M32" s="23">
        <f t="shared" si="2"/>
        <v>0</v>
      </c>
      <c r="N32" s="24"/>
      <c r="O32" s="24">
        <f t="shared" si="10"/>
        <v>0</v>
      </c>
      <c r="P32" s="24"/>
      <c r="Q32" s="7">
        <f t="shared" si="7"/>
        <v>0</v>
      </c>
      <c r="R32" s="24"/>
      <c r="S32" s="24">
        <f t="shared" si="11"/>
        <v>0</v>
      </c>
      <c r="T32" s="23"/>
      <c r="U32" s="23">
        <f t="shared" si="3"/>
        <v>0</v>
      </c>
      <c r="V32" s="23"/>
      <c r="W32" s="23">
        <f>$D32*V32</f>
        <v>0</v>
      </c>
      <c r="X32" s="23"/>
      <c r="Y32" s="23"/>
      <c r="Z32" s="23">
        <f t="shared" si="5"/>
        <v>0</v>
      </c>
      <c r="AA32" s="23"/>
      <c r="AB32" s="23">
        <f t="shared" si="12"/>
        <v>0</v>
      </c>
      <c r="AD32" s="25"/>
      <c r="AG32" s="25"/>
    </row>
    <row r="33" spans="1:33" ht="12.75">
      <c r="A33" s="18" t="s">
        <v>50</v>
      </c>
      <c r="B33" s="19" t="s">
        <v>51</v>
      </c>
      <c r="C33" s="19"/>
      <c r="D33" s="28">
        <v>116312691</v>
      </c>
      <c r="E33" s="28"/>
      <c r="F33" s="23"/>
      <c r="G33" s="23"/>
      <c r="H33" s="24"/>
      <c r="I33" s="23">
        <f t="shared" si="0"/>
        <v>0</v>
      </c>
      <c r="J33" s="24"/>
      <c r="K33" s="24">
        <f t="shared" si="1"/>
        <v>0</v>
      </c>
      <c r="L33" s="24"/>
      <c r="M33" s="23">
        <f t="shared" si="2"/>
        <v>0</v>
      </c>
      <c r="N33" s="24"/>
      <c r="O33" s="24">
        <f t="shared" si="10"/>
        <v>0</v>
      </c>
      <c r="P33" s="24"/>
      <c r="Q33" s="7">
        <f t="shared" si="7"/>
        <v>0</v>
      </c>
      <c r="R33" s="24"/>
      <c r="S33" s="24">
        <f t="shared" si="11"/>
        <v>0</v>
      </c>
      <c r="T33" s="23"/>
      <c r="U33" s="23">
        <f t="shared" si="3"/>
        <v>0</v>
      </c>
      <c r="V33" s="23"/>
      <c r="W33" s="23">
        <f>$D33*V33</f>
        <v>0</v>
      </c>
      <c r="X33" s="23"/>
      <c r="Y33" s="23"/>
      <c r="Z33" s="23">
        <f t="shared" si="5"/>
        <v>0</v>
      </c>
      <c r="AA33" s="23"/>
      <c r="AB33" s="23">
        <f t="shared" si="12"/>
        <v>0</v>
      </c>
      <c r="AD33" s="25"/>
      <c r="AG33" s="25"/>
    </row>
    <row r="34" spans="1:33" ht="12.75">
      <c r="A34" s="18" t="s">
        <v>52</v>
      </c>
      <c r="B34" s="19" t="s">
        <v>51</v>
      </c>
      <c r="C34" s="19"/>
      <c r="D34" s="30">
        <v>1520721</v>
      </c>
      <c r="E34" s="30"/>
      <c r="F34" s="23"/>
      <c r="G34" s="23"/>
      <c r="H34" s="24"/>
      <c r="I34" s="23">
        <f t="shared" si="0"/>
        <v>0</v>
      </c>
      <c r="J34" s="24"/>
      <c r="K34" s="24">
        <f t="shared" si="1"/>
        <v>0</v>
      </c>
      <c r="L34" s="24"/>
      <c r="M34" s="23">
        <f t="shared" si="2"/>
        <v>0</v>
      </c>
      <c r="N34" s="24"/>
      <c r="O34" s="24">
        <f t="shared" si="10"/>
        <v>0</v>
      </c>
      <c r="P34" s="24"/>
      <c r="Q34" s="7">
        <f t="shared" si="7"/>
        <v>0</v>
      </c>
      <c r="R34" s="24"/>
      <c r="S34" s="24">
        <f t="shared" si="11"/>
        <v>0</v>
      </c>
      <c r="T34" s="23"/>
      <c r="U34" s="23">
        <f t="shared" si="3"/>
        <v>0</v>
      </c>
      <c r="V34" s="23"/>
      <c r="W34" s="23">
        <f>$D34*V34</f>
        <v>0</v>
      </c>
      <c r="X34" s="23"/>
      <c r="Y34" s="23"/>
      <c r="Z34" s="23">
        <f t="shared" si="5"/>
        <v>0</v>
      </c>
      <c r="AA34" s="23"/>
      <c r="AB34" s="23">
        <f t="shared" si="12"/>
        <v>0</v>
      </c>
      <c r="AD34" s="25"/>
      <c r="AG34" s="25"/>
    </row>
    <row r="35" spans="1:33" ht="12.75">
      <c r="A35"/>
      <c r="B35" s="21" t="s">
        <v>53</v>
      </c>
      <c r="C35" s="21"/>
      <c r="D35" s="22">
        <f>SUM(D33:D34)</f>
        <v>117833412</v>
      </c>
      <c r="E35" s="22">
        <f>D35</f>
        <v>117833412</v>
      </c>
      <c r="F35" s="23">
        <v>27</v>
      </c>
      <c r="G35" s="23">
        <f>$D35*F35</f>
        <v>3181502124</v>
      </c>
      <c r="H35" s="24">
        <v>0</v>
      </c>
      <c r="I35" s="23">
        <f t="shared" si="0"/>
        <v>0</v>
      </c>
      <c r="J35" s="24">
        <v>0</v>
      </c>
      <c r="K35" s="24">
        <f t="shared" si="1"/>
        <v>0</v>
      </c>
      <c r="L35" s="24">
        <v>0</v>
      </c>
      <c r="M35" s="23">
        <f t="shared" si="2"/>
        <v>0</v>
      </c>
      <c r="N35" s="24">
        <v>0</v>
      </c>
      <c r="O35" s="24">
        <f t="shared" si="10"/>
        <v>0</v>
      </c>
      <c r="P35" s="24">
        <v>0.12</v>
      </c>
      <c r="Q35" s="7">
        <f t="shared" si="7"/>
        <v>14140.00944</v>
      </c>
      <c r="R35" s="24">
        <v>15.24</v>
      </c>
      <c r="S35" s="24">
        <f t="shared" si="11"/>
        <v>1795781198.88</v>
      </c>
      <c r="T35" s="23">
        <v>0</v>
      </c>
      <c r="U35" s="23">
        <f t="shared" si="3"/>
        <v>0</v>
      </c>
      <c r="V35" s="23">
        <v>0</v>
      </c>
      <c r="W35" s="23">
        <f aca="true" t="shared" si="14" ref="W35:W41">$D34*V35</f>
        <v>0</v>
      </c>
      <c r="X35" s="23">
        <v>0</v>
      </c>
      <c r="Y35" s="23">
        <v>0</v>
      </c>
      <c r="Z35" s="23">
        <f t="shared" si="5"/>
        <v>0</v>
      </c>
      <c r="AA35" s="23">
        <f>F35+H35+J35+L35+N35+P35+R35+T35+V35+Y35</f>
        <v>42.36</v>
      </c>
      <c r="AB35" s="23">
        <f t="shared" si="12"/>
        <v>4991423332.32</v>
      </c>
      <c r="AD35" s="25">
        <f>AA35-N35-R35</f>
        <v>27.119999999999997</v>
      </c>
      <c r="AE35">
        <f>AD35/AA35</f>
        <v>0.6402266288951841</v>
      </c>
      <c r="AG35" s="25"/>
    </row>
    <row r="36" spans="1:33" ht="12.75">
      <c r="A36"/>
      <c r="B36" s="21"/>
      <c r="C36" s="21"/>
      <c r="D36" s="26"/>
      <c r="E36" s="26"/>
      <c r="F36" s="23"/>
      <c r="G36" s="23"/>
      <c r="H36" s="24"/>
      <c r="I36" s="23">
        <f t="shared" si="0"/>
        <v>0</v>
      </c>
      <c r="J36" s="24"/>
      <c r="K36" s="24">
        <f t="shared" si="1"/>
        <v>0</v>
      </c>
      <c r="L36" s="24"/>
      <c r="M36" s="23">
        <f t="shared" si="2"/>
        <v>0</v>
      </c>
      <c r="N36" s="24"/>
      <c r="O36" s="24">
        <f t="shared" si="10"/>
        <v>0</v>
      </c>
      <c r="P36" s="24"/>
      <c r="Q36" s="7">
        <f t="shared" si="7"/>
        <v>0</v>
      </c>
      <c r="R36" s="24"/>
      <c r="S36" s="24">
        <f t="shared" si="11"/>
        <v>0</v>
      </c>
      <c r="T36" s="23"/>
      <c r="U36" s="23">
        <f t="shared" si="3"/>
        <v>0</v>
      </c>
      <c r="V36" s="23"/>
      <c r="W36" s="23">
        <f t="shared" si="14"/>
        <v>0</v>
      </c>
      <c r="X36" s="23"/>
      <c r="Y36" s="23"/>
      <c r="Z36" s="23">
        <f t="shared" si="5"/>
        <v>0</v>
      </c>
      <c r="AA36" s="23"/>
      <c r="AB36" s="23">
        <f t="shared" si="12"/>
        <v>0</v>
      </c>
      <c r="AD36" s="25"/>
      <c r="AG36" s="25"/>
    </row>
    <row r="37" spans="1:33" ht="12.75">
      <c r="A37" s="18" t="s">
        <v>50</v>
      </c>
      <c r="B37" s="19" t="s">
        <v>54</v>
      </c>
      <c r="C37" s="19"/>
      <c r="D37" s="28">
        <v>19243194</v>
      </c>
      <c r="E37" s="28"/>
      <c r="F37" s="23"/>
      <c r="G37" s="23"/>
      <c r="H37" s="24"/>
      <c r="I37" s="23">
        <f t="shared" si="0"/>
        <v>0</v>
      </c>
      <c r="J37" s="24"/>
      <c r="K37" s="24">
        <f t="shared" si="1"/>
        <v>0</v>
      </c>
      <c r="L37" s="24"/>
      <c r="M37" s="23">
        <f t="shared" si="2"/>
        <v>0</v>
      </c>
      <c r="N37" s="24"/>
      <c r="O37" s="24">
        <f t="shared" si="10"/>
        <v>0</v>
      </c>
      <c r="P37" s="24"/>
      <c r="Q37" s="7">
        <f t="shared" si="7"/>
        <v>0</v>
      </c>
      <c r="R37" s="24"/>
      <c r="S37" s="24">
        <f t="shared" si="11"/>
        <v>0</v>
      </c>
      <c r="T37" s="23"/>
      <c r="U37" s="23">
        <f t="shared" si="3"/>
        <v>0</v>
      </c>
      <c r="V37" s="23"/>
      <c r="W37" s="23">
        <f t="shared" si="14"/>
        <v>0</v>
      </c>
      <c r="X37" s="23"/>
      <c r="Y37" s="23"/>
      <c r="Z37" s="23">
        <f t="shared" si="5"/>
        <v>0</v>
      </c>
      <c r="AA37" s="23"/>
      <c r="AB37" s="23">
        <f t="shared" si="12"/>
        <v>0</v>
      </c>
      <c r="AD37" s="25"/>
      <c r="AG37" s="25"/>
    </row>
    <row r="38" spans="1:33" ht="12.75">
      <c r="A38" s="18" t="s">
        <v>55</v>
      </c>
      <c r="B38" s="19" t="s">
        <v>54</v>
      </c>
      <c r="C38" s="19"/>
      <c r="D38" s="30">
        <v>3114953</v>
      </c>
      <c r="E38" s="28"/>
      <c r="F38" s="23"/>
      <c r="G38" s="23"/>
      <c r="H38" s="24"/>
      <c r="I38" s="23">
        <f t="shared" si="0"/>
        <v>0</v>
      </c>
      <c r="J38" s="24"/>
      <c r="K38" s="24">
        <f t="shared" si="1"/>
        <v>0</v>
      </c>
      <c r="L38" s="24"/>
      <c r="M38" s="23">
        <f t="shared" si="2"/>
        <v>0</v>
      </c>
      <c r="N38" s="24"/>
      <c r="O38" s="24">
        <f t="shared" si="10"/>
        <v>0</v>
      </c>
      <c r="P38" s="24"/>
      <c r="Q38" s="7">
        <f t="shared" si="7"/>
        <v>0</v>
      </c>
      <c r="R38" s="24"/>
      <c r="S38" s="24">
        <f t="shared" si="11"/>
        <v>0</v>
      </c>
      <c r="T38" s="23"/>
      <c r="U38" s="23">
        <f t="shared" si="3"/>
        <v>0</v>
      </c>
      <c r="V38" s="23"/>
      <c r="W38" s="23">
        <f t="shared" si="14"/>
        <v>0</v>
      </c>
      <c r="X38" s="23"/>
      <c r="Y38" s="23"/>
      <c r="Z38" s="23">
        <f t="shared" si="5"/>
        <v>0</v>
      </c>
      <c r="AA38" s="23"/>
      <c r="AB38" s="23">
        <f t="shared" si="12"/>
        <v>0</v>
      </c>
      <c r="AD38" s="25"/>
      <c r="AG38" s="25"/>
    </row>
    <row r="39" spans="1:33" ht="12.75">
      <c r="A39"/>
      <c r="B39" s="21" t="s">
        <v>56</v>
      </c>
      <c r="C39" s="21"/>
      <c r="D39" s="22">
        <f>SUM(D37:D38)</f>
        <v>22358147</v>
      </c>
      <c r="E39" s="22">
        <f>D39</f>
        <v>22358147</v>
      </c>
      <c r="F39" s="23">
        <v>27</v>
      </c>
      <c r="G39" s="23">
        <f>$D39*F39</f>
        <v>603669969</v>
      </c>
      <c r="H39" s="24">
        <v>0</v>
      </c>
      <c r="I39" s="23">
        <f t="shared" si="0"/>
        <v>0</v>
      </c>
      <c r="J39" s="24">
        <v>0</v>
      </c>
      <c r="K39" s="24">
        <f t="shared" si="1"/>
        <v>0</v>
      </c>
      <c r="L39" s="24">
        <v>0</v>
      </c>
      <c r="M39" s="23">
        <f t="shared" si="2"/>
        <v>0</v>
      </c>
      <c r="N39" s="24">
        <v>0</v>
      </c>
      <c r="O39" s="24">
        <f t="shared" si="10"/>
        <v>0</v>
      </c>
      <c r="P39" s="24">
        <v>0</v>
      </c>
      <c r="Q39" s="7">
        <f t="shared" si="7"/>
        <v>0</v>
      </c>
      <c r="R39" s="24">
        <v>14</v>
      </c>
      <c r="S39" s="24">
        <f t="shared" si="11"/>
        <v>313014058</v>
      </c>
      <c r="T39" s="23">
        <v>0</v>
      </c>
      <c r="U39" s="23">
        <f t="shared" si="3"/>
        <v>0</v>
      </c>
      <c r="V39" s="23">
        <v>0</v>
      </c>
      <c r="W39" s="23">
        <f t="shared" si="14"/>
        <v>0</v>
      </c>
      <c r="X39" s="23">
        <v>0</v>
      </c>
      <c r="Y39" s="23">
        <v>0</v>
      </c>
      <c r="Z39" s="23">
        <f t="shared" si="5"/>
        <v>0</v>
      </c>
      <c r="AA39" s="23">
        <f>F39+H39+J39+L39+N39+P39+R39+T39+V39+Y39</f>
        <v>41</v>
      </c>
      <c r="AB39" s="23">
        <f t="shared" si="12"/>
        <v>916684027</v>
      </c>
      <c r="AD39" s="25">
        <f>AA39-N39-R39</f>
        <v>27</v>
      </c>
      <c r="AE39">
        <f>AD39/AA39</f>
        <v>0.6585365853658537</v>
      </c>
      <c r="AG39" s="25"/>
    </row>
    <row r="40" spans="1:33" ht="12.75">
      <c r="A40"/>
      <c r="B40" s="21"/>
      <c r="C40" s="21"/>
      <c r="D40" s="26"/>
      <c r="E40" s="26"/>
      <c r="F40" s="23"/>
      <c r="G40" s="23"/>
      <c r="H40" s="24"/>
      <c r="I40" s="23">
        <f t="shared" si="0"/>
        <v>0</v>
      </c>
      <c r="J40" s="24"/>
      <c r="K40" s="24">
        <f t="shared" si="1"/>
        <v>0</v>
      </c>
      <c r="L40" s="24"/>
      <c r="M40" s="23">
        <f t="shared" si="2"/>
        <v>0</v>
      </c>
      <c r="N40" s="24"/>
      <c r="O40" s="24">
        <f t="shared" si="10"/>
        <v>0</v>
      </c>
      <c r="P40" s="24"/>
      <c r="Q40" s="7">
        <f t="shared" si="7"/>
        <v>0</v>
      </c>
      <c r="R40" s="24"/>
      <c r="S40" s="24">
        <f t="shared" si="11"/>
        <v>0</v>
      </c>
      <c r="T40" s="23"/>
      <c r="U40" s="23">
        <f t="shared" si="3"/>
        <v>0</v>
      </c>
      <c r="V40" s="23"/>
      <c r="W40" s="23">
        <f t="shared" si="14"/>
        <v>0</v>
      </c>
      <c r="X40" s="23"/>
      <c r="Y40" s="23"/>
      <c r="Z40" s="23">
        <f t="shared" si="5"/>
        <v>0</v>
      </c>
      <c r="AA40" s="23"/>
      <c r="AB40" s="23">
        <f t="shared" si="12"/>
        <v>0</v>
      </c>
      <c r="AD40" s="25"/>
      <c r="AG40" s="25"/>
    </row>
    <row r="41" spans="1:33" ht="12.75">
      <c r="A41" s="18" t="s">
        <v>44</v>
      </c>
      <c r="B41" s="19" t="s">
        <v>57</v>
      </c>
      <c r="C41" s="19"/>
      <c r="D41" s="20">
        <v>423994620</v>
      </c>
      <c r="E41" s="20"/>
      <c r="F41" s="23"/>
      <c r="G41" s="23"/>
      <c r="H41" s="24"/>
      <c r="I41" s="23">
        <f t="shared" si="0"/>
        <v>0</v>
      </c>
      <c r="J41" s="24"/>
      <c r="K41" s="24">
        <f t="shared" si="1"/>
        <v>0</v>
      </c>
      <c r="L41" s="24"/>
      <c r="M41" s="23">
        <f t="shared" si="2"/>
        <v>0</v>
      </c>
      <c r="N41" s="24"/>
      <c r="O41" s="24">
        <f t="shared" si="10"/>
        <v>0</v>
      </c>
      <c r="P41" s="24"/>
      <c r="Q41" s="7">
        <f t="shared" si="7"/>
        <v>0</v>
      </c>
      <c r="R41" s="24"/>
      <c r="S41" s="24">
        <f t="shared" si="11"/>
        <v>0</v>
      </c>
      <c r="T41" s="23"/>
      <c r="U41" s="23">
        <f t="shared" si="3"/>
        <v>0</v>
      </c>
      <c r="V41" s="23"/>
      <c r="W41" s="23">
        <f t="shared" si="14"/>
        <v>0</v>
      </c>
      <c r="X41" s="23"/>
      <c r="Y41" s="23"/>
      <c r="Z41" s="23">
        <f t="shared" si="5"/>
        <v>0</v>
      </c>
      <c r="AA41" s="23"/>
      <c r="AB41" s="23">
        <f t="shared" si="12"/>
        <v>0</v>
      </c>
      <c r="AD41" s="25"/>
      <c r="AG41" s="25"/>
    </row>
    <row r="42" spans="1:33" ht="12.75">
      <c r="A42"/>
      <c r="B42" s="21" t="s">
        <v>58</v>
      </c>
      <c r="C42" s="21"/>
      <c r="D42" s="22">
        <f>SUM(D41)</f>
        <v>423994620</v>
      </c>
      <c r="E42" s="22">
        <f>D42</f>
        <v>423994620</v>
      </c>
      <c r="F42" s="23">
        <v>21.895</v>
      </c>
      <c r="G42" s="23">
        <f>$D42*F42</f>
        <v>9283362204.9</v>
      </c>
      <c r="H42" s="24">
        <v>0</v>
      </c>
      <c r="I42" s="23">
        <f t="shared" si="0"/>
        <v>0</v>
      </c>
      <c r="J42" s="24">
        <v>0</v>
      </c>
      <c r="K42" s="24">
        <f t="shared" si="1"/>
        <v>0</v>
      </c>
      <c r="L42" s="24">
        <v>0</v>
      </c>
      <c r="M42" s="23">
        <f t="shared" si="2"/>
        <v>0</v>
      </c>
      <c r="N42" s="24">
        <v>7.443</v>
      </c>
      <c r="O42" s="24">
        <f t="shared" si="10"/>
        <v>3155791956.66</v>
      </c>
      <c r="P42" s="24">
        <v>0.23</v>
      </c>
      <c r="Q42" s="7">
        <f t="shared" si="7"/>
        <v>97518.7626</v>
      </c>
      <c r="R42" s="24">
        <v>7.631</v>
      </c>
      <c r="S42" s="24">
        <f t="shared" si="11"/>
        <v>3235502945.2200003</v>
      </c>
      <c r="T42" s="23">
        <v>0</v>
      </c>
      <c r="U42" s="23">
        <f t="shared" si="3"/>
        <v>0</v>
      </c>
      <c r="V42" s="23">
        <v>0</v>
      </c>
      <c r="W42" s="23">
        <f aca="true" t="shared" si="15" ref="W42:W53">$D42*V42</f>
        <v>0</v>
      </c>
      <c r="X42" s="23">
        <v>0</v>
      </c>
      <c r="Y42" s="23">
        <v>0</v>
      </c>
      <c r="Z42" s="23">
        <f t="shared" si="5"/>
        <v>0</v>
      </c>
      <c r="AA42" s="23">
        <f>F42+H42+J42+L42+N42+P42+R42+T42+V42+Y42</f>
        <v>37.199</v>
      </c>
      <c r="AB42" s="23">
        <f t="shared" si="12"/>
        <v>15772175869.38</v>
      </c>
      <c r="AD42" s="25">
        <f>AA42-N42-R42</f>
        <v>22.125</v>
      </c>
      <c r="AE42">
        <f>AD42/AA42</f>
        <v>0.5947740530659427</v>
      </c>
      <c r="AG42" s="25"/>
    </row>
    <row r="43" spans="1:33" ht="12.75">
      <c r="A43"/>
      <c r="B43" s="21"/>
      <c r="C43" s="21"/>
      <c r="D43" s="26"/>
      <c r="E43" s="26"/>
      <c r="F43" s="23"/>
      <c r="G43" s="23"/>
      <c r="H43" s="24"/>
      <c r="I43" s="23">
        <f t="shared" si="0"/>
        <v>0</v>
      </c>
      <c r="J43" s="24"/>
      <c r="K43" s="24">
        <f t="shared" si="1"/>
        <v>0</v>
      </c>
      <c r="L43" s="24"/>
      <c r="M43" s="23">
        <f t="shared" si="2"/>
        <v>0</v>
      </c>
      <c r="N43" s="24"/>
      <c r="O43" s="24">
        <f t="shared" si="10"/>
        <v>0</v>
      </c>
      <c r="P43" s="24"/>
      <c r="Q43" s="7">
        <f t="shared" si="7"/>
        <v>0</v>
      </c>
      <c r="R43" s="24"/>
      <c r="S43" s="24">
        <f t="shared" si="11"/>
        <v>0</v>
      </c>
      <c r="T43" s="23"/>
      <c r="U43" s="23">
        <f t="shared" si="3"/>
        <v>0</v>
      </c>
      <c r="V43" s="23"/>
      <c r="W43" s="23">
        <f t="shared" si="15"/>
        <v>0</v>
      </c>
      <c r="X43" s="23"/>
      <c r="Y43" s="23"/>
      <c r="Z43" s="23">
        <f t="shared" si="5"/>
        <v>0</v>
      </c>
      <c r="AA43" s="23"/>
      <c r="AB43" s="23">
        <f t="shared" si="12"/>
        <v>0</v>
      </c>
      <c r="AD43" s="25"/>
      <c r="AG43" s="25"/>
    </row>
    <row r="44" spans="1:33" ht="12.75">
      <c r="A44" s="18" t="s">
        <v>44</v>
      </c>
      <c r="B44" s="19" t="s">
        <v>59</v>
      </c>
      <c r="C44" s="19"/>
      <c r="D44" s="31">
        <v>158159050</v>
      </c>
      <c r="E44" s="31"/>
      <c r="F44" s="23"/>
      <c r="G44" s="23"/>
      <c r="H44" s="24"/>
      <c r="I44" s="23">
        <f t="shared" si="0"/>
        <v>0</v>
      </c>
      <c r="J44" s="24"/>
      <c r="K44" s="24">
        <f t="shared" si="1"/>
        <v>0</v>
      </c>
      <c r="L44" s="24"/>
      <c r="M44" s="23">
        <f t="shared" si="2"/>
        <v>0</v>
      </c>
      <c r="N44" s="24"/>
      <c r="O44" s="24">
        <f t="shared" si="10"/>
        <v>0</v>
      </c>
      <c r="P44" s="24"/>
      <c r="Q44" s="7">
        <f t="shared" si="7"/>
        <v>0</v>
      </c>
      <c r="R44" s="24"/>
      <c r="S44" s="24">
        <f t="shared" si="11"/>
        <v>0</v>
      </c>
      <c r="T44" s="23"/>
      <c r="U44" s="23">
        <f t="shared" si="3"/>
        <v>0</v>
      </c>
      <c r="V44" s="23"/>
      <c r="W44" s="23">
        <f t="shared" si="15"/>
        <v>0</v>
      </c>
      <c r="X44" s="23"/>
      <c r="Y44" s="23"/>
      <c r="Z44" s="23">
        <f t="shared" si="5"/>
        <v>0</v>
      </c>
      <c r="AA44" s="23"/>
      <c r="AB44" s="23">
        <f t="shared" si="12"/>
        <v>0</v>
      </c>
      <c r="AD44" s="25"/>
      <c r="AG44" s="25"/>
    </row>
    <row r="45" spans="1:33" ht="12.75">
      <c r="A45"/>
      <c r="B45" s="21" t="s">
        <v>60</v>
      </c>
      <c r="C45" s="21"/>
      <c r="D45" s="22">
        <f>SUM(D44)</f>
        <v>158159050</v>
      </c>
      <c r="E45" s="22">
        <f>D45</f>
        <v>158159050</v>
      </c>
      <c r="F45" s="23">
        <v>20.947</v>
      </c>
      <c r="G45" s="23">
        <f>$D45*F45</f>
        <v>3312957620.35</v>
      </c>
      <c r="H45" s="24">
        <v>0</v>
      </c>
      <c r="I45" s="23">
        <f t="shared" si="0"/>
        <v>0</v>
      </c>
      <c r="J45" s="24">
        <v>0</v>
      </c>
      <c r="K45" s="24">
        <f t="shared" si="1"/>
        <v>0</v>
      </c>
      <c r="L45" s="24">
        <v>0</v>
      </c>
      <c r="M45" s="23">
        <f t="shared" si="2"/>
        <v>0</v>
      </c>
      <c r="N45" s="24">
        <v>6.323</v>
      </c>
      <c r="O45" s="24">
        <f t="shared" si="10"/>
        <v>1000039673.1500001</v>
      </c>
      <c r="P45" s="24">
        <v>0.687</v>
      </c>
      <c r="Q45" s="7">
        <f t="shared" si="7"/>
        <v>108655.26735000001</v>
      </c>
      <c r="R45" s="24">
        <v>9.67</v>
      </c>
      <c r="S45" s="24">
        <f t="shared" si="11"/>
        <v>1529398013.5</v>
      </c>
      <c r="T45" s="23">
        <v>0</v>
      </c>
      <c r="U45" s="23">
        <f t="shared" si="3"/>
        <v>0</v>
      </c>
      <c r="V45" s="23">
        <v>0</v>
      </c>
      <c r="W45" s="23">
        <f t="shared" si="15"/>
        <v>0</v>
      </c>
      <c r="X45" s="23">
        <v>0</v>
      </c>
      <c r="Y45" s="23">
        <v>0</v>
      </c>
      <c r="Z45" s="23">
        <f t="shared" si="5"/>
        <v>0</v>
      </c>
      <c r="AA45" s="23">
        <f>F45+H45+J45+L45+N45+P45+R45+T45+V45+Y45</f>
        <v>37.627</v>
      </c>
      <c r="AB45" s="23">
        <f t="shared" si="12"/>
        <v>5951050574.35</v>
      </c>
      <c r="AD45" s="25">
        <f>AA45-N45-R45</f>
        <v>21.634</v>
      </c>
      <c r="AE45">
        <f>AD45/AA45</f>
        <v>0.5749594705929253</v>
      </c>
      <c r="AG45" s="25"/>
    </row>
    <row r="46" spans="1:33" ht="12.75">
      <c r="A46"/>
      <c r="B46" s="21"/>
      <c r="C46" s="21"/>
      <c r="D46" s="26"/>
      <c r="E46" s="26"/>
      <c r="F46" s="23"/>
      <c r="G46" s="23"/>
      <c r="H46" s="24"/>
      <c r="I46" s="23">
        <f t="shared" si="0"/>
        <v>0</v>
      </c>
      <c r="J46" s="24"/>
      <c r="K46" s="24">
        <f t="shared" si="1"/>
        <v>0</v>
      </c>
      <c r="L46" s="24"/>
      <c r="M46" s="23">
        <f t="shared" si="2"/>
        <v>0</v>
      </c>
      <c r="N46" s="24"/>
      <c r="O46" s="24">
        <f t="shared" si="10"/>
        <v>0</v>
      </c>
      <c r="P46" s="24"/>
      <c r="Q46" s="7">
        <f t="shared" si="7"/>
        <v>0</v>
      </c>
      <c r="R46" s="24"/>
      <c r="S46" s="24">
        <f t="shared" si="11"/>
        <v>0</v>
      </c>
      <c r="T46" s="23"/>
      <c r="U46" s="23">
        <f t="shared" si="3"/>
        <v>0</v>
      </c>
      <c r="V46" s="23"/>
      <c r="W46" s="23">
        <f t="shared" si="15"/>
        <v>0</v>
      </c>
      <c r="X46" s="23"/>
      <c r="Y46" s="23"/>
      <c r="Z46" s="23">
        <f t="shared" si="5"/>
        <v>0</v>
      </c>
      <c r="AA46" s="23"/>
      <c r="AB46" s="23">
        <f t="shared" si="12"/>
        <v>0</v>
      </c>
      <c r="AD46" s="25"/>
      <c r="AG46" s="25"/>
    </row>
    <row r="47" spans="1:33" ht="12.75">
      <c r="A47" s="18" t="s">
        <v>44</v>
      </c>
      <c r="B47" s="19" t="s">
        <v>61</v>
      </c>
      <c r="C47" s="19"/>
      <c r="D47" s="20">
        <v>4735775850</v>
      </c>
      <c r="E47" s="20"/>
      <c r="F47" s="23"/>
      <c r="G47" s="23"/>
      <c r="H47" s="24"/>
      <c r="I47" s="23">
        <f t="shared" si="0"/>
        <v>0</v>
      </c>
      <c r="J47" s="24"/>
      <c r="K47" s="24">
        <f t="shared" si="1"/>
        <v>0</v>
      </c>
      <c r="L47" s="24"/>
      <c r="M47" s="23">
        <f t="shared" si="2"/>
        <v>0</v>
      </c>
      <c r="N47" s="24"/>
      <c r="O47" s="24">
        <f t="shared" si="10"/>
        <v>0</v>
      </c>
      <c r="P47" s="24"/>
      <c r="Q47" s="7">
        <f t="shared" si="7"/>
        <v>0</v>
      </c>
      <c r="R47" s="24"/>
      <c r="S47" s="24">
        <f t="shared" si="11"/>
        <v>0</v>
      </c>
      <c r="T47" s="23"/>
      <c r="U47" s="23">
        <f t="shared" si="3"/>
        <v>0</v>
      </c>
      <c r="V47" s="23"/>
      <c r="W47" s="23">
        <f t="shared" si="15"/>
        <v>0</v>
      </c>
      <c r="X47" s="23"/>
      <c r="Y47" s="23"/>
      <c r="Z47" s="23">
        <f t="shared" si="5"/>
        <v>0</v>
      </c>
      <c r="AA47" s="23"/>
      <c r="AB47" s="23">
        <f t="shared" si="12"/>
        <v>0</v>
      </c>
      <c r="AD47" s="25"/>
      <c r="AG47" s="25"/>
    </row>
    <row r="48" spans="1:33" ht="12.75">
      <c r="A48"/>
      <c r="B48" s="21" t="s">
        <v>62</v>
      </c>
      <c r="C48" s="21"/>
      <c r="D48" s="22">
        <f>SUM(D47)</f>
        <v>4735775850</v>
      </c>
      <c r="E48" s="22">
        <f>D48</f>
        <v>4735775850</v>
      </c>
      <c r="F48" s="23">
        <v>25.712</v>
      </c>
      <c r="G48" s="23">
        <f>$D48*F48</f>
        <v>121766268655.2</v>
      </c>
      <c r="H48" s="24">
        <v>0</v>
      </c>
      <c r="I48" s="23">
        <f t="shared" si="0"/>
        <v>0</v>
      </c>
      <c r="J48" s="24">
        <v>1.363</v>
      </c>
      <c r="K48" s="24">
        <f t="shared" si="1"/>
        <v>6454862483.55</v>
      </c>
      <c r="L48" s="24">
        <v>0.082</v>
      </c>
      <c r="M48" s="23">
        <f t="shared" si="2"/>
        <v>388333619.7</v>
      </c>
      <c r="N48" s="24">
        <v>11.141</v>
      </c>
      <c r="O48" s="24">
        <f t="shared" si="10"/>
        <v>52761278744.85</v>
      </c>
      <c r="P48" s="24">
        <v>0.626</v>
      </c>
      <c r="Q48" s="7">
        <f t="shared" si="7"/>
        <v>2964595.6821</v>
      </c>
      <c r="R48" s="24">
        <v>9.901</v>
      </c>
      <c r="S48" s="24">
        <f t="shared" si="11"/>
        <v>46888916690.85</v>
      </c>
      <c r="T48" s="23">
        <v>0</v>
      </c>
      <c r="U48" s="23">
        <f t="shared" si="3"/>
        <v>0</v>
      </c>
      <c r="V48" s="23">
        <v>0</v>
      </c>
      <c r="W48" s="23">
        <f t="shared" si="15"/>
        <v>0</v>
      </c>
      <c r="X48" s="23">
        <v>0</v>
      </c>
      <c r="Y48" s="23">
        <v>0</v>
      </c>
      <c r="Z48" s="23">
        <f t="shared" si="5"/>
        <v>0</v>
      </c>
      <c r="AA48" s="23">
        <f>F48+H48+J48+L48+N48+P48+R48+T48+V48+Y48</f>
        <v>48.825</v>
      </c>
      <c r="AB48" s="23">
        <f t="shared" si="12"/>
        <v>231224255876.25</v>
      </c>
      <c r="AD48" s="25">
        <f>AA48-N48-R48</f>
        <v>27.783000000000005</v>
      </c>
      <c r="AE48">
        <f>AD48/AA48</f>
        <v>0.5690322580645162</v>
      </c>
      <c r="AG48" s="25"/>
    </row>
    <row r="49" spans="1:33" ht="12.75">
      <c r="A49"/>
      <c r="B49" s="21"/>
      <c r="C49" s="21"/>
      <c r="D49" s="26"/>
      <c r="E49" s="26"/>
      <c r="F49" s="23"/>
      <c r="G49" s="23"/>
      <c r="H49" s="24"/>
      <c r="I49" s="23">
        <f t="shared" si="0"/>
        <v>0</v>
      </c>
      <c r="J49" s="24"/>
      <c r="K49" s="24">
        <f t="shared" si="1"/>
        <v>0</v>
      </c>
      <c r="L49" s="24"/>
      <c r="M49" s="23">
        <f t="shared" si="2"/>
        <v>0</v>
      </c>
      <c r="N49" s="24"/>
      <c r="O49" s="24">
        <f t="shared" si="10"/>
        <v>0</v>
      </c>
      <c r="P49" s="24"/>
      <c r="Q49" s="7">
        <f t="shared" si="7"/>
        <v>0</v>
      </c>
      <c r="R49" s="24"/>
      <c r="S49" s="24">
        <f t="shared" si="11"/>
        <v>0</v>
      </c>
      <c r="T49" s="23"/>
      <c r="U49" s="23">
        <f t="shared" si="3"/>
        <v>0</v>
      </c>
      <c r="V49" s="23"/>
      <c r="W49" s="23">
        <f t="shared" si="15"/>
        <v>0</v>
      </c>
      <c r="X49" s="23"/>
      <c r="Y49" s="23"/>
      <c r="Z49" s="23">
        <f t="shared" si="5"/>
        <v>0</v>
      </c>
      <c r="AA49" s="23"/>
      <c r="AB49" s="23">
        <f t="shared" si="12"/>
        <v>0</v>
      </c>
      <c r="AD49" s="25"/>
      <c r="AG49" s="25"/>
    </row>
    <row r="50" spans="1:33" ht="12.75">
      <c r="A50" s="18" t="s">
        <v>44</v>
      </c>
      <c r="B50" s="19" t="s">
        <v>63</v>
      </c>
      <c r="C50" s="19"/>
      <c r="D50" s="20">
        <v>1328942590</v>
      </c>
      <c r="E50" s="20"/>
      <c r="F50" s="23"/>
      <c r="G50" s="23"/>
      <c r="H50" s="24"/>
      <c r="I50" s="23">
        <f t="shared" si="0"/>
        <v>0</v>
      </c>
      <c r="J50" s="24"/>
      <c r="K50" s="24">
        <f t="shared" si="1"/>
        <v>0</v>
      </c>
      <c r="L50" s="24"/>
      <c r="M50" s="23">
        <f t="shared" si="2"/>
        <v>0</v>
      </c>
      <c r="N50" s="24"/>
      <c r="O50" s="24">
        <f t="shared" si="10"/>
        <v>0</v>
      </c>
      <c r="P50" s="24"/>
      <c r="Q50" s="7">
        <f t="shared" si="7"/>
        <v>0</v>
      </c>
      <c r="R50" s="24"/>
      <c r="S50" s="24">
        <f t="shared" si="11"/>
        <v>0</v>
      </c>
      <c r="T50" s="23"/>
      <c r="U50" s="23">
        <f t="shared" si="3"/>
        <v>0</v>
      </c>
      <c r="V50" s="23"/>
      <c r="W50" s="23">
        <f t="shared" si="15"/>
        <v>0</v>
      </c>
      <c r="X50" s="23"/>
      <c r="Y50" s="23"/>
      <c r="Z50" s="23">
        <f t="shared" si="5"/>
        <v>0</v>
      </c>
      <c r="AA50" s="23"/>
      <c r="AB50" s="23">
        <f t="shared" si="12"/>
        <v>0</v>
      </c>
      <c r="AD50" s="25"/>
      <c r="AG50" s="25"/>
    </row>
    <row r="51" spans="1:33" ht="12.75">
      <c r="A51"/>
      <c r="B51" s="21" t="s">
        <v>64</v>
      </c>
      <c r="C51" s="21"/>
      <c r="D51" s="22">
        <f>SUM(D50)</f>
        <v>1328942590</v>
      </c>
      <c r="E51" s="22">
        <f>D51</f>
        <v>1328942590</v>
      </c>
      <c r="F51" s="23">
        <v>25.353</v>
      </c>
      <c r="G51" s="23">
        <f>$D51*F51</f>
        <v>33692681484.27</v>
      </c>
      <c r="H51" s="24">
        <v>0</v>
      </c>
      <c r="I51" s="23">
        <f t="shared" si="0"/>
        <v>0</v>
      </c>
      <c r="J51" s="24">
        <v>1.742</v>
      </c>
      <c r="K51" s="24">
        <f t="shared" si="1"/>
        <v>2315017991.78</v>
      </c>
      <c r="L51" s="24">
        <v>0</v>
      </c>
      <c r="M51" s="23">
        <f t="shared" si="2"/>
        <v>0</v>
      </c>
      <c r="N51" s="24">
        <v>10.91</v>
      </c>
      <c r="O51" s="24">
        <f t="shared" si="10"/>
        <v>14498763656.9</v>
      </c>
      <c r="P51" s="24">
        <v>0.206</v>
      </c>
      <c r="Q51" s="7">
        <f t="shared" si="7"/>
        <v>273762.17354</v>
      </c>
      <c r="R51" s="24">
        <v>7.87</v>
      </c>
      <c r="S51" s="24">
        <f t="shared" si="11"/>
        <v>10458778183.3</v>
      </c>
      <c r="T51" s="23">
        <v>0</v>
      </c>
      <c r="U51" s="23">
        <f t="shared" si="3"/>
        <v>0</v>
      </c>
      <c r="V51" s="23">
        <v>0</v>
      </c>
      <c r="W51" s="23">
        <f t="shared" si="15"/>
        <v>0</v>
      </c>
      <c r="X51" s="23">
        <v>0</v>
      </c>
      <c r="Y51" s="23">
        <v>0</v>
      </c>
      <c r="Z51" s="23">
        <f t="shared" si="5"/>
        <v>0</v>
      </c>
      <c r="AA51" s="23">
        <f>F51+H51+J51+L51+N51+P51+R51+T51+V51+Y51</f>
        <v>46.081</v>
      </c>
      <c r="AB51" s="23">
        <f t="shared" si="12"/>
        <v>61239003489.79</v>
      </c>
      <c r="AD51" s="25">
        <f>AA51-N51-R51</f>
        <v>27.301000000000005</v>
      </c>
      <c r="AE51">
        <f>AD51/AA51</f>
        <v>0.5924567609209871</v>
      </c>
      <c r="AG51" s="25"/>
    </row>
    <row r="52" spans="1:33" ht="12.75">
      <c r="A52"/>
      <c r="B52" s="21"/>
      <c r="C52" s="21"/>
      <c r="D52" s="26"/>
      <c r="E52" s="26"/>
      <c r="F52" s="23"/>
      <c r="G52" s="23"/>
      <c r="H52" s="24"/>
      <c r="I52" s="23">
        <f t="shared" si="0"/>
        <v>0</v>
      </c>
      <c r="J52" s="24"/>
      <c r="K52" s="24">
        <f t="shared" si="1"/>
        <v>0</v>
      </c>
      <c r="L52" s="24"/>
      <c r="M52" s="23">
        <f t="shared" si="2"/>
        <v>0</v>
      </c>
      <c r="N52" s="24"/>
      <c r="O52" s="24">
        <f t="shared" si="10"/>
        <v>0</v>
      </c>
      <c r="P52" s="24"/>
      <c r="Q52" s="7">
        <f t="shared" si="7"/>
        <v>0</v>
      </c>
      <c r="R52" s="24"/>
      <c r="S52" s="24">
        <f t="shared" si="11"/>
        <v>0</v>
      </c>
      <c r="T52" s="23"/>
      <c r="U52" s="23">
        <f t="shared" si="3"/>
        <v>0</v>
      </c>
      <c r="V52" s="23"/>
      <c r="W52" s="23">
        <f t="shared" si="15"/>
        <v>0</v>
      </c>
      <c r="X52" s="23"/>
      <c r="Y52" s="23"/>
      <c r="Z52" s="23">
        <f t="shared" si="5"/>
        <v>0</v>
      </c>
      <c r="AA52" s="23"/>
      <c r="AB52" s="23">
        <f t="shared" si="12"/>
        <v>0</v>
      </c>
      <c r="AD52" s="25"/>
      <c r="AG52" s="25"/>
    </row>
    <row r="53" spans="1:33" ht="12.75">
      <c r="A53" s="18" t="s">
        <v>44</v>
      </c>
      <c r="B53" s="19" t="s">
        <v>65</v>
      </c>
      <c r="C53" s="19"/>
      <c r="D53" s="28">
        <v>18127020</v>
      </c>
      <c r="E53" s="28"/>
      <c r="F53" s="23"/>
      <c r="G53" s="23"/>
      <c r="H53" s="24"/>
      <c r="I53" s="23">
        <f t="shared" si="0"/>
        <v>0</v>
      </c>
      <c r="J53" s="24"/>
      <c r="K53" s="24">
        <f t="shared" si="1"/>
        <v>0</v>
      </c>
      <c r="L53" s="24"/>
      <c r="M53" s="23">
        <f t="shared" si="2"/>
        <v>0</v>
      </c>
      <c r="N53" s="24"/>
      <c r="O53" s="24">
        <f t="shared" si="10"/>
        <v>0</v>
      </c>
      <c r="P53" s="24"/>
      <c r="Q53" s="7">
        <f t="shared" si="7"/>
        <v>0</v>
      </c>
      <c r="R53" s="24"/>
      <c r="S53" s="24">
        <f t="shared" si="11"/>
        <v>0</v>
      </c>
      <c r="T53" s="23"/>
      <c r="U53" s="23">
        <f t="shared" si="3"/>
        <v>0</v>
      </c>
      <c r="V53" s="23"/>
      <c r="W53" s="23">
        <f t="shared" si="15"/>
        <v>0</v>
      </c>
      <c r="X53" s="23"/>
      <c r="Y53" s="23"/>
      <c r="Z53" s="23">
        <f t="shared" si="5"/>
        <v>0</v>
      </c>
      <c r="AA53" s="23"/>
      <c r="AB53" s="23">
        <f t="shared" si="12"/>
        <v>0</v>
      </c>
      <c r="AD53" s="25"/>
      <c r="AG53" s="25"/>
    </row>
    <row r="54" spans="1:33" ht="12.75">
      <c r="A54" s="18" t="s">
        <v>32</v>
      </c>
      <c r="B54" s="19" t="s">
        <v>65</v>
      </c>
      <c r="C54" s="19"/>
      <c r="D54" s="28">
        <v>4118700</v>
      </c>
      <c r="E54" s="28"/>
      <c r="F54" s="23"/>
      <c r="G54" s="23"/>
      <c r="H54" s="24"/>
      <c r="I54" s="23">
        <f t="shared" si="0"/>
        <v>0</v>
      </c>
      <c r="J54" s="24"/>
      <c r="K54" s="24">
        <f t="shared" si="1"/>
        <v>0</v>
      </c>
      <c r="L54" s="24"/>
      <c r="M54" s="23">
        <f t="shared" si="2"/>
        <v>0</v>
      </c>
      <c r="N54" s="24"/>
      <c r="O54" s="24">
        <f t="shared" si="10"/>
        <v>0</v>
      </c>
      <c r="P54" s="24"/>
      <c r="Q54" s="7">
        <f t="shared" si="7"/>
        <v>0</v>
      </c>
      <c r="R54" s="24"/>
      <c r="S54" s="24">
        <f t="shared" si="11"/>
        <v>0</v>
      </c>
      <c r="T54" s="23"/>
      <c r="U54" s="23">
        <f t="shared" si="3"/>
        <v>0</v>
      </c>
      <c r="V54" s="23"/>
      <c r="W54" s="23">
        <f aca="true" t="shared" si="16" ref="W54:W69">$D53*V54</f>
        <v>0</v>
      </c>
      <c r="X54" s="23"/>
      <c r="Y54" s="23"/>
      <c r="Z54" s="23">
        <f t="shared" si="5"/>
        <v>0</v>
      </c>
      <c r="AA54" s="23"/>
      <c r="AB54" s="23">
        <f t="shared" si="12"/>
        <v>0</v>
      </c>
      <c r="AD54" s="25"/>
      <c r="AG54" s="25"/>
    </row>
    <row r="55" spans="1:33" ht="12.75">
      <c r="A55" s="18"/>
      <c r="B55" s="21" t="s">
        <v>66</v>
      </c>
      <c r="C55" s="21"/>
      <c r="D55" s="22">
        <f>SUM(D53:D54)</f>
        <v>22245720</v>
      </c>
      <c r="E55" s="22">
        <f>D55</f>
        <v>22245720</v>
      </c>
      <c r="F55" s="23">
        <v>27</v>
      </c>
      <c r="G55" s="23">
        <f>$D55*F55</f>
        <v>600634440</v>
      </c>
      <c r="H55" s="24">
        <v>0</v>
      </c>
      <c r="I55" s="23">
        <f t="shared" si="0"/>
        <v>0</v>
      </c>
      <c r="J55" s="24">
        <v>0.293</v>
      </c>
      <c r="K55" s="24">
        <f t="shared" si="1"/>
        <v>6517995.96</v>
      </c>
      <c r="L55" s="24">
        <v>0</v>
      </c>
      <c r="M55" s="23">
        <f t="shared" si="2"/>
        <v>0</v>
      </c>
      <c r="N55" s="24">
        <v>0</v>
      </c>
      <c r="O55" s="24">
        <f t="shared" si="10"/>
        <v>0</v>
      </c>
      <c r="P55" s="24">
        <v>0.049</v>
      </c>
      <c r="Q55" s="7">
        <f t="shared" si="7"/>
        <v>1090.04028</v>
      </c>
      <c r="R55" s="24">
        <v>0</v>
      </c>
      <c r="S55" s="24">
        <f t="shared" si="11"/>
        <v>0</v>
      </c>
      <c r="T55" s="23">
        <v>0</v>
      </c>
      <c r="U55" s="23">
        <f t="shared" si="3"/>
        <v>0</v>
      </c>
      <c r="V55" s="23">
        <v>0</v>
      </c>
      <c r="W55" s="23">
        <f t="shared" si="16"/>
        <v>0</v>
      </c>
      <c r="X55" s="23">
        <v>0</v>
      </c>
      <c r="Y55" s="23">
        <v>0</v>
      </c>
      <c r="Z55" s="23">
        <f t="shared" si="5"/>
        <v>0</v>
      </c>
      <c r="AA55" s="23">
        <f>F55+H55+J55+L55+N55+P55+R55+T55+V55+Y55</f>
        <v>27.342</v>
      </c>
      <c r="AB55" s="23">
        <f t="shared" si="12"/>
        <v>608242476.24</v>
      </c>
      <c r="AD55" s="25">
        <f>AA55-N55-R55</f>
        <v>27.342</v>
      </c>
      <c r="AE55">
        <f>AD55/AA55</f>
        <v>1</v>
      </c>
      <c r="AG55" s="25"/>
    </row>
    <row r="56" spans="1:33" ht="12.75">
      <c r="A56" s="18"/>
      <c r="B56" s="21"/>
      <c r="C56" s="21"/>
      <c r="D56" s="26"/>
      <c r="E56" s="26"/>
      <c r="F56" s="23"/>
      <c r="G56" s="23"/>
      <c r="H56" s="24"/>
      <c r="I56" s="23">
        <f t="shared" si="0"/>
        <v>0</v>
      </c>
      <c r="J56" s="24"/>
      <c r="K56" s="24">
        <f t="shared" si="1"/>
        <v>0</v>
      </c>
      <c r="L56" s="24"/>
      <c r="M56" s="23">
        <f t="shared" si="2"/>
        <v>0</v>
      </c>
      <c r="N56" s="24"/>
      <c r="O56" s="24">
        <f t="shared" si="10"/>
        <v>0</v>
      </c>
      <c r="P56" s="24"/>
      <c r="Q56" s="7">
        <f t="shared" si="7"/>
        <v>0</v>
      </c>
      <c r="R56" s="24"/>
      <c r="S56" s="24">
        <f t="shared" si="11"/>
        <v>0</v>
      </c>
      <c r="T56" s="23"/>
      <c r="U56" s="23">
        <f t="shared" si="3"/>
        <v>0</v>
      </c>
      <c r="V56" s="23"/>
      <c r="W56" s="23">
        <f t="shared" si="16"/>
        <v>0</v>
      </c>
      <c r="X56" s="23"/>
      <c r="Y56" s="23"/>
      <c r="Z56" s="23">
        <f t="shared" si="5"/>
        <v>0</v>
      </c>
      <c r="AA56" s="23"/>
      <c r="AB56" s="23">
        <f t="shared" si="12"/>
        <v>0</v>
      </c>
      <c r="AD56" s="25"/>
      <c r="AG56" s="25"/>
    </row>
    <row r="57" spans="1:33" ht="12.75">
      <c r="A57" s="18" t="s">
        <v>44</v>
      </c>
      <c r="B57" s="19" t="s">
        <v>67</v>
      </c>
      <c r="C57" s="19"/>
      <c r="D57" s="28">
        <v>1188567000</v>
      </c>
      <c r="E57" s="28"/>
      <c r="F57" s="23"/>
      <c r="G57" s="23"/>
      <c r="H57" s="24"/>
      <c r="I57" s="23">
        <f t="shared" si="0"/>
        <v>0</v>
      </c>
      <c r="J57" s="24"/>
      <c r="K57" s="24">
        <f t="shared" si="1"/>
        <v>0</v>
      </c>
      <c r="L57" s="24"/>
      <c r="M57" s="23">
        <f t="shared" si="2"/>
        <v>0</v>
      </c>
      <c r="N57" s="24"/>
      <c r="O57" s="24">
        <f t="shared" si="10"/>
        <v>0</v>
      </c>
      <c r="P57" s="24"/>
      <c r="Q57" s="7">
        <f t="shared" si="7"/>
        <v>0</v>
      </c>
      <c r="R57" s="24"/>
      <c r="S57" s="24">
        <f t="shared" si="11"/>
        <v>0</v>
      </c>
      <c r="T57" s="23"/>
      <c r="U57" s="23">
        <f t="shared" si="3"/>
        <v>0</v>
      </c>
      <c r="V57" s="23"/>
      <c r="W57" s="23">
        <f t="shared" si="16"/>
        <v>0</v>
      </c>
      <c r="X57" s="23"/>
      <c r="Y57" s="23"/>
      <c r="Z57" s="23">
        <f t="shared" si="5"/>
        <v>0</v>
      </c>
      <c r="AA57" s="23"/>
      <c r="AB57" s="23">
        <f t="shared" si="12"/>
        <v>0</v>
      </c>
      <c r="AD57" s="25"/>
      <c r="AG57" s="25"/>
    </row>
    <row r="58" spans="1:33" ht="12.75">
      <c r="A58" s="18" t="s">
        <v>32</v>
      </c>
      <c r="B58" s="19" t="s">
        <v>67</v>
      </c>
      <c r="C58" s="19"/>
      <c r="D58" s="28">
        <v>589086380</v>
      </c>
      <c r="E58" s="28"/>
      <c r="F58" s="23"/>
      <c r="G58" s="23"/>
      <c r="H58" s="24"/>
      <c r="I58" s="23">
        <f t="shared" si="0"/>
        <v>0</v>
      </c>
      <c r="J58" s="24"/>
      <c r="K58" s="24">
        <f t="shared" si="1"/>
        <v>0</v>
      </c>
      <c r="L58" s="24"/>
      <c r="M58" s="23">
        <f t="shared" si="2"/>
        <v>0</v>
      </c>
      <c r="N58" s="24"/>
      <c r="O58" s="24">
        <f t="shared" si="10"/>
        <v>0</v>
      </c>
      <c r="P58" s="24"/>
      <c r="Q58" s="7">
        <f t="shared" si="7"/>
        <v>0</v>
      </c>
      <c r="R58" s="24"/>
      <c r="S58" s="24">
        <f t="shared" si="11"/>
        <v>0</v>
      </c>
      <c r="T58" s="23"/>
      <c r="U58" s="23">
        <f t="shared" si="3"/>
        <v>0</v>
      </c>
      <c r="V58" s="23"/>
      <c r="W58" s="23">
        <f t="shared" si="16"/>
        <v>0</v>
      </c>
      <c r="X58" s="23"/>
      <c r="Y58" s="23"/>
      <c r="Z58" s="23">
        <f t="shared" si="5"/>
        <v>0</v>
      </c>
      <c r="AA58" s="23"/>
      <c r="AB58" s="23">
        <f t="shared" si="12"/>
        <v>0</v>
      </c>
      <c r="AD58" s="25"/>
      <c r="AG58" s="25"/>
    </row>
    <row r="59" spans="1:33" ht="12.75">
      <c r="A59" s="18"/>
      <c r="B59" s="21" t="s">
        <v>68</v>
      </c>
      <c r="C59" s="21"/>
      <c r="D59" s="22">
        <f>SUM(D57:D58)</f>
        <v>1777653380</v>
      </c>
      <c r="E59" s="22">
        <f>D59</f>
        <v>1777653380</v>
      </c>
      <c r="F59" s="23">
        <v>26.01</v>
      </c>
      <c r="G59" s="23">
        <f>$D59*F59</f>
        <v>46236764413.8</v>
      </c>
      <c r="H59" s="24">
        <v>0</v>
      </c>
      <c r="I59" s="23">
        <f t="shared" si="0"/>
        <v>0</v>
      </c>
      <c r="J59" s="24">
        <v>0</v>
      </c>
      <c r="K59" s="24">
        <f t="shared" si="1"/>
        <v>0</v>
      </c>
      <c r="L59" s="24">
        <v>0</v>
      </c>
      <c r="M59" s="23">
        <f t="shared" si="2"/>
        <v>0</v>
      </c>
      <c r="N59" s="24">
        <v>12.097</v>
      </c>
      <c r="O59" s="24">
        <f t="shared" si="10"/>
        <v>21504272937.86</v>
      </c>
      <c r="P59" s="24">
        <v>0.348</v>
      </c>
      <c r="Q59" s="7">
        <f t="shared" si="7"/>
        <v>618623.37624</v>
      </c>
      <c r="R59" s="24">
        <v>15</v>
      </c>
      <c r="S59" s="24">
        <f t="shared" si="11"/>
        <v>26664800700</v>
      </c>
      <c r="T59" s="23">
        <v>0</v>
      </c>
      <c r="U59" s="23">
        <f t="shared" si="3"/>
        <v>0</v>
      </c>
      <c r="V59" s="23">
        <v>0</v>
      </c>
      <c r="W59" s="23">
        <f t="shared" si="16"/>
        <v>0</v>
      </c>
      <c r="X59" s="23">
        <v>0</v>
      </c>
      <c r="Y59" s="23">
        <v>0</v>
      </c>
      <c r="Z59" s="23">
        <f t="shared" si="5"/>
        <v>0</v>
      </c>
      <c r="AA59" s="23">
        <f>F59+H59+J59+L59+N59+P59+R59+T59+V59+Y59</f>
        <v>53.455</v>
      </c>
      <c r="AB59" s="23">
        <f t="shared" si="12"/>
        <v>95024461427.9</v>
      </c>
      <c r="AD59" s="25">
        <f>AA59-N59-R59</f>
        <v>26.357999999999997</v>
      </c>
      <c r="AE59">
        <f>AD59/AA59</f>
        <v>0.4930876438125526</v>
      </c>
      <c r="AG59" s="25"/>
    </row>
    <row r="60" spans="1:33" ht="12.75">
      <c r="A60" s="18"/>
      <c r="B60" s="21"/>
      <c r="C60" s="21"/>
      <c r="D60" s="26"/>
      <c r="E60" s="26"/>
      <c r="F60" s="23"/>
      <c r="G60" s="23"/>
      <c r="H60" s="24"/>
      <c r="I60" s="23">
        <f t="shared" si="0"/>
        <v>0</v>
      </c>
      <c r="J60" s="24"/>
      <c r="K60" s="24">
        <f t="shared" si="1"/>
        <v>0</v>
      </c>
      <c r="L60" s="24"/>
      <c r="M60" s="23">
        <f t="shared" si="2"/>
        <v>0</v>
      </c>
      <c r="N60" s="24"/>
      <c r="O60" s="24">
        <f t="shared" si="10"/>
        <v>0</v>
      </c>
      <c r="P60" s="24"/>
      <c r="Q60" s="7">
        <f t="shared" si="7"/>
        <v>0</v>
      </c>
      <c r="R60" s="24"/>
      <c r="S60" s="24">
        <f t="shared" si="11"/>
        <v>0</v>
      </c>
      <c r="T60" s="23"/>
      <c r="U60" s="23">
        <f t="shared" si="3"/>
        <v>0</v>
      </c>
      <c r="V60" s="23"/>
      <c r="W60" s="23">
        <f t="shared" si="16"/>
        <v>0</v>
      </c>
      <c r="X60" s="23"/>
      <c r="Y60" s="23"/>
      <c r="Z60" s="23">
        <f t="shared" si="5"/>
        <v>0</v>
      </c>
      <c r="AA60" s="23"/>
      <c r="AB60" s="23">
        <f t="shared" si="12"/>
        <v>0</v>
      </c>
      <c r="AD60" s="25"/>
      <c r="AG60" s="25"/>
    </row>
    <row r="61" spans="1:33" ht="12.75">
      <c r="A61" s="18" t="s">
        <v>44</v>
      </c>
      <c r="B61" s="19" t="s">
        <v>69</v>
      </c>
      <c r="C61" s="19"/>
      <c r="D61" s="28">
        <v>20828260</v>
      </c>
      <c r="E61" s="28"/>
      <c r="F61" s="23"/>
      <c r="G61" s="23"/>
      <c r="H61" s="24"/>
      <c r="I61" s="23">
        <f t="shared" si="0"/>
        <v>0</v>
      </c>
      <c r="J61" s="24"/>
      <c r="K61" s="24">
        <f t="shared" si="1"/>
        <v>0</v>
      </c>
      <c r="L61" s="24"/>
      <c r="M61" s="23">
        <f t="shared" si="2"/>
        <v>0</v>
      </c>
      <c r="N61" s="24"/>
      <c r="O61" s="24">
        <f t="shared" si="10"/>
        <v>0</v>
      </c>
      <c r="P61" s="24"/>
      <c r="Q61" s="7">
        <f t="shared" si="7"/>
        <v>0</v>
      </c>
      <c r="R61" s="24"/>
      <c r="S61" s="24">
        <f t="shared" si="11"/>
        <v>0</v>
      </c>
      <c r="T61" s="23"/>
      <c r="U61" s="23">
        <f t="shared" si="3"/>
        <v>0</v>
      </c>
      <c r="V61" s="23"/>
      <c r="W61" s="23">
        <f t="shared" si="16"/>
        <v>0</v>
      </c>
      <c r="X61" s="23"/>
      <c r="Y61" s="23"/>
      <c r="Z61" s="23">
        <f t="shared" si="5"/>
        <v>0</v>
      </c>
      <c r="AA61" s="23"/>
      <c r="AB61" s="23">
        <f t="shared" si="12"/>
        <v>0</v>
      </c>
      <c r="AD61" s="25"/>
      <c r="AG61" s="25"/>
    </row>
    <row r="62" spans="1:33" ht="12.75">
      <c r="A62" s="18" t="s">
        <v>32</v>
      </c>
      <c r="B62" s="19" t="s">
        <v>69</v>
      </c>
      <c r="C62" s="19"/>
      <c r="D62" s="28">
        <v>17400400</v>
      </c>
      <c r="E62" s="28"/>
      <c r="F62" s="23"/>
      <c r="G62" s="23"/>
      <c r="H62" s="24"/>
      <c r="I62" s="23">
        <f t="shared" si="0"/>
        <v>0</v>
      </c>
      <c r="J62" s="24"/>
      <c r="K62" s="24">
        <f t="shared" si="1"/>
        <v>0</v>
      </c>
      <c r="L62" s="24"/>
      <c r="M62" s="23">
        <f t="shared" si="2"/>
        <v>0</v>
      </c>
      <c r="N62" s="24"/>
      <c r="O62" s="24">
        <f t="shared" si="10"/>
        <v>0</v>
      </c>
      <c r="P62" s="24"/>
      <c r="Q62" s="7">
        <f t="shared" si="7"/>
        <v>0</v>
      </c>
      <c r="R62" s="24"/>
      <c r="S62" s="24">
        <f t="shared" si="11"/>
        <v>0</v>
      </c>
      <c r="T62" s="23"/>
      <c r="U62" s="23">
        <f t="shared" si="3"/>
        <v>0</v>
      </c>
      <c r="V62" s="23"/>
      <c r="W62" s="23">
        <f t="shared" si="16"/>
        <v>0</v>
      </c>
      <c r="X62" s="23"/>
      <c r="Y62" s="23"/>
      <c r="Z62" s="23">
        <f t="shared" si="5"/>
        <v>0</v>
      </c>
      <c r="AA62" s="23"/>
      <c r="AB62" s="23">
        <f t="shared" si="12"/>
        <v>0</v>
      </c>
      <c r="AD62" s="25"/>
      <c r="AG62" s="25"/>
    </row>
    <row r="63" spans="1:33" ht="12.75">
      <c r="A63" s="18"/>
      <c r="B63" s="21" t="s">
        <v>70</v>
      </c>
      <c r="C63" s="21"/>
      <c r="D63" s="22">
        <f>SUM(D61:D62)</f>
        <v>38228660</v>
      </c>
      <c r="E63" s="22">
        <f>D63</f>
        <v>38228660</v>
      </c>
      <c r="F63" s="23">
        <v>23.909</v>
      </c>
      <c r="G63" s="23">
        <f>$D63*F63</f>
        <v>914009031.9399999</v>
      </c>
      <c r="H63" s="24">
        <v>0</v>
      </c>
      <c r="I63" s="23">
        <f t="shared" si="0"/>
        <v>0</v>
      </c>
      <c r="J63" s="24">
        <v>0</v>
      </c>
      <c r="K63" s="24">
        <f t="shared" si="1"/>
        <v>0</v>
      </c>
      <c r="L63" s="24">
        <v>0</v>
      </c>
      <c r="M63" s="23">
        <f t="shared" si="2"/>
        <v>0</v>
      </c>
      <c r="N63" s="24">
        <v>0</v>
      </c>
      <c r="O63" s="24">
        <f t="shared" si="10"/>
        <v>0</v>
      </c>
      <c r="P63" s="24">
        <v>0.111</v>
      </c>
      <c r="Q63" s="7">
        <f t="shared" si="7"/>
        <v>4243.38126</v>
      </c>
      <c r="R63" s="24">
        <v>8.5</v>
      </c>
      <c r="S63" s="24">
        <f t="shared" si="11"/>
        <v>324943610</v>
      </c>
      <c r="T63" s="23">
        <v>0</v>
      </c>
      <c r="U63" s="23">
        <f t="shared" si="3"/>
        <v>0</v>
      </c>
      <c r="V63" s="23">
        <v>0</v>
      </c>
      <c r="W63" s="23">
        <f t="shared" si="16"/>
        <v>0</v>
      </c>
      <c r="X63" s="23">
        <v>0</v>
      </c>
      <c r="Y63" s="23">
        <v>0</v>
      </c>
      <c r="Z63" s="23">
        <f t="shared" si="5"/>
        <v>0</v>
      </c>
      <c r="AA63" s="23">
        <f>F63+H63+J63+L63+N63+P63+R63+T63+V63+Y63</f>
        <v>32.519999999999996</v>
      </c>
      <c r="AB63" s="23">
        <f t="shared" si="12"/>
        <v>1243196023.1999998</v>
      </c>
      <c r="AD63" s="25">
        <f>AA63-N63-R63</f>
        <v>24.019999999999996</v>
      </c>
      <c r="AE63">
        <f>AD63/AA63</f>
        <v>0.7386223862238622</v>
      </c>
      <c r="AG63" s="25"/>
    </row>
    <row r="64" spans="1:33" ht="12.75">
      <c r="A64" s="18"/>
      <c r="B64" s="21"/>
      <c r="C64" s="21"/>
      <c r="D64" s="26"/>
      <c r="E64" s="26"/>
      <c r="F64" s="23"/>
      <c r="G64" s="23"/>
      <c r="H64" s="24"/>
      <c r="I64" s="23">
        <f t="shared" si="0"/>
        <v>0</v>
      </c>
      <c r="J64" s="24"/>
      <c r="K64" s="24">
        <f t="shared" si="1"/>
        <v>0</v>
      </c>
      <c r="L64" s="24"/>
      <c r="M64" s="23">
        <f t="shared" si="2"/>
        <v>0</v>
      </c>
      <c r="N64" s="24"/>
      <c r="O64" s="24">
        <f t="shared" si="10"/>
        <v>0</v>
      </c>
      <c r="P64" s="24"/>
      <c r="Q64" s="7">
        <f t="shared" si="7"/>
        <v>0</v>
      </c>
      <c r="R64" s="24"/>
      <c r="S64" s="24">
        <f t="shared" si="11"/>
        <v>0</v>
      </c>
      <c r="T64" s="23"/>
      <c r="U64" s="23">
        <f t="shared" si="3"/>
        <v>0</v>
      </c>
      <c r="V64" s="23"/>
      <c r="W64" s="23">
        <f t="shared" si="16"/>
        <v>0</v>
      </c>
      <c r="X64" s="23"/>
      <c r="Y64" s="23"/>
      <c r="Z64" s="23">
        <f t="shared" si="5"/>
        <v>0</v>
      </c>
      <c r="AA64" s="23"/>
      <c r="AB64" s="23">
        <f t="shared" si="12"/>
        <v>0</v>
      </c>
      <c r="AD64" s="25"/>
      <c r="AG64" s="25"/>
    </row>
    <row r="65" spans="1:33" ht="12.75">
      <c r="A65" s="18" t="s">
        <v>71</v>
      </c>
      <c r="B65" s="19" t="s">
        <v>72</v>
      </c>
      <c r="C65" s="19"/>
      <c r="D65" s="28">
        <v>391507808</v>
      </c>
      <c r="E65" s="28"/>
      <c r="F65" s="23"/>
      <c r="G65" s="23"/>
      <c r="H65" s="24"/>
      <c r="I65" s="23">
        <f t="shared" si="0"/>
        <v>0</v>
      </c>
      <c r="J65" s="24"/>
      <c r="K65" s="24">
        <f t="shared" si="1"/>
        <v>0</v>
      </c>
      <c r="L65" s="24"/>
      <c r="M65" s="23">
        <f t="shared" si="2"/>
        <v>0</v>
      </c>
      <c r="N65" s="24"/>
      <c r="O65" s="24">
        <f t="shared" si="10"/>
        <v>0</v>
      </c>
      <c r="P65" s="24"/>
      <c r="Q65" s="7">
        <f t="shared" si="7"/>
        <v>0</v>
      </c>
      <c r="R65" s="24"/>
      <c r="S65" s="24">
        <f t="shared" si="11"/>
        <v>0</v>
      </c>
      <c r="T65" s="23"/>
      <c r="U65" s="23">
        <f t="shared" si="3"/>
        <v>0</v>
      </c>
      <c r="V65" s="23"/>
      <c r="W65" s="23">
        <f t="shared" si="16"/>
        <v>0</v>
      </c>
      <c r="X65" s="23"/>
      <c r="Y65" s="23"/>
      <c r="Z65" s="23">
        <f t="shared" si="5"/>
        <v>0</v>
      </c>
      <c r="AA65" s="23"/>
      <c r="AB65" s="23">
        <f t="shared" si="12"/>
        <v>0</v>
      </c>
      <c r="AD65" s="25"/>
      <c r="AG65" s="25"/>
    </row>
    <row r="66" spans="1:33" ht="12.75">
      <c r="A66" s="18" t="s">
        <v>73</v>
      </c>
      <c r="B66" s="19" t="s">
        <v>72</v>
      </c>
      <c r="C66" s="19"/>
      <c r="D66" s="28">
        <v>2475140</v>
      </c>
      <c r="E66" s="28"/>
      <c r="F66" s="23"/>
      <c r="G66" s="23"/>
      <c r="H66" s="24"/>
      <c r="I66" s="23">
        <f t="shared" si="0"/>
        <v>0</v>
      </c>
      <c r="J66" s="24"/>
      <c r="K66" s="24">
        <f t="shared" si="1"/>
        <v>0</v>
      </c>
      <c r="L66" s="24"/>
      <c r="M66" s="23">
        <f t="shared" si="2"/>
        <v>0</v>
      </c>
      <c r="N66" s="24"/>
      <c r="O66" s="24">
        <f t="shared" si="10"/>
        <v>0</v>
      </c>
      <c r="P66" s="24"/>
      <c r="Q66" s="7">
        <f t="shared" si="7"/>
        <v>0</v>
      </c>
      <c r="R66" s="24"/>
      <c r="S66" s="24">
        <f t="shared" si="11"/>
        <v>0</v>
      </c>
      <c r="T66" s="23"/>
      <c r="U66" s="23">
        <f t="shared" si="3"/>
        <v>0</v>
      </c>
      <c r="V66" s="23"/>
      <c r="W66" s="23">
        <f t="shared" si="16"/>
        <v>0</v>
      </c>
      <c r="X66" s="23"/>
      <c r="Y66" s="23"/>
      <c r="Z66" s="23">
        <f t="shared" si="5"/>
        <v>0</v>
      </c>
      <c r="AA66" s="23"/>
      <c r="AB66" s="23">
        <f t="shared" si="12"/>
        <v>0</v>
      </c>
      <c r="AD66" s="25"/>
      <c r="AG66" s="25"/>
    </row>
    <row r="67" spans="1:33" ht="12.75">
      <c r="A67" s="18"/>
      <c r="B67" s="21" t="s">
        <v>74</v>
      </c>
      <c r="C67" s="21"/>
      <c r="D67" s="22">
        <f>SUM(D65:D66)</f>
        <v>393982948</v>
      </c>
      <c r="E67" s="22">
        <f>D67</f>
        <v>393982948</v>
      </c>
      <c r="F67" s="23">
        <v>21.014</v>
      </c>
      <c r="G67" s="23">
        <f>$D67*F67</f>
        <v>8279157669.271999</v>
      </c>
      <c r="H67" s="24">
        <v>0</v>
      </c>
      <c r="I67" s="23">
        <f t="shared" si="0"/>
        <v>0</v>
      </c>
      <c r="J67" s="24">
        <v>0</v>
      </c>
      <c r="K67" s="24">
        <f t="shared" si="1"/>
        <v>0</v>
      </c>
      <c r="L67" s="24">
        <v>0</v>
      </c>
      <c r="M67" s="23">
        <f t="shared" si="2"/>
        <v>0</v>
      </c>
      <c r="N67" s="24">
        <v>0</v>
      </c>
      <c r="O67" s="24">
        <f t="shared" si="10"/>
        <v>0</v>
      </c>
      <c r="P67" s="24">
        <v>0.073</v>
      </c>
      <c r="Q67" s="7">
        <f t="shared" si="7"/>
        <v>28760.755204</v>
      </c>
      <c r="R67" s="24">
        <v>2.416</v>
      </c>
      <c r="S67" s="24">
        <f t="shared" si="11"/>
        <v>951862802.3679999</v>
      </c>
      <c r="T67" s="23">
        <v>0</v>
      </c>
      <c r="U67" s="23">
        <f t="shared" si="3"/>
        <v>0</v>
      </c>
      <c r="V67" s="23">
        <v>0</v>
      </c>
      <c r="W67" s="23">
        <f t="shared" si="16"/>
        <v>0</v>
      </c>
      <c r="X67" s="23">
        <v>0</v>
      </c>
      <c r="Y67" s="23">
        <v>0</v>
      </c>
      <c r="Z67" s="23">
        <f t="shared" si="5"/>
        <v>0</v>
      </c>
      <c r="AA67" s="23">
        <f>F67+H67+J67+L67+N67+P67+R67+T67+V67+Y67</f>
        <v>23.503</v>
      </c>
      <c r="AB67" s="23">
        <f t="shared" si="12"/>
        <v>9259781226.844</v>
      </c>
      <c r="AD67" s="25">
        <f>AA67-N67-R67</f>
        <v>21.087</v>
      </c>
      <c r="AE67">
        <f>AD67/AA67</f>
        <v>0.8972046121771688</v>
      </c>
      <c r="AG67" s="25"/>
    </row>
    <row r="68" spans="1:33" ht="12.75">
      <c r="A68" s="18"/>
      <c r="B68" s="21"/>
      <c r="C68" s="21"/>
      <c r="D68" s="26"/>
      <c r="E68" s="26"/>
      <c r="F68" s="23"/>
      <c r="G68" s="23"/>
      <c r="H68" s="24"/>
      <c r="I68" s="23">
        <f t="shared" si="0"/>
        <v>0</v>
      </c>
      <c r="J68" s="24"/>
      <c r="K68" s="24">
        <f t="shared" si="1"/>
        <v>0</v>
      </c>
      <c r="L68" s="24"/>
      <c r="M68" s="23">
        <f t="shared" si="2"/>
        <v>0</v>
      </c>
      <c r="N68" s="24"/>
      <c r="O68" s="24">
        <f t="shared" si="10"/>
        <v>0</v>
      </c>
      <c r="P68" s="24"/>
      <c r="Q68" s="7">
        <f t="shared" si="7"/>
        <v>0</v>
      </c>
      <c r="R68" s="24"/>
      <c r="S68" s="24">
        <f t="shared" si="11"/>
        <v>0</v>
      </c>
      <c r="T68" s="23"/>
      <c r="U68" s="23">
        <f t="shared" si="3"/>
        <v>0</v>
      </c>
      <c r="V68" s="23"/>
      <c r="W68" s="23">
        <f t="shared" si="16"/>
        <v>0</v>
      </c>
      <c r="X68" s="23"/>
      <c r="Y68" s="23"/>
      <c r="Z68" s="23">
        <f t="shared" si="5"/>
        <v>0</v>
      </c>
      <c r="AA68" s="23"/>
      <c r="AB68" s="23">
        <f t="shared" si="12"/>
        <v>0</v>
      </c>
      <c r="AD68" s="25"/>
      <c r="AG68" s="25"/>
    </row>
    <row r="69" spans="1:33" ht="12.75">
      <c r="A69" s="32" t="s">
        <v>75</v>
      </c>
      <c r="B69" s="33" t="s">
        <v>76</v>
      </c>
      <c r="C69" s="19"/>
      <c r="D69" s="20">
        <v>28841729</v>
      </c>
      <c r="E69" s="20"/>
      <c r="F69" s="23"/>
      <c r="G69" s="23"/>
      <c r="H69" s="24"/>
      <c r="I69" s="23">
        <f t="shared" si="0"/>
        <v>0</v>
      </c>
      <c r="J69" s="24"/>
      <c r="K69" s="24">
        <f t="shared" si="1"/>
        <v>0</v>
      </c>
      <c r="L69" s="24"/>
      <c r="M69" s="23">
        <f t="shared" si="2"/>
        <v>0</v>
      </c>
      <c r="N69" s="24"/>
      <c r="O69" s="24">
        <f t="shared" si="10"/>
        <v>0</v>
      </c>
      <c r="P69" s="24"/>
      <c r="Q69" s="7">
        <f t="shared" si="7"/>
        <v>0</v>
      </c>
      <c r="R69" s="24"/>
      <c r="S69" s="24">
        <f t="shared" si="11"/>
        <v>0</v>
      </c>
      <c r="T69" s="23"/>
      <c r="U69" s="23">
        <f t="shared" si="3"/>
        <v>0</v>
      </c>
      <c r="V69" s="23"/>
      <c r="W69" s="23">
        <f t="shared" si="16"/>
        <v>0</v>
      </c>
      <c r="X69" s="23"/>
      <c r="Y69" s="23"/>
      <c r="Z69" s="23">
        <f t="shared" si="5"/>
        <v>0</v>
      </c>
      <c r="AA69" s="23"/>
      <c r="AB69" s="23">
        <f t="shared" si="12"/>
        <v>0</v>
      </c>
      <c r="AD69" s="25"/>
      <c r="AG69" s="25"/>
    </row>
    <row r="70" spans="1:33" ht="12.75">
      <c r="A70" s="18"/>
      <c r="B70" s="21" t="s">
        <v>77</v>
      </c>
      <c r="C70" s="21"/>
      <c r="D70" s="22">
        <f>SUM(D69)</f>
        <v>28841729</v>
      </c>
      <c r="E70" s="22">
        <f>D70</f>
        <v>28841729</v>
      </c>
      <c r="F70" s="23">
        <v>19.301</v>
      </c>
      <c r="G70" s="23">
        <f>F70*D70</f>
        <v>556674211.4289999</v>
      </c>
      <c r="H70" s="24">
        <v>0</v>
      </c>
      <c r="I70" s="23">
        <f t="shared" si="0"/>
        <v>0</v>
      </c>
      <c r="J70" s="24">
        <v>0</v>
      </c>
      <c r="K70" s="24">
        <f t="shared" si="1"/>
        <v>0</v>
      </c>
      <c r="L70" s="24">
        <v>0</v>
      </c>
      <c r="M70" s="23">
        <f t="shared" si="2"/>
        <v>0</v>
      </c>
      <c r="N70" s="24">
        <v>0</v>
      </c>
      <c r="O70" s="24">
        <f t="shared" si="10"/>
        <v>0</v>
      </c>
      <c r="P70" s="24">
        <v>0</v>
      </c>
      <c r="Q70" s="7">
        <f t="shared" si="7"/>
        <v>0</v>
      </c>
      <c r="R70" s="24">
        <v>0</v>
      </c>
      <c r="S70" s="24">
        <f t="shared" si="11"/>
        <v>0</v>
      </c>
      <c r="T70" s="23">
        <v>0</v>
      </c>
      <c r="U70" s="23">
        <f t="shared" si="3"/>
        <v>0</v>
      </c>
      <c r="V70" s="23">
        <v>0</v>
      </c>
      <c r="W70" s="23">
        <f aca="true" t="shared" si="17" ref="W70:W92">$D70*V70</f>
        <v>0</v>
      </c>
      <c r="X70" s="23">
        <v>0</v>
      </c>
      <c r="Y70" s="23">
        <v>0</v>
      </c>
      <c r="Z70" s="23">
        <f t="shared" si="5"/>
        <v>0</v>
      </c>
      <c r="AA70" s="23">
        <f>F70+H70+J70+L70+N70+P70+R70+T70+V70+Y70</f>
        <v>19.301</v>
      </c>
      <c r="AB70" s="23">
        <f t="shared" si="12"/>
        <v>556674211.4289999</v>
      </c>
      <c r="AD70" s="25">
        <f>AA70-N70-R70</f>
        <v>19.301</v>
      </c>
      <c r="AE70">
        <f>AD70/AA70</f>
        <v>1</v>
      </c>
      <c r="AG70" s="25"/>
    </row>
    <row r="71" spans="1:33" ht="12.75">
      <c r="A71" s="18"/>
      <c r="B71" s="21"/>
      <c r="C71" s="21"/>
      <c r="D71" s="26"/>
      <c r="E71" s="26"/>
      <c r="F71" s="23"/>
      <c r="G71" s="23"/>
      <c r="H71" s="24"/>
      <c r="I71" s="23">
        <f t="shared" si="0"/>
        <v>0</v>
      </c>
      <c r="J71" s="24"/>
      <c r="K71" s="24">
        <f t="shared" si="1"/>
        <v>0</v>
      </c>
      <c r="L71" s="24"/>
      <c r="M71" s="23">
        <f t="shared" si="2"/>
        <v>0</v>
      </c>
      <c r="N71" s="24"/>
      <c r="O71" s="24">
        <f t="shared" si="10"/>
        <v>0</v>
      </c>
      <c r="P71" s="24"/>
      <c r="Q71" s="7">
        <f t="shared" si="7"/>
        <v>0</v>
      </c>
      <c r="R71" s="24"/>
      <c r="S71" s="24">
        <f t="shared" si="11"/>
        <v>0</v>
      </c>
      <c r="T71" s="23"/>
      <c r="U71" s="23">
        <f t="shared" si="3"/>
        <v>0</v>
      </c>
      <c r="V71" s="23"/>
      <c r="W71" s="23">
        <f t="shared" si="17"/>
        <v>0</v>
      </c>
      <c r="X71" s="23"/>
      <c r="Y71" s="23"/>
      <c r="Z71" s="23">
        <f t="shared" si="5"/>
        <v>0</v>
      </c>
      <c r="AA71" s="23"/>
      <c r="AB71" s="23">
        <f t="shared" si="12"/>
        <v>0</v>
      </c>
      <c r="AD71" s="25"/>
      <c r="AG71" s="25"/>
    </row>
    <row r="72" spans="1:33" ht="12.75">
      <c r="A72" s="18" t="s">
        <v>75</v>
      </c>
      <c r="B72" s="19" t="s">
        <v>78</v>
      </c>
      <c r="C72" s="19"/>
      <c r="D72" s="20">
        <v>9630179</v>
      </c>
      <c r="E72" s="20"/>
      <c r="F72" s="23"/>
      <c r="G72" s="23"/>
      <c r="H72" s="24"/>
      <c r="I72" s="23">
        <f aca="true" t="shared" si="18" ref="I72:I137">H72*D72</f>
        <v>0</v>
      </c>
      <c r="J72" s="24"/>
      <c r="K72" s="24">
        <f aca="true" t="shared" si="19" ref="K72:K137">J72*D72</f>
        <v>0</v>
      </c>
      <c r="L72" s="24"/>
      <c r="M72" s="23">
        <f aca="true" t="shared" si="20" ref="M72:M137">$D72*L72</f>
        <v>0</v>
      </c>
      <c r="N72" s="24"/>
      <c r="O72" s="24">
        <f t="shared" si="10"/>
        <v>0</v>
      </c>
      <c r="P72" s="24"/>
      <c r="Q72" s="7">
        <f t="shared" si="7"/>
        <v>0</v>
      </c>
      <c r="R72" s="24"/>
      <c r="S72" s="24">
        <f t="shared" si="11"/>
        <v>0</v>
      </c>
      <c r="T72" s="23"/>
      <c r="U72" s="23">
        <f aca="true" t="shared" si="21" ref="U72:U137">$D72*T72</f>
        <v>0</v>
      </c>
      <c r="V72" s="23"/>
      <c r="W72" s="23">
        <f t="shared" si="17"/>
        <v>0</v>
      </c>
      <c r="X72" s="23"/>
      <c r="Y72" s="23"/>
      <c r="Z72" s="23">
        <f aca="true" t="shared" si="22" ref="Z72:Z137">$D72*Y72</f>
        <v>0</v>
      </c>
      <c r="AA72" s="23"/>
      <c r="AB72" s="23">
        <f t="shared" si="12"/>
        <v>0</v>
      </c>
      <c r="AD72" s="25"/>
      <c r="AG72" s="25"/>
    </row>
    <row r="73" spans="1:33" ht="12.75">
      <c r="A73" s="18"/>
      <c r="B73" s="21" t="s">
        <v>79</v>
      </c>
      <c r="C73" s="21"/>
      <c r="D73" s="22">
        <f>SUM(D72)</f>
        <v>9630179</v>
      </c>
      <c r="E73" s="22">
        <f>D73</f>
        <v>9630179</v>
      </c>
      <c r="F73" s="23">
        <v>18.801</v>
      </c>
      <c r="G73" s="23">
        <f>F73*D73</f>
        <v>181056995.37899998</v>
      </c>
      <c r="H73" s="24">
        <v>0</v>
      </c>
      <c r="I73" s="23">
        <f t="shared" si="18"/>
        <v>0</v>
      </c>
      <c r="J73" s="24">
        <v>0</v>
      </c>
      <c r="K73" s="24">
        <f t="shared" si="19"/>
        <v>0</v>
      </c>
      <c r="L73" s="24">
        <v>0</v>
      </c>
      <c r="M73" s="23">
        <f t="shared" si="20"/>
        <v>0</v>
      </c>
      <c r="N73" s="24">
        <v>0</v>
      </c>
      <c r="O73" s="24">
        <f t="shared" si="10"/>
        <v>0</v>
      </c>
      <c r="P73" s="24">
        <v>0.004</v>
      </c>
      <c r="Q73" s="7">
        <f aca="true" t="shared" si="23" ref="Q73:Q136">P73*D73/1000</f>
        <v>38.520716</v>
      </c>
      <c r="R73" s="24">
        <v>0</v>
      </c>
      <c r="S73" s="24">
        <f t="shared" si="11"/>
        <v>0</v>
      </c>
      <c r="T73" s="23">
        <v>0</v>
      </c>
      <c r="U73" s="23">
        <f t="shared" si="21"/>
        <v>0</v>
      </c>
      <c r="V73" s="23">
        <v>0</v>
      </c>
      <c r="W73" s="23">
        <f t="shared" si="17"/>
        <v>0</v>
      </c>
      <c r="X73" s="23">
        <v>0</v>
      </c>
      <c r="Y73" s="23">
        <v>0</v>
      </c>
      <c r="Z73" s="23">
        <f t="shared" si="22"/>
        <v>0</v>
      </c>
      <c r="AA73" s="23">
        <f>F73+H73+J73+L73+N73+P73+R73+T73+V73+Y73</f>
        <v>18.805</v>
      </c>
      <c r="AB73" s="23">
        <f t="shared" si="12"/>
        <v>181095516.095</v>
      </c>
      <c r="AD73" s="25">
        <f>AA73-N73-R73</f>
        <v>18.805</v>
      </c>
      <c r="AE73">
        <f>AD73/AA73</f>
        <v>1</v>
      </c>
      <c r="AG73" s="25"/>
    </row>
    <row r="74" spans="1:33" ht="12.75">
      <c r="A74" s="18"/>
      <c r="B74" s="21"/>
      <c r="C74" s="21"/>
      <c r="D74" s="26"/>
      <c r="E74" s="26"/>
      <c r="F74" s="23"/>
      <c r="G74" s="23"/>
      <c r="H74" s="24"/>
      <c r="I74" s="23">
        <f t="shared" si="18"/>
        <v>0</v>
      </c>
      <c r="J74" s="24"/>
      <c r="K74" s="24">
        <f t="shared" si="19"/>
        <v>0</v>
      </c>
      <c r="L74" s="24"/>
      <c r="M74" s="23">
        <f t="shared" si="20"/>
        <v>0</v>
      </c>
      <c r="N74" s="24"/>
      <c r="O74" s="24">
        <f t="shared" si="10"/>
        <v>0</v>
      </c>
      <c r="P74" s="24"/>
      <c r="Q74" s="7">
        <f t="shared" si="23"/>
        <v>0</v>
      </c>
      <c r="R74" s="24"/>
      <c r="S74" s="24">
        <f t="shared" si="11"/>
        <v>0</v>
      </c>
      <c r="T74" s="23"/>
      <c r="U74" s="23">
        <f t="shared" si="21"/>
        <v>0</v>
      </c>
      <c r="V74" s="23"/>
      <c r="W74" s="23">
        <f t="shared" si="17"/>
        <v>0</v>
      </c>
      <c r="X74" s="23"/>
      <c r="Y74" s="23"/>
      <c r="Z74" s="23">
        <f t="shared" si="22"/>
        <v>0</v>
      </c>
      <c r="AA74" s="23"/>
      <c r="AB74" s="23">
        <f t="shared" si="12"/>
        <v>0</v>
      </c>
      <c r="AD74" s="25"/>
      <c r="AG74" s="25"/>
    </row>
    <row r="75" spans="1:33" ht="12.75">
      <c r="A75" s="18" t="s">
        <v>75</v>
      </c>
      <c r="B75" s="19" t="s">
        <v>80</v>
      </c>
      <c r="C75" s="19"/>
      <c r="D75" s="20">
        <v>20311776</v>
      </c>
      <c r="E75" s="20"/>
      <c r="F75" s="23"/>
      <c r="G75" s="23"/>
      <c r="H75" s="24"/>
      <c r="I75" s="23">
        <f t="shared" si="18"/>
        <v>0</v>
      </c>
      <c r="J75" s="24"/>
      <c r="K75" s="24">
        <f t="shared" si="19"/>
        <v>0</v>
      </c>
      <c r="L75" s="24"/>
      <c r="M75" s="23">
        <f t="shared" si="20"/>
        <v>0</v>
      </c>
      <c r="N75" s="24"/>
      <c r="O75" s="24">
        <f t="shared" si="10"/>
        <v>0</v>
      </c>
      <c r="P75" s="24"/>
      <c r="Q75" s="7">
        <f t="shared" si="23"/>
        <v>0</v>
      </c>
      <c r="R75" s="24"/>
      <c r="S75" s="24">
        <f t="shared" si="11"/>
        <v>0</v>
      </c>
      <c r="T75" s="23"/>
      <c r="U75" s="23">
        <f t="shared" si="21"/>
        <v>0</v>
      </c>
      <c r="V75" s="23"/>
      <c r="W75" s="23">
        <f t="shared" si="17"/>
        <v>0</v>
      </c>
      <c r="X75" s="23"/>
      <c r="Y75" s="23"/>
      <c r="Z75" s="23">
        <f t="shared" si="22"/>
        <v>0</v>
      </c>
      <c r="AA75" s="23"/>
      <c r="AB75" s="23">
        <f t="shared" si="12"/>
        <v>0</v>
      </c>
      <c r="AD75" s="25"/>
      <c r="AG75" s="25"/>
    </row>
    <row r="76" spans="1:33" ht="12.75">
      <c r="A76" s="18"/>
      <c r="B76" s="21" t="s">
        <v>81</v>
      </c>
      <c r="C76" s="21"/>
      <c r="D76" s="22">
        <f>SUM(D75)</f>
        <v>20311776</v>
      </c>
      <c r="E76" s="22">
        <f>D76</f>
        <v>20311776</v>
      </c>
      <c r="F76" s="23">
        <v>27</v>
      </c>
      <c r="G76" s="23">
        <f>F76*D76</f>
        <v>548417952</v>
      </c>
      <c r="H76" s="24">
        <v>0</v>
      </c>
      <c r="I76" s="23">
        <f t="shared" si="18"/>
        <v>0</v>
      </c>
      <c r="J76" s="24">
        <v>0</v>
      </c>
      <c r="K76" s="24">
        <f t="shared" si="19"/>
        <v>0</v>
      </c>
      <c r="L76" s="24">
        <v>0</v>
      </c>
      <c r="M76" s="23">
        <f t="shared" si="20"/>
        <v>0</v>
      </c>
      <c r="N76" s="24">
        <v>0</v>
      </c>
      <c r="O76" s="24">
        <f t="shared" si="10"/>
        <v>0</v>
      </c>
      <c r="P76" s="24">
        <v>0.277</v>
      </c>
      <c r="Q76" s="7">
        <f t="shared" si="23"/>
        <v>5626.361952</v>
      </c>
      <c r="R76" s="24">
        <v>0</v>
      </c>
      <c r="S76" s="24">
        <f t="shared" si="11"/>
        <v>0</v>
      </c>
      <c r="T76" s="23">
        <v>0</v>
      </c>
      <c r="U76" s="23">
        <f t="shared" si="21"/>
        <v>0</v>
      </c>
      <c r="V76" s="23">
        <v>0</v>
      </c>
      <c r="W76" s="23">
        <f t="shared" si="17"/>
        <v>0</v>
      </c>
      <c r="X76" s="23">
        <v>0</v>
      </c>
      <c r="Y76" s="23">
        <v>0</v>
      </c>
      <c r="Z76" s="23">
        <f t="shared" si="22"/>
        <v>0</v>
      </c>
      <c r="AA76" s="23">
        <f>F76+H76+J76+L76+N76+P76+R76+T76+V76+Y76</f>
        <v>27.277</v>
      </c>
      <c r="AB76" s="23">
        <f t="shared" si="12"/>
        <v>554044313.952</v>
      </c>
      <c r="AD76" s="25">
        <f>AA76-N76-R76</f>
        <v>27.277</v>
      </c>
      <c r="AE76">
        <f>AD76/AA76</f>
        <v>1</v>
      </c>
      <c r="AG76" s="25"/>
    </row>
    <row r="77" spans="1:33" ht="12.75">
      <c r="A77" s="18"/>
      <c r="B77" s="21"/>
      <c r="C77" s="21"/>
      <c r="D77" s="26"/>
      <c r="E77" s="26"/>
      <c r="F77" s="23"/>
      <c r="G77" s="23"/>
      <c r="H77" s="24"/>
      <c r="I77" s="23">
        <f t="shared" si="18"/>
        <v>0</v>
      </c>
      <c r="J77" s="24"/>
      <c r="K77" s="24">
        <f t="shared" si="19"/>
        <v>0</v>
      </c>
      <c r="L77" s="24"/>
      <c r="M77" s="23">
        <f t="shared" si="20"/>
        <v>0</v>
      </c>
      <c r="N77" s="24"/>
      <c r="O77" s="24">
        <f t="shared" si="10"/>
        <v>0</v>
      </c>
      <c r="P77" s="24"/>
      <c r="Q77" s="7">
        <f t="shared" si="23"/>
        <v>0</v>
      </c>
      <c r="R77" s="24"/>
      <c r="S77" s="24">
        <f t="shared" si="11"/>
        <v>0</v>
      </c>
      <c r="T77" s="23"/>
      <c r="U77" s="23">
        <f t="shared" si="21"/>
        <v>0</v>
      </c>
      <c r="V77" s="23"/>
      <c r="W77" s="23">
        <f t="shared" si="17"/>
        <v>0</v>
      </c>
      <c r="X77" s="23"/>
      <c r="Y77" s="23"/>
      <c r="Z77" s="23">
        <f t="shared" si="22"/>
        <v>0</v>
      </c>
      <c r="AA77" s="23"/>
      <c r="AB77" s="23">
        <f t="shared" si="12"/>
        <v>0</v>
      </c>
      <c r="AD77" s="25"/>
      <c r="AG77" s="25"/>
    </row>
    <row r="78" spans="1:33" ht="12.75">
      <c r="A78" s="18" t="s">
        <v>75</v>
      </c>
      <c r="B78" s="19" t="s">
        <v>82</v>
      </c>
      <c r="C78" s="19"/>
      <c r="D78" s="20">
        <v>5702371</v>
      </c>
      <c r="E78" s="20"/>
      <c r="F78" s="23"/>
      <c r="G78" s="23"/>
      <c r="H78" s="24"/>
      <c r="I78" s="23">
        <f t="shared" si="18"/>
        <v>0</v>
      </c>
      <c r="J78" s="24"/>
      <c r="K78" s="24">
        <f t="shared" si="19"/>
        <v>0</v>
      </c>
      <c r="L78" s="24"/>
      <c r="M78" s="23">
        <f t="shared" si="20"/>
        <v>0</v>
      </c>
      <c r="N78" s="24"/>
      <c r="O78" s="24">
        <f t="shared" si="10"/>
        <v>0</v>
      </c>
      <c r="P78" s="24"/>
      <c r="Q78" s="7">
        <f t="shared" si="23"/>
        <v>0</v>
      </c>
      <c r="R78" s="24"/>
      <c r="S78" s="24">
        <f t="shared" si="11"/>
        <v>0</v>
      </c>
      <c r="T78" s="23"/>
      <c r="U78" s="23">
        <f t="shared" si="21"/>
        <v>0</v>
      </c>
      <c r="V78" s="23"/>
      <c r="W78" s="23">
        <f t="shared" si="17"/>
        <v>0</v>
      </c>
      <c r="X78" s="23"/>
      <c r="Y78" s="23"/>
      <c r="Z78" s="23">
        <f t="shared" si="22"/>
        <v>0</v>
      </c>
      <c r="AA78" s="23"/>
      <c r="AB78" s="23">
        <f t="shared" si="12"/>
        <v>0</v>
      </c>
      <c r="AD78" s="25"/>
      <c r="AG78" s="25"/>
    </row>
    <row r="79" spans="1:33" ht="12.75">
      <c r="A79" s="18"/>
      <c r="B79" s="21" t="s">
        <v>83</v>
      </c>
      <c r="C79" s="21"/>
      <c r="D79" s="22">
        <f>SUM(D78)</f>
        <v>5702371</v>
      </c>
      <c r="E79" s="22">
        <f>D79</f>
        <v>5702371</v>
      </c>
      <c r="F79" s="23">
        <v>27</v>
      </c>
      <c r="G79" s="23">
        <f>F79*D79</f>
        <v>153964017</v>
      </c>
      <c r="H79" s="24">
        <v>0</v>
      </c>
      <c r="I79" s="23">
        <f t="shared" si="18"/>
        <v>0</v>
      </c>
      <c r="J79" s="24">
        <v>0</v>
      </c>
      <c r="K79" s="24">
        <f t="shared" si="19"/>
        <v>0</v>
      </c>
      <c r="L79" s="24">
        <v>0</v>
      </c>
      <c r="M79" s="23">
        <f t="shared" si="20"/>
        <v>0</v>
      </c>
      <c r="N79" s="24">
        <v>0</v>
      </c>
      <c r="O79" s="24">
        <f t="shared" si="10"/>
        <v>0</v>
      </c>
      <c r="P79" s="24">
        <v>0.002</v>
      </c>
      <c r="Q79" s="7">
        <f t="shared" si="23"/>
        <v>11.404742</v>
      </c>
      <c r="R79" s="24">
        <v>0</v>
      </c>
      <c r="S79" s="24">
        <f t="shared" si="11"/>
        <v>0</v>
      </c>
      <c r="T79" s="23">
        <v>0</v>
      </c>
      <c r="U79" s="23">
        <f t="shared" si="21"/>
        <v>0</v>
      </c>
      <c r="V79" s="23">
        <v>0</v>
      </c>
      <c r="W79" s="23">
        <f t="shared" si="17"/>
        <v>0</v>
      </c>
      <c r="X79" s="23">
        <v>0</v>
      </c>
      <c r="Y79" s="23">
        <v>0</v>
      </c>
      <c r="Z79" s="23">
        <f t="shared" si="22"/>
        <v>0</v>
      </c>
      <c r="AA79" s="23">
        <f>F79+H79+J79+L79+N79+P79+R79+T79+V79+Y79</f>
        <v>27.002</v>
      </c>
      <c r="AB79" s="23">
        <f t="shared" si="12"/>
        <v>153975421.74199998</v>
      </c>
      <c r="AD79" s="25">
        <f>AA79-N79-R79</f>
        <v>27.002</v>
      </c>
      <c r="AE79">
        <f>AD79/AA79</f>
        <v>1</v>
      </c>
      <c r="AG79" s="25"/>
    </row>
    <row r="80" spans="1:33" ht="12.75">
      <c r="A80" s="18"/>
      <c r="B80" s="21"/>
      <c r="C80" s="21"/>
      <c r="D80" s="26"/>
      <c r="E80" s="26"/>
      <c r="F80" s="23"/>
      <c r="G80" s="23"/>
      <c r="H80" s="24"/>
      <c r="I80" s="23">
        <f t="shared" si="18"/>
        <v>0</v>
      </c>
      <c r="J80" s="24"/>
      <c r="K80" s="24">
        <f t="shared" si="19"/>
        <v>0</v>
      </c>
      <c r="L80" s="24"/>
      <c r="M80" s="23">
        <f t="shared" si="20"/>
        <v>0</v>
      </c>
      <c r="N80" s="24"/>
      <c r="O80" s="24">
        <f t="shared" si="10"/>
        <v>0</v>
      </c>
      <c r="P80" s="24"/>
      <c r="Q80" s="7">
        <f t="shared" si="23"/>
        <v>0</v>
      </c>
      <c r="R80" s="24"/>
      <c r="S80" s="24">
        <f t="shared" si="11"/>
        <v>0</v>
      </c>
      <c r="T80" s="23"/>
      <c r="U80" s="23">
        <f t="shared" si="21"/>
        <v>0</v>
      </c>
      <c r="V80" s="23"/>
      <c r="W80" s="23">
        <f t="shared" si="17"/>
        <v>0</v>
      </c>
      <c r="X80" s="23"/>
      <c r="Y80" s="23"/>
      <c r="Z80" s="23">
        <f t="shared" si="22"/>
        <v>0</v>
      </c>
      <c r="AA80" s="23"/>
      <c r="AB80" s="23">
        <f t="shared" si="12"/>
        <v>0</v>
      </c>
      <c r="AD80" s="25"/>
      <c r="AG80" s="25"/>
    </row>
    <row r="81" spans="1:33" ht="12.75">
      <c r="A81" s="18" t="s">
        <v>75</v>
      </c>
      <c r="B81" s="19" t="s">
        <v>84</v>
      </c>
      <c r="C81" s="19"/>
      <c r="D81" s="20">
        <v>11737187</v>
      </c>
      <c r="E81" s="20"/>
      <c r="F81" s="23"/>
      <c r="G81" s="23"/>
      <c r="H81" s="24"/>
      <c r="I81" s="23">
        <f t="shared" si="18"/>
        <v>0</v>
      </c>
      <c r="J81" s="24"/>
      <c r="K81" s="24">
        <f t="shared" si="19"/>
        <v>0</v>
      </c>
      <c r="L81" s="24"/>
      <c r="M81" s="23">
        <f t="shared" si="20"/>
        <v>0</v>
      </c>
      <c r="N81" s="24"/>
      <c r="O81" s="24">
        <f t="shared" si="10"/>
        <v>0</v>
      </c>
      <c r="P81" s="24"/>
      <c r="Q81" s="7">
        <f t="shared" si="23"/>
        <v>0</v>
      </c>
      <c r="R81" s="24"/>
      <c r="S81" s="24">
        <f t="shared" si="11"/>
        <v>0</v>
      </c>
      <c r="T81" s="23"/>
      <c r="U81" s="23">
        <f t="shared" si="21"/>
        <v>0</v>
      </c>
      <c r="V81" s="23"/>
      <c r="W81" s="23">
        <f t="shared" si="17"/>
        <v>0</v>
      </c>
      <c r="X81" s="23"/>
      <c r="Y81" s="23"/>
      <c r="Z81" s="23">
        <f t="shared" si="22"/>
        <v>0</v>
      </c>
      <c r="AA81" s="23"/>
      <c r="AB81" s="23">
        <f t="shared" si="12"/>
        <v>0</v>
      </c>
      <c r="AD81" s="25"/>
      <c r="AG81" s="25"/>
    </row>
    <row r="82" spans="1:33" ht="12.75">
      <c r="A82" s="18"/>
      <c r="B82" s="21" t="s">
        <v>85</v>
      </c>
      <c r="C82" s="21"/>
      <c r="D82" s="22">
        <f>SUM(D81)</f>
        <v>11737187</v>
      </c>
      <c r="E82" s="22">
        <f>D82</f>
        <v>11737187</v>
      </c>
      <c r="F82" s="23">
        <v>10.756</v>
      </c>
      <c r="G82" s="23">
        <f>F82*D82</f>
        <v>126245183.37200001</v>
      </c>
      <c r="H82" s="24">
        <v>0</v>
      </c>
      <c r="I82" s="23">
        <f t="shared" si="18"/>
        <v>0</v>
      </c>
      <c r="J82" s="24">
        <v>0.396</v>
      </c>
      <c r="K82" s="24">
        <f t="shared" si="19"/>
        <v>4647926.052</v>
      </c>
      <c r="L82" s="24">
        <v>0</v>
      </c>
      <c r="M82" s="23">
        <f t="shared" si="20"/>
        <v>0</v>
      </c>
      <c r="N82" s="24">
        <v>12.78</v>
      </c>
      <c r="O82" s="24">
        <f t="shared" si="10"/>
        <v>150001249.85999998</v>
      </c>
      <c r="P82" s="24">
        <v>0.009</v>
      </c>
      <c r="Q82" s="7">
        <f t="shared" si="23"/>
        <v>105.634683</v>
      </c>
      <c r="R82" s="24">
        <v>0</v>
      </c>
      <c r="S82" s="24">
        <f t="shared" si="11"/>
        <v>0</v>
      </c>
      <c r="T82" s="23">
        <v>0</v>
      </c>
      <c r="U82" s="23">
        <f t="shared" si="21"/>
        <v>0</v>
      </c>
      <c r="V82" s="23">
        <v>0</v>
      </c>
      <c r="W82" s="23">
        <f t="shared" si="17"/>
        <v>0</v>
      </c>
      <c r="X82" s="23">
        <v>0</v>
      </c>
      <c r="Y82" s="23">
        <v>0</v>
      </c>
      <c r="Z82" s="23">
        <f t="shared" si="22"/>
        <v>0</v>
      </c>
      <c r="AA82" s="23">
        <f>F82+H82+J82+L82+N82+P82+R82+T82+V82+Y82</f>
        <v>23.941000000000003</v>
      </c>
      <c r="AB82" s="23">
        <f t="shared" si="12"/>
        <v>280999993.967</v>
      </c>
      <c r="AD82" s="25">
        <f>AA82-N82-R82</f>
        <v>11.161000000000003</v>
      </c>
      <c r="AE82">
        <f>AD82/AA82</f>
        <v>0.4661877114573327</v>
      </c>
      <c r="AG82" s="25"/>
    </row>
    <row r="83" spans="1:33" ht="12.75">
      <c r="A83" s="18"/>
      <c r="B83" s="21"/>
      <c r="C83" s="21"/>
      <c r="D83" s="26"/>
      <c r="E83" s="26"/>
      <c r="F83" s="23"/>
      <c r="G83" s="23"/>
      <c r="H83" s="24"/>
      <c r="I83" s="23">
        <f t="shared" si="18"/>
        <v>0</v>
      </c>
      <c r="J83" s="24"/>
      <c r="K83" s="24">
        <f t="shared" si="19"/>
        <v>0</v>
      </c>
      <c r="L83" s="24"/>
      <c r="M83" s="23">
        <f t="shared" si="20"/>
        <v>0</v>
      </c>
      <c r="N83" s="24"/>
      <c r="O83" s="24">
        <f aca="true" t="shared" si="24" ref="O83:O90">N83*D83</f>
        <v>0</v>
      </c>
      <c r="P83" s="24"/>
      <c r="Q83" s="7">
        <f t="shared" si="23"/>
        <v>0</v>
      </c>
      <c r="R83" s="24"/>
      <c r="S83" s="24">
        <f aca="true" t="shared" si="25" ref="S83:S90">R83*D83</f>
        <v>0</v>
      </c>
      <c r="T83" s="23"/>
      <c r="U83" s="23">
        <f t="shared" si="21"/>
        <v>0</v>
      </c>
      <c r="V83" s="23"/>
      <c r="W83" s="23">
        <f t="shared" si="17"/>
        <v>0</v>
      </c>
      <c r="X83" s="23"/>
      <c r="Y83" s="23"/>
      <c r="Z83" s="23">
        <f t="shared" si="22"/>
        <v>0</v>
      </c>
      <c r="AA83" s="23"/>
      <c r="AB83" s="23">
        <f t="shared" si="12"/>
        <v>0</v>
      </c>
      <c r="AD83" s="25"/>
      <c r="AG83" s="25"/>
    </row>
    <row r="84" spans="1:33" ht="12.75">
      <c r="A84" s="18" t="s">
        <v>86</v>
      </c>
      <c r="B84" s="19" t="s">
        <v>87</v>
      </c>
      <c r="C84" s="19"/>
      <c r="D84" s="20">
        <v>51665226</v>
      </c>
      <c r="E84" s="20"/>
      <c r="F84" s="23"/>
      <c r="G84" s="23"/>
      <c r="H84" s="24"/>
      <c r="I84" s="23">
        <f t="shared" si="18"/>
        <v>0</v>
      </c>
      <c r="J84" s="24"/>
      <c r="K84" s="24">
        <f t="shared" si="19"/>
        <v>0</v>
      </c>
      <c r="L84" s="24"/>
      <c r="M84" s="23">
        <f t="shared" si="20"/>
        <v>0</v>
      </c>
      <c r="N84" s="24"/>
      <c r="O84" s="24">
        <f t="shared" si="24"/>
        <v>0</v>
      </c>
      <c r="P84" s="24"/>
      <c r="Q84" s="7">
        <f t="shared" si="23"/>
        <v>0</v>
      </c>
      <c r="R84" s="24"/>
      <c r="S84" s="24">
        <f t="shared" si="25"/>
        <v>0</v>
      </c>
      <c r="T84" s="23"/>
      <c r="U84" s="23">
        <f t="shared" si="21"/>
        <v>0</v>
      </c>
      <c r="V84" s="23"/>
      <c r="W84" s="23">
        <f t="shared" si="17"/>
        <v>0</v>
      </c>
      <c r="X84" s="23"/>
      <c r="Y84" s="23"/>
      <c r="Z84" s="23">
        <f t="shared" si="22"/>
        <v>0</v>
      </c>
      <c r="AA84" s="23"/>
      <c r="AB84" s="23">
        <f t="shared" si="12"/>
        <v>0</v>
      </c>
      <c r="AD84" s="25"/>
      <c r="AG84" s="25"/>
    </row>
    <row r="85" spans="1:33" ht="12.75">
      <c r="A85" s="18"/>
      <c r="B85" s="21" t="s">
        <v>88</v>
      </c>
      <c r="C85" s="21"/>
      <c r="D85" s="22">
        <f>SUM(D84)</f>
        <v>51665226</v>
      </c>
      <c r="E85" s="22">
        <f>D85</f>
        <v>51665226</v>
      </c>
      <c r="F85" s="23">
        <v>19.498</v>
      </c>
      <c r="G85" s="23">
        <f>F85*D85</f>
        <v>1007368576.5480001</v>
      </c>
      <c r="H85" s="24">
        <v>0</v>
      </c>
      <c r="I85" s="23">
        <f t="shared" si="18"/>
        <v>0</v>
      </c>
      <c r="J85" s="24">
        <v>0</v>
      </c>
      <c r="K85" s="24">
        <f t="shared" si="19"/>
        <v>0</v>
      </c>
      <c r="L85" s="24">
        <v>0</v>
      </c>
      <c r="M85" s="23">
        <f t="shared" si="20"/>
        <v>0</v>
      </c>
      <c r="N85" s="24">
        <v>0</v>
      </c>
      <c r="O85" s="24">
        <f t="shared" si="24"/>
        <v>0</v>
      </c>
      <c r="P85" s="24">
        <v>0.005</v>
      </c>
      <c r="Q85" s="7">
        <f t="shared" si="23"/>
        <v>258.32613</v>
      </c>
      <c r="R85" s="24">
        <v>3.613</v>
      </c>
      <c r="S85" s="24">
        <f t="shared" si="25"/>
        <v>186666461.538</v>
      </c>
      <c r="T85" s="23">
        <v>0</v>
      </c>
      <c r="U85" s="23">
        <f t="shared" si="21"/>
        <v>0</v>
      </c>
      <c r="V85" s="23">
        <v>0</v>
      </c>
      <c r="W85" s="23">
        <f t="shared" si="17"/>
        <v>0</v>
      </c>
      <c r="X85" s="23">
        <v>0</v>
      </c>
      <c r="Y85" s="23">
        <v>0</v>
      </c>
      <c r="Z85" s="23">
        <f t="shared" si="22"/>
        <v>0</v>
      </c>
      <c r="AA85" s="23">
        <f>F85+H85+J85+L85+N85+P85+R85+T85+V85+Y85</f>
        <v>23.116</v>
      </c>
      <c r="AB85" s="23">
        <f t="shared" si="12"/>
        <v>1194293364.216</v>
      </c>
      <c r="AD85" s="25">
        <f>AA85-N85-R85</f>
        <v>19.503</v>
      </c>
      <c r="AE85">
        <f>AD85/AA85</f>
        <v>0.8437013324104516</v>
      </c>
      <c r="AG85" s="25"/>
    </row>
    <row r="86" spans="1:33" ht="12.75">
      <c r="A86" s="18"/>
      <c r="B86" s="21"/>
      <c r="C86" s="21"/>
      <c r="D86" s="26"/>
      <c r="E86" s="26"/>
      <c r="F86" s="23"/>
      <c r="G86" s="23"/>
      <c r="H86" s="24"/>
      <c r="I86" s="23">
        <f t="shared" si="18"/>
        <v>0</v>
      </c>
      <c r="J86" s="24"/>
      <c r="K86" s="24">
        <f t="shared" si="19"/>
        <v>0</v>
      </c>
      <c r="L86" s="24"/>
      <c r="M86" s="23">
        <f t="shared" si="20"/>
        <v>0</v>
      </c>
      <c r="N86" s="24"/>
      <c r="O86" s="24">
        <f t="shared" si="24"/>
        <v>0</v>
      </c>
      <c r="P86" s="24"/>
      <c r="Q86" s="7">
        <f t="shared" si="23"/>
        <v>0</v>
      </c>
      <c r="R86" s="24"/>
      <c r="S86" s="24">
        <f t="shared" si="25"/>
        <v>0</v>
      </c>
      <c r="T86" s="23"/>
      <c r="U86" s="23">
        <f t="shared" si="21"/>
        <v>0</v>
      </c>
      <c r="V86" s="23"/>
      <c r="W86" s="23">
        <f t="shared" si="17"/>
        <v>0</v>
      </c>
      <c r="X86" s="23"/>
      <c r="Y86" s="23"/>
      <c r="Z86" s="23">
        <f t="shared" si="22"/>
        <v>0</v>
      </c>
      <c r="AA86" s="23"/>
      <c r="AB86" s="23">
        <f aca="true" t="shared" si="26" ref="AB86:AB151">$D86*AA86</f>
        <v>0</v>
      </c>
      <c r="AD86" s="25"/>
      <c r="AG86" s="25"/>
    </row>
    <row r="87" spans="1:33" ht="12.75">
      <c r="A87" s="18" t="s">
        <v>86</v>
      </c>
      <c r="B87" s="19" t="s">
        <v>89</v>
      </c>
      <c r="C87" s="19"/>
      <c r="D87" s="20">
        <v>18070658</v>
      </c>
      <c r="E87" s="20"/>
      <c r="F87" s="23"/>
      <c r="G87" s="23"/>
      <c r="H87" s="24"/>
      <c r="I87" s="23">
        <f t="shared" si="18"/>
        <v>0</v>
      </c>
      <c r="J87" s="24"/>
      <c r="K87" s="24">
        <f t="shared" si="19"/>
        <v>0</v>
      </c>
      <c r="L87" s="24"/>
      <c r="M87" s="23">
        <f t="shared" si="20"/>
        <v>0</v>
      </c>
      <c r="N87" s="24"/>
      <c r="O87" s="24">
        <f t="shared" si="24"/>
        <v>0</v>
      </c>
      <c r="P87" s="24"/>
      <c r="Q87" s="7">
        <f t="shared" si="23"/>
        <v>0</v>
      </c>
      <c r="R87" s="24"/>
      <c r="S87" s="24">
        <f t="shared" si="25"/>
        <v>0</v>
      </c>
      <c r="T87" s="23"/>
      <c r="U87" s="23">
        <f t="shared" si="21"/>
        <v>0</v>
      </c>
      <c r="V87" s="23"/>
      <c r="W87" s="23">
        <f t="shared" si="17"/>
        <v>0</v>
      </c>
      <c r="X87" s="23"/>
      <c r="Y87" s="23"/>
      <c r="Z87" s="23">
        <f t="shared" si="22"/>
        <v>0</v>
      </c>
      <c r="AA87" s="23"/>
      <c r="AB87" s="23">
        <f t="shared" si="26"/>
        <v>0</v>
      </c>
      <c r="AD87" s="25"/>
      <c r="AG87" s="25"/>
    </row>
    <row r="88" spans="1:33" ht="12.75">
      <c r="A88" s="18"/>
      <c r="B88" s="21" t="s">
        <v>90</v>
      </c>
      <c r="C88" s="21"/>
      <c r="D88" s="22">
        <f>SUM(D87)</f>
        <v>18070658</v>
      </c>
      <c r="E88" s="22">
        <f>D88</f>
        <v>18070658</v>
      </c>
      <c r="F88" s="23">
        <v>18.915</v>
      </c>
      <c r="G88" s="23">
        <f>F88*D88</f>
        <v>341806496.07</v>
      </c>
      <c r="H88" s="24">
        <v>0</v>
      </c>
      <c r="I88" s="23">
        <f t="shared" si="18"/>
        <v>0</v>
      </c>
      <c r="J88" s="24">
        <v>6.961</v>
      </c>
      <c r="K88" s="24">
        <f t="shared" si="19"/>
        <v>125789850.338</v>
      </c>
      <c r="L88" s="24">
        <v>0</v>
      </c>
      <c r="M88" s="23">
        <f t="shared" si="20"/>
        <v>0</v>
      </c>
      <c r="N88" s="24">
        <v>0</v>
      </c>
      <c r="O88" s="24">
        <f t="shared" si="24"/>
        <v>0</v>
      </c>
      <c r="P88" s="24">
        <v>0.001</v>
      </c>
      <c r="Q88" s="7">
        <f t="shared" si="23"/>
        <v>18.070657999999998</v>
      </c>
      <c r="R88" s="24">
        <v>0</v>
      </c>
      <c r="S88" s="24">
        <f t="shared" si="25"/>
        <v>0</v>
      </c>
      <c r="T88" s="23">
        <v>0</v>
      </c>
      <c r="U88" s="23">
        <f t="shared" si="21"/>
        <v>0</v>
      </c>
      <c r="V88" s="23">
        <v>0</v>
      </c>
      <c r="W88" s="23">
        <f t="shared" si="17"/>
        <v>0</v>
      </c>
      <c r="X88" s="23">
        <v>0</v>
      </c>
      <c r="Y88" s="23">
        <v>0</v>
      </c>
      <c r="Z88" s="23">
        <f t="shared" si="22"/>
        <v>0</v>
      </c>
      <c r="AA88" s="23">
        <f>F88+H88+J88+L88+N88+P88+R88+T88+V88+Y88</f>
        <v>25.877</v>
      </c>
      <c r="AB88" s="23">
        <f t="shared" si="26"/>
        <v>467614417.066</v>
      </c>
      <c r="AD88" s="25">
        <f>AA88-N88-R88</f>
        <v>25.877</v>
      </c>
      <c r="AE88">
        <f>AD88/AA88</f>
        <v>1</v>
      </c>
      <c r="AG88" s="25"/>
    </row>
    <row r="89" spans="1:33" ht="12.75">
      <c r="A89" s="18"/>
      <c r="B89" s="21"/>
      <c r="C89" s="21"/>
      <c r="D89" s="26"/>
      <c r="E89" s="26"/>
      <c r="F89" s="23"/>
      <c r="G89" s="23"/>
      <c r="H89" s="24"/>
      <c r="I89" s="23">
        <f t="shared" si="18"/>
        <v>0</v>
      </c>
      <c r="J89" s="24"/>
      <c r="K89" s="24">
        <f t="shared" si="19"/>
        <v>0</v>
      </c>
      <c r="L89" s="24"/>
      <c r="M89" s="23">
        <f t="shared" si="20"/>
        <v>0</v>
      </c>
      <c r="N89" s="24"/>
      <c r="O89" s="24">
        <f t="shared" si="24"/>
        <v>0</v>
      </c>
      <c r="P89" s="24"/>
      <c r="Q89" s="7">
        <f t="shared" si="23"/>
        <v>0</v>
      </c>
      <c r="R89" s="24"/>
      <c r="S89" s="24">
        <f t="shared" si="25"/>
        <v>0</v>
      </c>
      <c r="T89" s="23"/>
      <c r="U89" s="23">
        <f t="shared" si="21"/>
        <v>0</v>
      </c>
      <c r="V89" s="23"/>
      <c r="W89" s="23">
        <f t="shared" si="17"/>
        <v>0</v>
      </c>
      <c r="X89" s="23"/>
      <c r="Y89" s="23"/>
      <c r="Z89" s="23">
        <f t="shared" si="22"/>
        <v>0</v>
      </c>
      <c r="AA89" s="23"/>
      <c r="AB89" s="23">
        <f t="shared" si="26"/>
        <v>0</v>
      </c>
      <c r="AD89" s="25"/>
      <c r="AG89" s="25"/>
    </row>
    <row r="90" spans="1:33" ht="12.75">
      <c r="A90" s="18" t="s">
        <v>91</v>
      </c>
      <c r="B90" s="19" t="s">
        <v>92</v>
      </c>
      <c r="C90" s="19"/>
      <c r="D90" s="28">
        <v>1584441980</v>
      </c>
      <c r="E90" s="28"/>
      <c r="F90" s="23"/>
      <c r="G90" s="23"/>
      <c r="H90" s="24"/>
      <c r="I90" s="23">
        <f t="shared" si="18"/>
        <v>0</v>
      </c>
      <c r="J90" s="24"/>
      <c r="K90" s="24">
        <f t="shared" si="19"/>
        <v>0</v>
      </c>
      <c r="L90" s="24"/>
      <c r="M90" s="23">
        <f t="shared" si="20"/>
        <v>0</v>
      </c>
      <c r="N90" s="24"/>
      <c r="O90" s="24">
        <f t="shared" si="24"/>
        <v>0</v>
      </c>
      <c r="P90" s="24"/>
      <c r="Q90" s="7">
        <f t="shared" si="23"/>
        <v>0</v>
      </c>
      <c r="R90" s="24"/>
      <c r="S90" s="24">
        <f t="shared" si="25"/>
        <v>0</v>
      </c>
      <c r="T90" s="23"/>
      <c r="U90" s="23">
        <f t="shared" si="21"/>
        <v>0</v>
      </c>
      <c r="V90" s="23"/>
      <c r="W90" s="23">
        <f t="shared" si="17"/>
        <v>0</v>
      </c>
      <c r="X90" s="23"/>
      <c r="Y90" s="23"/>
      <c r="Z90" s="23">
        <f t="shared" si="22"/>
        <v>0</v>
      </c>
      <c r="AA90" s="23"/>
      <c r="AB90" s="23">
        <f t="shared" si="26"/>
        <v>0</v>
      </c>
      <c r="AD90" s="25"/>
      <c r="AG90" s="25"/>
    </row>
    <row r="91" spans="1:33" ht="12.75">
      <c r="A91" s="18" t="s">
        <v>36</v>
      </c>
      <c r="B91" s="19" t="s">
        <v>92</v>
      </c>
      <c r="C91" s="19"/>
      <c r="D91" s="28">
        <v>1116477</v>
      </c>
      <c r="E91" s="28"/>
      <c r="F91" s="23"/>
      <c r="G91" s="23"/>
      <c r="H91" s="24"/>
      <c r="I91" s="23"/>
      <c r="J91" s="24"/>
      <c r="K91" s="24"/>
      <c r="L91" s="24"/>
      <c r="M91" s="23"/>
      <c r="N91" s="24"/>
      <c r="O91" s="24"/>
      <c r="P91" s="24"/>
      <c r="Q91" s="7">
        <f t="shared" si="23"/>
        <v>0</v>
      </c>
      <c r="R91" s="24"/>
      <c r="S91" s="24"/>
      <c r="T91" s="23"/>
      <c r="U91" s="23">
        <f t="shared" si="21"/>
        <v>0</v>
      </c>
      <c r="V91" s="23"/>
      <c r="W91" s="23">
        <f t="shared" si="17"/>
        <v>0</v>
      </c>
      <c r="X91" s="23"/>
      <c r="Y91" s="23"/>
      <c r="Z91" s="23"/>
      <c r="AA91" s="23"/>
      <c r="AB91" s="23"/>
      <c r="AD91" s="25"/>
      <c r="AG91" s="25"/>
    </row>
    <row r="92" spans="1:33" ht="12.75">
      <c r="A92" s="18" t="s">
        <v>93</v>
      </c>
      <c r="B92" s="19" t="s">
        <v>92</v>
      </c>
      <c r="C92" s="19"/>
      <c r="D92" s="28">
        <v>11276580</v>
      </c>
      <c r="E92" s="28"/>
      <c r="F92" s="23"/>
      <c r="G92" s="23"/>
      <c r="H92" s="24"/>
      <c r="I92" s="23">
        <f t="shared" si="18"/>
        <v>0</v>
      </c>
      <c r="J92" s="24"/>
      <c r="K92" s="24">
        <f t="shared" si="19"/>
        <v>0</v>
      </c>
      <c r="L92" s="24"/>
      <c r="M92" s="23">
        <f t="shared" si="20"/>
        <v>0</v>
      </c>
      <c r="N92" s="24"/>
      <c r="O92" s="24">
        <f aca="true" t="shared" si="27" ref="O92:O155">N92*D92</f>
        <v>0</v>
      </c>
      <c r="P92" s="24"/>
      <c r="Q92" s="7">
        <f t="shared" si="23"/>
        <v>0</v>
      </c>
      <c r="R92" s="24"/>
      <c r="S92" s="24">
        <f aca="true" t="shared" si="28" ref="S92:S155">R92*D92</f>
        <v>0</v>
      </c>
      <c r="T92" s="23"/>
      <c r="U92" s="23">
        <f t="shared" si="21"/>
        <v>0</v>
      </c>
      <c r="V92" s="23"/>
      <c r="W92" s="23">
        <f t="shared" si="17"/>
        <v>0</v>
      </c>
      <c r="X92" s="23"/>
      <c r="Y92" s="23"/>
      <c r="Z92" s="23">
        <f t="shared" si="22"/>
        <v>0</v>
      </c>
      <c r="AA92" s="23"/>
      <c r="AB92" s="23">
        <f t="shared" si="26"/>
        <v>0</v>
      </c>
      <c r="AD92" s="25"/>
      <c r="AG92" s="25"/>
    </row>
    <row r="93" spans="1:33" ht="12.75">
      <c r="A93" s="18" t="s">
        <v>41</v>
      </c>
      <c r="B93" s="19" t="s">
        <v>92</v>
      </c>
      <c r="C93" s="19"/>
      <c r="D93" s="28">
        <v>787617200</v>
      </c>
      <c r="E93" s="28"/>
      <c r="F93" s="23"/>
      <c r="G93" s="23"/>
      <c r="H93" s="24"/>
      <c r="I93" s="23">
        <f t="shared" si="18"/>
        <v>0</v>
      </c>
      <c r="J93" s="24"/>
      <c r="K93" s="24">
        <f t="shared" si="19"/>
        <v>0</v>
      </c>
      <c r="L93" s="24"/>
      <c r="M93" s="23">
        <f t="shared" si="20"/>
        <v>0</v>
      </c>
      <c r="N93" s="24"/>
      <c r="O93" s="24">
        <f t="shared" si="27"/>
        <v>0</v>
      </c>
      <c r="P93" s="24"/>
      <c r="Q93" s="7">
        <f t="shared" si="23"/>
        <v>0</v>
      </c>
      <c r="R93" s="24"/>
      <c r="S93" s="24">
        <f t="shared" si="28"/>
        <v>0</v>
      </c>
      <c r="T93" s="23"/>
      <c r="U93" s="23">
        <f t="shared" si="21"/>
        <v>0</v>
      </c>
      <c r="V93" s="23"/>
      <c r="W93" s="23">
        <f>$D90*V93</f>
        <v>0</v>
      </c>
      <c r="X93" s="23"/>
      <c r="Y93" s="23"/>
      <c r="Z93" s="23">
        <f t="shared" si="22"/>
        <v>0</v>
      </c>
      <c r="AA93" s="23"/>
      <c r="AB93" s="23">
        <f t="shared" si="26"/>
        <v>0</v>
      </c>
      <c r="AD93" s="25"/>
      <c r="AG93" s="25"/>
    </row>
    <row r="94" spans="1:33" ht="12.75">
      <c r="A94" s="18"/>
      <c r="B94" s="21" t="s">
        <v>94</v>
      </c>
      <c r="C94" s="21"/>
      <c r="D94" s="22">
        <f>SUM(D90:D93)</f>
        <v>2384452237</v>
      </c>
      <c r="E94" s="22">
        <f>D94</f>
        <v>2384452237</v>
      </c>
      <c r="F94" s="23">
        <v>24.995</v>
      </c>
      <c r="G94" s="23">
        <f>F94*D94</f>
        <v>59599383663.815</v>
      </c>
      <c r="H94" s="24">
        <v>0</v>
      </c>
      <c r="I94" s="23">
        <f t="shared" si="18"/>
        <v>0</v>
      </c>
      <c r="J94" s="24">
        <v>0</v>
      </c>
      <c r="K94" s="24">
        <f t="shared" si="19"/>
        <v>0</v>
      </c>
      <c r="L94" s="24">
        <v>0</v>
      </c>
      <c r="M94" s="23">
        <f t="shared" si="20"/>
        <v>0</v>
      </c>
      <c r="N94" s="24">
        <v>7.32</v>
      </c>
      <c r="O94" s="24">
        <f t="shared" si="27"/>
        <v>17454190374.84</v>
      </c>
      <c r="P94" s="24">
        <v>0.083</v>
      </c>
      <c r="Q94" s="7">
        <f t="shared" si="23"/>
        <v>197909.535671</v>
      </c>
      <c r="R94" s="24">
        <v>13.87</v>
      </c>
      <c r="S94" s="24">
        <f t="shared" si="28"/>
        <v>33072352527.19</v>
      </c>
      <c r="T94" s="23">
        <v>0</v>
      </c>
      <c r="U94" s="23">
        <f t="shared" si="21"/>
        <v>0</v>
      </c>
      <c r="V94" s="23">
        <v>0</v>
      </c>
      <c r="W94" s="23">
        <f>$D92*V94</f>
        <v>0</v>
      </c>
      <c r="X94" s="23">
        <v>0</v>
      </c>
      <c r="Y94" s="23">
        <v>0</v>
      </c>
      <c r="Z94" s="23">
        <f t="shared" si="22"/>
        <v>0</v>
      </c>
      <c r="AA94" s="23">
        <f>F94+H94+J94+L94+N94+P94+R94+T94+V94+Y94</f>
        <v>46.267999999999994</v>
      </c>
      <c r="AB94" s="23">
        <f t="shared" si="26"/>
        <v>110323836101.51599</v>
      </c>
      <c r="AD94" s="25">
        <f>AA94-N94-R94</f>
        <v>25.077999999999996</v>
      </c>
      <c r="AE94">
        <f>AD94/AA94</f>
        <v>0.5420160802282354</v>
      </c>
      <c r="AG94" s="25"/>
    </row>
    <row r="95" spans="1:33" ht="12.75">
      <c r="A95" s="18"/>
      <c r="B95" s="21"/>
      <c r="C95" s="21"/>
      <c r="D95" s="26"/>
      <c r="E95" s="26"/>
      <c r="F95" s="23"/>
      <c r="G95" s="23"/>
      <c r="H95" s="24"/>
      <c r="I95" s="23">
        <f t="shared" si="18"/>
        <v>0</v>
      </c>
      <c r="J95" s="24"/>
      <c r="K95" s="24">
        <f t="shared" si="19"/>
        <v>0</v>
      </c>
      <c r="L95" s="24"/>
      <c r="M95" s="23">
        <f t="shared" si="20"/>
        <v>0</v>
      </c>
      <c r="N95" s="24"/>
      <c r="O95" s="24">
        <f t="shared" si="27"/>
        <v>0</v>
      </c>
      <c r="P95" s="24"/>
      <c r="Q95" s="7">
        <f t="shared" si="23"/>
        <v>0</v>
      </c>
      <c r="R95" s="24"/>
      <c r="S95" s="24">
        <f t="shared" si="28"/>
        <v>0</v>
      </c>
      <c r="T95" s="23"/>
      <c r="U95" s="23">
        <f t="shared" si="21"/>
        <v>0</v>
      </c>
      <c r="V95" s="23"/>
      <c r="W95" s="23">
        <f>$D93*V95</f>
        <v>0</v>
      </c>
      <c r="X95" s="23"/>
      <c r="Y95" s="23"/>
      <c r="Z95" s="23">
        <f t="shared" si="22"/>
        <v>0</v>
      </c>
      <c r="AA95" s="23"/>
      <c r="AB95" s="23">
        <f t="shared" si="26"/>
        <v>0</v>
      </c>
      <c r="AD95" s="25"/>
      <c r="AG95" s="25"/>
    </row>
    <row r="96" spans="1:33" ht="12.75">
      <c r="A96" s="18" t="s">
        <v>91</v>
      </c>
      <c r="B96" s="19" t="s">
        <v>95</v>
      </c>
      <c r="C96" s="19"/>
      <c r="D96" s="28">
        <v>4199507880</v>
      </c>
      <c r="E96" s="28"/>
      <c r="F96" s="23"/>
      <c r="G96" s="23"/>
      <c r="H96" s="24"/>
      <c r="I96" s="23">
        <f t="shared" si="18"/>
        <v>0</v>
      </c>
      <c r="J96" s="24"/>
      <c r="K96" s="24">
        <f t="shared" si="19"/>
        <v>0</v>
      </c>
      <c r="L96" s="24"/>
      <c r="M96" s="23">
        <f t="shared" si="20"/>
        <v>0</v>
      </c>
      <c r="N96" s="24"/>
      <c r="O96" s="24">
        <f t="shared" si="27"/>
        <v>0</v>
      </c>
      <c r="P96" s="24"/>
      <c r="Q96" s="7">
        <f t="shared" si="23"/>
        <v>0</v>
      </c>
      <c r="R96" s="24"/>
      <c r="S96" s="24">
        <f t="shared" si="28"/>
        <v>0</v>
      </c>
      <c r="T96" s="23"/>
      <c r="U96" s="23">
        <f t="shared" si="21"/>
        <v>0</v>
      </c>
      <c r="V96" s="23"/>
      <c r="W96" s="23">
        <f>$D94*V96</f>
        <v>0</v>
      </c>
      <c r="X96" s="23"/>
      <c r="Y96" s="23"/>
      <c r="Z96" s="23">
        <f t="shared" si="22"/>
        <v>0</v>
      </c>
      <c r="AA96" s="23"/>
      <c r="AB96" s="23">
        <f t="shared" si="26"/>
        <v>0</v>
      </c>
      <c r="AD96" s="25"/>
      <c r="AG96" s="25"/>
    </row>
    <row r="97" spans="1:33" ht="12.75">
      <c r="A97" s="18" t="s">
        <v>36</v>
      </c>
      <c r="B97" s="19" t="s">
        <v>95</v>
      </c>
      <c r="C97" s="19"/>
      <c r="D97" s="28">
        <v>630946027</v>
      </c>
      <c r="E97" s="28"/>
      <c r="F97" s="23"/>
      <c r="G97" s="23"/>
      <c r="H97" s="24"/>
      <c r="I97" s="23">
        <f t="shared" si="18"/>
        <v>0</v>
      </c>
      <c r="J97" s="24"/>
      <c r="K97" s="24">
        <f t="shared" si="19"/>
        <v>0</v>
      </c>
      <c r="L97" s="24"/>
      <c r="M97" s="23">
        <f t="shared" si="20"/>
        <v>0</v>
      </c>
      <c r="N97" s="24"/>
      <c r="O97" s="24">
        <f t="shared" si="27"/>
        <v>0</v>
      </c>
      <c r="P97" s="24"/>
      <c r="Q97" s="7">
        <f t="shared" si="23"/>
        <v>0</v>
      </c>
      <c r="R97" s="24"/>
      <c r="S97" s="24">
        <f t="shared" si="28"/>
        <v>0</v>
      </c>
      <c r="T97" s="23"/>
      <c r="U97" s="23">
        <f t="shared" si="21"/>
        <v>0</v>
      </c>
      <c r="V97" s="23"/>
      <c r="W97" s="23">
        <f>$D97*V97</f>
        <v>0</v>
      </c>
      <c r="X97" s="23"/>
      <c r="Y97" s="23"/>
      <c r="Z97" s="23">
        <f t="shared" si="22"/>
        <v>0</v>
      </c>
      <c r="AA97" s="23"/>
      <c r="AB97" s="23">
        <f t="shared" si="26"/>
        <v>0</v>
      </c>
      <c r="AD97" s="25"/>
      <c r="AG97" s="25"/>
    </row>
    <row r="98" spans="1:33" ht="12.75">
      <c r="A98" s="18" t="s">
        <v>96</v>
      </c>
      <c r="B98" s="19" t="s">
        <v>95</v>
      </c>
      <c r="C98" s="19"/>
      <c r="D98" s="28">
        <v>48211279</v>
      </c>
      <c r="E98" s="28"/>
      <c r="F98" s="23" t="s">
        <v>97</v>
      </c>
      <c r="G98" s="23"/>
      <c r="H98" s="24"/>
      <c r="I98" s="23">
        <f t="shared" si="18"/>
        <v>0</v>
      </c>
      <c r="J98" s="24"/>
      <c r="K98" s="24">
        <f t="shared" si="19"/>
        <v>0</v>
      </c>
      <c r="L98" s="24"/>
      <c r="M98" s="23">
        <f t="shared" si="20"/>
        <v>0</v>
      </c>
      <c r="N98" s="24"/>
      <c r="O98" s="24">
        <f t="shared" si="27"/>
        <v>0</v>
      </c>
      <c r="P98" s="24"/>
      <c r="Q98" s="7">
        <f t="shared" si="23"/>
        <v>0</v>
      </c>
      <c r="R98" s="24"/>
      <c r="S98" s="24">
        <f t="shared" si="28"/>
        <v>0</v>
      </c>
      <c r="T98" s="23"/>
      <c r="U98" s="23">
        <f t="shared" si="21"/>
        <v>0</v>
      </c>
      <c r="V98" s="23"/>
      <c r="W98" s="23">
        <f>$D95*V98</f>
        <v>0</v>
      </c>
      <c r="X98" s="23"/>
      <c r="Y98" s="23"/>
      <c r="Z98" s="23">
        <f t="shared" si="22"/>
        <v>0</v>
      </c>
      <c r="AA98" s="23"/>
      <c r="AB98" s="23">
        <f t="shared" si="26"/>
        <v>0</v>
      </c>
      <c r="AD98" s="25"/>
      <c r="AG98" s="25"/>
    </row>
    <row r="99" spans="1:33" ht="12.75">
      <c r="A99" s="18"/>
      <c r="B99" s="21" t="s">
        <v>98</v>
      </c>
      <c r="C99" s="21"/>
      <c r="D99" s="22">
        <f>SUM(D96:D98)</f>
        <v>4878665186</v>
      </c>
      <c r="E99" s="22">
        <f>D99</f>
        <v>4878665186</v>
      </c>
      <c r="F99" s="23">
        <v>25.023</v>
      </c>
      <c r="G99" s="23">
        <f>F99*D99</f>
        <v>122078838949.278</v>
      </c>
      <c r="H99" s="24">
        <v>0</v>
      </c>
      <c r="I99" s="23">
        <f t="shared" si="18"/>
        <v>0</v>
      </c>
      <c r="J99" s="24">
        <v>0</v>
      </c>
      <c r="K99" s="24">
        <f t="shared" si="19"/>
        <v>0</v>
      </c>
      <c r="L99" s="24">
        <v>0</v>
      </c>
      <c r="M99" s="23">
        <v>5.96</v>
      </c>
      <c r="N99" s="24">
        <v>6.695</v>
      </c>
      <c r="O99" s="24">
        <f t="shared" si="27"/>
        <v>32662663420.27</v>
      </c>
      <c r="P99" s="24">
        <v>0.22</v>
      </c>
      <c r="Q99" s="7">
        <f t="shared" si="23"/>
        <v>1073306.3409199999</v>
      </c>
      <c r="R99" s="24">
        <v>6.565</v>
      </c>
      <c r="S99" s="24">
        <f t="shared" si="28"/>
        <v>32028436946.09</v>
      </c>
      <c r="T99" s="23">
        <v>1.496</v>
      </c>
      <c r="U99" s="23">
        <f t="shared" si="21"/>
        <v>7298483118.256</v>
      </c>
      <c r="V99" s="23">
        <v>0</v>
      </c>
      <c r="W99" s="23">
        <f>$D98*V99</f>
        <v>0</v>
      </c>
      <c r="X99" s="23">
        <v>0</v>
      </c>
      <c r="Y99" s="23">
        <v>0</v>
      </c>
      <c r="Z99" s="23">
        <f t="shared" si="22"/>
        <v>0</v>
      </c>
      <c r="AA99" s="23">
        <f>F99+H99+J99+L99+N99+P99+R99+T99+V99+Y99</f>
        <v>39.999</v>
      </c>
      <c r="AB99" s="23">
        <f t="shared" si="26"/>
        <v>195141728774.81403</v>
      </c>
      <c r="AD99" s="25">
        <f>AA99-N99-R99</f>
        <v>26.739</v>
      </c>
      <c r="AE99">
        <f>AD99/AA99</f>
        <v>0.6684917122928073</v>
      </c>
      <c r="AG99" s="25"/>
    </row>
    <row r="100" spans="1:33" ht="12.75">
      <c r="A100" s="18"/>
      <c r="B100" s="21"/>
      <c r="C100" s="21"/>
      <c r="D100" s="26"/>
      <c r="E100" s="26"/>
      <c r="F100" s="23"/>
      <c r="G100" s="23"/>
      <c r="H100" s="24"/>
      <c r="I100" s="23">
        <f t="shared" si="18"/>
        <v>0</v>
      </c>
      <c r="J100" s="24"/>
      <c r="K100" s="24">
        <f t="shared" si="19"/>
        <v>0</v>
      </c>
      <c r="L100" s="24"/>
      <c r="M100" s="23">
        <f t="shared" si="20"/>
        <v>0</v>
      </c>
      <c r="N100" s="24"/>
      <c r="O100" s="24">
        <f t="shared" si="27"/>
        <v>0</v>
      </c>
      <c r="P100" s="24"/>
      <c r="Q100" s="7">
        <f t="shared" si="23"/>
        <v>0</v>
      </c>
      <c r="R100" s="24"/>
      <c r="S100" s="24">
        <f t="shared" si="28"/>
        <v>0</v>
      </c>
      <c r="T100" s="23"/>
      <c r="U100" s="23">
        <f t="shared" si="21"/>
        <v>0</v>
      </c>
      <c r="V100" s="23"/>
      <c r="W100" s="23">
        <f>$D99*V100</f>
        <v>0</v>
      </c>
      <c r="X100" s="23"/>
      <c r="Y100" s="23"/>
      <c r="Z100" s="23">
        <f t="shared" si="22"/>
        <v>0</v>
      </c>
      <c r="AA100" s="23"/>
      <c r="AB100" s="23">
        <f t="shared" si="26"/>
        <v>0</v>
      </c>
      <c r="AD100" s="25"/>
      <c r="AG100" s="25"/>
    </row>
    <row r="101" spans="1:33" ht="12.75">
      <c r="A101" s="32" t="s">
        <v>99</v>
      </c>
      <c r="B101" s="33" t="s">
        <v>100</v>
      </c>
      <c r="C101" s="19"/>
      <c r="D101" s="20">
        <v>189094030</v>
      </c>
      <c r="E101" s="20"/>
      <c r="F101" s="23"/>
      <c r="G101" s="23"/>
      <c r="H101" s="24"/>
      <c r="I101" s="23">
        <f t="shared" si="18"/>
        <v>0</v>
      </c>
      <c r="J101" s="24"/>
      <c r="K101" s="24">
        <f t="shared" si="19"/>
        <v>0</v>
      </c>
      <c r="L101" s="24"/>
      <c r="M101" s="23">
        <f t="shared" si="20"/>
        <v>0</v>
      </c>
      <c r="N101" s="24"/>
      <c r="O101" s="24">
        <f t="shared" si="27"/>
        <v>0</v>
      </c>
      <c r="P101" s="24"/>
      <c r="Q101" s="7">
        <f t="shared" si="23"/>
        <v>0</v>
      </c>
      <c r="R101" s="24"/>
      <c r="S101" s="24">
        <f t="shared" si="28"/>
        <v>0</v>
      </c>
      <c r="T101" s="23"/>
      <c r="U101" s="23">
        <f t="shared" si="21"/>
        <v>0</v>
      </c>
      <c r="V101" s="23"/>
      <c r="W101" s="23">
        <f>$D100*V101</f>
        <v>0</v>
      </c>
      <c r="X101" s="23"/>
      <c r="Y101" s="23"/>
      <c r="Z101" s="23">
        <f t="shared" si="22"/>
        <v>0</v>
      </c>
      <c r="AA101" s="23"/>
      <c r="AB101" s="23">
        <f t="shared" si="26"/>
        <v>0</v>
      </c>
      <c r="AD101" s="25"/>
      <c r="AG101" s="25"/>
    </row>
    <row r="102" spans="1:33" ht="12.75">
      <c r="A102" s="18"/>
      <c r="B102" s="21" t="s">
        <v>101</v>
      </c>
      <c r="C102" s="21"/>
      <c r="D102" s="22">
        <f>SUM(D101)</f>
        <v>189094030</v>
      </c>
      <c r="E102" s="22">
        <f>D102</f>
        <v>189094030</v>
      </c>
      <c r="F102" s="23">
        <v>15.982</v>
      </c>
      <c r="G102" s="23">
        <f>F102*D102</f>
        <v>3022100787.46</v>
      </c>
      <c r="H102" s="24">
        <v>0</v>
      </c>
      <c r="I102" s="23">
        <f t="shared" si="18"/>
        <v>0</v>
      </c>
      <c r="J102" s="24">
        <v>0</v>
      </c>
      <c r="K102" s="24">
        <f t="shared" si="19"/>
        <v>0</v>
      </c>
      <c r="L102" s="24">
        <v>0</v>
      </c>
      <c r="M102" s="23">
        <f t="shared" si="20"/>
        <v>0</v>
      </c>
      <c r="N102" s="24">
        <v>6.434</v>
      </c>
      <c r="O102" s="24">
        <f t="shared" si="27"/>
        <v>1216630989.02</v>
      </c>
      <c r="P102" s="24">
        <v>0.047</v>
      </c>
      <c r="Q102" s="7">
        <f t="shared" si="23"/>
        <v>8887.41941</v>
      </c>
      <c r="R102" s="29">
        <v>3.496</v>
      </c>
      <c r="S102" s="24">
        <f t="shared" si="28"/>
        <v>661072728.88</v>
      </c>
      <c r="T102" s="23">
        <v>0</v>
      </c>
      <c r="U102" s="23">
        <f t="shared" si="21"/>
        <v>0</v>
      </c>
      <c r="V102" s="23">
        <v>0</v>
      </c>
      <c r="W102" s="23">
        <f>$D102*V102</f>
        <v>0</v>
      </c>
      <c r="X102" s="23">
        <v>0</v>
      </c>
      <c r="Y102" s="23">
        <v>0</v>
      </c>
      <c r="Z102" s="23">
        <f t="shared" si="22"/>
        <v>0</v>
      </c>
      <c r="AA102" s="23">
        <f>F102+H102+J102+L102+N102+P102+R102+T102+V102+Y102</f>
        <v>25.959</v>
      </c>
      <c r="AB102" s="23">
        <f t="shared" si="26"/>
        <v>4908691924.7699995</v>
      </c>
      <c r="AD102" s="25">
        <f>AA102-N102-R102</f>
        <v>16.029</v>
      </c>
      <c r="AE102">
        <f>AD102/AA102</f>
        <v>0.6174737085403906</v>
      </c>
      <c r="AG102" s="25"/>
    </row>
    <row r="103" spans="1:33" ht="12.75">
      <c r="A103" s="18"/>
      <c r="B103" s="21"/>
      <c r="C103" s="21"/>
      <c r="D103" s="26"/>
      <c r="E103" s="26"/>
      <c r="F103" s="23"/>
      <c r="G103" s="23"/>
      <c r="H103" s="24"/>
      <c r="I103" s="23">
        <f t="shared" si="18"/>
        <v>0</v>
      </c>
      <c r="J103" s="24"/>
      <c r="K103" s="24">
        <f t="shared" si="19"/>
        <v>0</v>
      </c>
      <c r="L103" s="24"/>
      <c r="M103" s="23">
        <f t="shared" si="20"/>
        <v>0</v>
      </c>
      <c r="N103" s="24"/>
      <c r="O103" s="24">
        <f t="shared" si="27"/>
        <v>0</v>
      </c>
      <c r="P103" s="24"/>
      <c r="Q103" s="7">
        <f t="shared" si="23"/>
        <v>0</v>
      </c>
      <c r="R103" s="24"/>
      <c r="S103" s="24">
        <f t="shared" si="28"/>
        <v>0</v>
      </c>
      <c r="T103" s="23"/>
      <c r="U103" s="23">
        <f t="shared" si="21"/>
        <v>0</v>
      </c>
      <c r="V103" s="23"/>
      <c r="W103" s="23">
        <f>$D103*V103</f>
        <v>0</v>
      </c>
      <c r="X103" s="23"/>
      <c r="Y103" s="23"/>
      <c r="Z103" s="23">
        <f t="shared" si="22"/>
        <v>0</v>
      </c>
      <c r="AA103" s="23"/>
      <c r="AB103" s="23">
        <f t="shared" si="26"/>
        <v>0</v>
      </c>
      <c r="AD103" s="25"/>
      <c r="AG103" s="25"/>
    </row>
    <row r="104" spans="1:33" ht="12.75">
      <c r="A104" s="32" t="s">
        <v>99</v>
      </c>
      <c r="B104" s="19" t="s">
        <v>102</v>
      </c>
      <c r="C104" s="19"/>
      <c r="D104" s="30">
        <v>199390125</v>
      </c>
      <c r="E104" s="28"/>
      <c r="F104" s="23"/>
      <c r="G104" s="23"/>
      <c r="H104" s="24"/>
      <c r="I104" s="23">
        <f t="shared" si="18"/>
        <v>0</v>
      </c>
      <c r="J104" s="24"/>
      <c r="K104" s="24">
        <f t="shared" si="19"/>
        <v>0</v>
      </c>
      <c r="L104" s="24"/>
      <c r="M104" s="23">
        <f t="shared" si="20"/>
        <v>0</v>
      </c>
      <c r="N104" s="24"/>
      <c r="O104" s="24">
        <f t="shared" si="27"/>
        <v>0</v>
      </c>
      <c r="P104" s="24"/>
      <c r="Q104" s="7">
        <f t="shared" si="23"/>
        <v>0</v>
      </c>
      <c r="R104" s="24"/>
      <c r="S104" s="24">
        <f t="shared" si="28"/>
        <v>0</v>
      </c>
      <c r="T104" s="23"/>
      <c r="U104" s="23">
        <f t="shared" si="21"/>
        <v>0</v>
      </c>
      <c r="V104" s="23"/>
      <c r="W104" s="23">
        <f>$D104*V104</f>
        <v>0</v>
      </c>
      <c r="X104" s="23"/>
      <c r="Y104" s="23"/>
      <c r="Z104" s="23">
        <f t="shared" si="22"/>
        <v>0</v>
      </c>
      <c r="AA104" s="23"/>
      <c r="AB104" s="23">
        <f t="shared" si="26"/>
        <v>0</v>
      </c>
      <c r="AD104" s="25"/>
      <c r="AG104" s="25"/>
    </row>
    <row r="105" spans="1:33" ht="12.75">
      <c r="A105" s="18" t="s">
        <v>103</v>
      </c>
      <c r="B105" s="19" t="s">
        <v>102</v>
      </c>
      <c r="C105" s="19"/>
      <c r="D105" s="30">
        <v>6160720</v>
      </c>
      <c r="E105" s="28"/>
      <c r="F105" s="23"/>
      <c r="G105" s="23"/>
      <c r="H105" s="24"/>
      <c r="I105" s="23">
        <f t="shared" si="18"/>
        <v>0</v>
      </c>
      <c r="J105" s="24"/>
      <c r="K105" s="24">
        <f t="shared" si="19"/>
        <v>0</v>
      </c>
      <c r="L105" s="24"/>
      <c r="M105" s="23">
        <f t="shared" si="20"/>
        <v>0</v>
      </c>
      <c r="N105" s="24"/>
      <c r="O105" s="24">
        <f t="shared" si="27"/>
        <v>0</v>
      </c>
      <c r="P105" s="24"/>
      <c r="Q105" s="7">
        <f t="shared" si="23"/>
        <v>0</v>
      </c>
      <c r="R105" s="24"/>
      <c r="S105" s="24">
        <f t="shared" si="28"/>
        <v>0</v>
      </c>
      <c r="T105" s="23"/>
      <c r="U105" s="23">
        <f t="shared" si="21"/>
        <v>0</v>
      </c>
      <c r="V105" s="23"/>
      <c r="W105" s="23">
        <f>$D104*V105</f>
        <v>0</v>
      </c>
      <c r="X105" s="23"/>
      <c r="Y105" s="23"/>
      <c r="Z105" s="23">
        <f t="shared" si="22"/>
        <v>0</v>
      </c>
      <c r="AA105" s="23"/>
      <c r="AB105" s="23">
        <f t="shared" si="26"/>
        <v>0</v>
      </c>
      <c r="AD105" s="25"/>
      <c r="AG105" s="25"/>
    </row>
    <row r="106" spans="1:33" ht="12.75">
      <c r="A106" s="18"/>
      <c r="B106" s="21" t="s">
        <v>104</v>
      </c>
      <c r="C106" s="21"/>
      <c r="D106" s="34">
        <f>SUM(D104:D105)</f>
        <v>205550845</v>
      </c>
      <c r="E106" s="22">
        <f>D106</f>
        <v>205550845</v>
      </c>
      <c r="F106" s="23">
        <v>14.693</v>
      </c>
      <c r="G106" s="23">
        <f>F106*D106</f>
        <v>3020158565.585</v>
      </c>
      <c r="H106" s="24">
        <v>0</v>
      </c>
      <c r="I106" s="23">
        <f t="shared" si="18"/>
        <v>0</v>
      </c>
      <c r="J106" s="24">
        <v>0</v>
      </c>
      <c r="K106" s="24">
        <f t="shared" si="19"/>
        <v>0</v>
      </c>
      <c r="L106" s="24">
        <v>0</v>
      </c>
      <c r="M106" s="23">
        <f t="shared" si="20"/>
        <v>0</v>
      </c>
      <c r="N106" s="24">
        <v>7.518</v>
      </c>
      <c r="O106" s="24">
        <f t="shared" si="27"/>
        <v>1545331252.71</v>
      </c>
      <c r="P106" s="24">
        <v>0.052</v>
      </c>
      <c r="Q106" s="7">
        <f t="shared" si="23"/>
        <v>10688.64394</v>
      </c>
      <c r="R106" s="24">
        <v>2.647</v>
      </c>
      <c r="S106" s="24">
        <f t="shared" si="28"/>
        <v>544093086.7149999</v>
      </c>
      <c r="T106" s="23">
        <v>0</v>
      </c>
      <c r="U106" s="23">
        <f t="shared" si="21"/>
        <v>0</v>
      </c>
      <c r="V106" s="23">
        <v>0</v>
      </c>
      <c r="W106" s="23">
        <f>$D105*V106</f>
        <v>0</v>
      </c>
      <c r="X106" s="23">
        <v>0</v>
      </c>
      <c r="Y106" s="23">
        <v>0</v>
      </c>
      <c r="Z106" s="23">
        <f t="shared" si="22"/>
        <v>0</v>
      </c>
      <c r="AA106" s="23">
        <f>F106+H106+J106+L106+N106+P106+R106+T106+V106+Y106</f>
        <v>24.909999999999997</v>
      </c>
      <c r="AB106" s="23">
        <f t="shared" si="26"/>
        <v>5120271548.949999</v>
      </c>
      <c r="AD106" s="25">
        <f>AA106-N106-R106</f>
        <v>14.744999999999996</v>
      </c>
      <c r="AE106">
        <f>AD106/AA106</f>
        <v>0.5919309514251304</v>
      </c>
      <c r="AG106" s="25"/>
    </row>
    <row r="107" spans="1:33" ht="12.75">
      <c r="A107" s="18"/>
      <c r="B107" s="21"/>
      <c r="C107" s="21"/>
      <c r="D107" s="26"/>
      <c r="E107" s="26"/>
      <c r="F107" s="23"/>
      <c r="G107" s="23"/>
      <c r="H107" s="24"/>
      <c r="I107" s="23">
        <f t="shared" si="18"/>
        <v>0</v>
      </c>
      <c r="J107" s="24"/>
      <c r="K107" s="24">
        <f t="shared" si="19"/>
        <v>0</v>
      </c>
      <c r="L107" s="24"/>
      <c r="M107" s="23">
        <f t="shared" si="20"/>
        <v>0</v>
      </c>
      <c r="N107" s="24"/>
      <c r="O107" s="24">
        <f t="shared" si="27"/>
        <v>0</v>
      </c>
      <c r="P107" s="24"/>
      <c r="Q107" s="7">
        <f t="shared" si="23"/>
        <v>0</v>
      </c>
      <c r="R107" s="24"/>
      <c r="S107" s="24">
        <f t="shared" si="28"/>
        <v>0</v>
      </c>
      <c r="T107" s="23"/>
      <c r="U107" s="23">
        <f t="shared" si="21"/>
        <v>0</v>
      </c>
      <c r="V107" s="23"/>
      <c r="W107" s="23">
        <f>$D106*V107</f>
        <v>0</v>
      </c>
      <c r="X107" s="23"/>
      <c r="Y107" s="23"/>
      <c r="Z107" s="23">
        <f t="shared" si="22"/>
        <v>0</v>
      </c>
      <c r="AA107" s="23"/>
      <c r="AB107" s="23">
        <f t="shared" si="26"/>
        <v>0</v>
      </c>
      <c r="AD107" s="25"/>
      <c r="AG107" s="25"/>
    </row>
    <row r="108" spans="1:33" ht="12.75">
      <c r="A108" s="32" t="s">
        <v>105</v>
      </c>
      <c r="B108" s="33" t="s">
        <v>106</v>
      </c>
      <c r="C108" s="19"/>
      <c r="D108" s="20">
        <v>69790586</v>
      </c>
      <c r="E108" s="20"/>
      <c r="F108" s="23"/>
      <c r="G108" s="23"/>
      <c r="H108" s="24"/>
      <c r="I108" s="23">
        <f t="shared" si="18"/>
        <v>0</v>
      </c>
      <c r="J108" s="24"/>
      <c r="K108" s="24">
        <f t="shared" si="19"/>
        <v>0</v>
      </c>
      <c r="L108" s="24"/>
      <c r="M108" s="23">
        <f t="shared" si="20"/>
        <v>0</v>
      </c>
      <c r="N108" s="24"/>
      <c r="O108" s="24">
        <f t="shared" si="27"/>
        <v>0</v>
      </c>
      <c r="P108" s="24"/>
      <c r="Q108" s="7">
        <f t="shared" si="23"/>
        <v>0</v>
      </c>
      <c r="R108" s="24"/>
      <c r="S108" s="24">
        <f t="shared" si="28"/>
        <v>0</v>
      </c>
      <c r="T108" s="23"/>
      <c r="U108" s="23">
        <f t="shared" si="21"/>
        <v>0</v>
      </c>
      <c r="V108" s="23"/>
      <c r="W108" s="23">
        <f>$D107*V108</f>
        <v>0</v>
      </c>
      <c r="X108" s="23"/>
      <c r="Y108" s="23"/>
      <c r="Z108" s="23">
        <f t="shared" si="22"/>
        <v>0</v>
      </c>
      <c r="AA108" s="23"/>
      <c r="AB108" s="23">
        <f t="shared" si="26"/>
        <v>0</v>
      </c>
      <c r="AD108" s="25"/>
      <c r="AG108" s="25"/>
    </row>
    <row r="109" spans="1:33" ht="12.75">
      <c r="A109" s="35"/>
      <c r="B109" s="21" t="s">
        <v>107</v>
      </c>
      <c r="C109" s="21"/>
      <c r="D109" s="22">
        <f>SUM(D108)</f>
        <v>69790586</v>
      </c>
      <c r="E109" s="22">
        <f>D109</f>
        <v>69790586</v>
      </c>
      <c r="F109" s="23">
        <v>7.814</v>
      </c>
      <c r="G109" s="23">
        <f>F109*D109</f>
        <v>545343639.004</v>
      </c>
      <c r="H109" s="24">
        <v>0</v>
      </c>
      <c r="I109" s="23">
        <f t="shared" si="18"/>
        <v>0</v>
      </c>
      <c r="J109" s="24">
        <v>1.052</v>
      </c>
      <c r="K109" s="24">
        <f t="shared" si="19"/>
        <v>73419696.472</v>
      </c>
      <c r="L109" s="24">
        <v>0</v>
      </c>
      <c r="M109" s="23">
        <f t="shared" si="20"/>
        <v>0</v>
      </c>
      <c r="N109" s="24">
        <v>2.866</v>
      </c>
      <c r="O109" s="24">
        <f t="shared" si="27"/>
        <v>200019819.476</v>
      </c>
      <c r="P109" s="24">
        <v>0.009</v>
      </c>
      <c r="Q109" s="7">
        <f t="shared" si="23"/>
        <v>628.115274</v>
      </c>
      <c r="R109" s="24">
        <v>0</v>
      </c>
      <c r="S109" s="24">
        <f t="shared" si="28"/>
        <v>0</v>
      </c>
      <c r="T109" s="23">
        <v>0.358</v>
      </c>
      <c r="U109" s="23">
        <f t="shared" si="21"/>
        <v>24985029.788</v>
      </c>
      <c r="V109" s="23">
        <v>0</v>
      </c>
      <c r="W109" s="23">
        <f aca="true" t="shared" si="29" ref="W109:W117">$D109*V109</f>
        <v>0</v>
      </c>
      <c r="X109" s="23">
        <v>0</v>
      </c>
      <c r="Y109" s="23">
        <v>0</v>
      </c>
      <c r="Z109" s="23">
        <f t="shared" si="22"/>
        <v>0</v>
      </c>
      <c r="AA109" s="23">
        <f>F109+H109+J109+L109+N109+P109+R109+T109+V109+Y109</f>
        <v>12.099</v>
      </c>
      <c r="AB109" s="23">
        <f t="shared" si="26"/>
        <v>844396300.014</v>
      </c>
      <c r="AD109" s="25">
        <f>AA109-N109-R109</f>
        <v>9.233</v>
      </c>
      <c r="AE109">
        <f>AD109/AA109</f>
        <v>0.7631209190842219</v>
      </c>
      <c r="AG109" s="25"/>
    </row>
    <row r="110" spans="1:33" ht="12.75">
      <c r="A110" s="35"/>
      <c r="B110" s="21"/>
      <c r="C110" s="21"/>
      <c r="D110" s="26"/>
      <c r="E110" s="26"/>
      <c r="F110" s="23"/>
      <c r="G110" s="23"/>
      <c r="H110" s="24"/>
      <c r="I110" s="23">
        <f t="shared" si="18"/>
        <v>0</v>
      </c>
      <c r="J110" s="24"/>
      <c r="K110" s="24">
        <f t="shared" si="19"/>
        <v>0</v>
      </c>
      <c r="L110" s="24"/>
      <c r="M110" s="23">
        <f t="shared" si="20"/>
        <v>0</v>
      </c>
      <c r="N110" s="24"/>
      <c r="O110" s="24">
        <f t="shared" si="27"/>
        <v>0</v>
      </c>
      <c r="P110" s="24"/>
      <c r="Q110" s="7">
        <f t="shared" si="23"/>
        <v>0</v>
      </c>
      <c r="R110" s="24"/>
      <c r="S110" s="24">
        <f t="shared" si="28"/>
        <v>0</v>
      </c>
      <c r="T110" s="23"/>
      <c r="U110" s="23">
        <f t="shared" si="21"/>
        <v>0</v>
      </c>
      <c r="V110" s="23"/>
      <c r="W110" s="23">
        <f t="shared" si="29"/>
        <v>0</v>
      </c>
      <c r="X110" s="23"/>
      <c r="Y110" s="23"/>
      <c r="Z110" s="23">
        <f t="shared" si="22"/>
        <v>0</v>
      </c>
      <c r="AA110" s="23"/>
      <c r="AB110" s="23">
        <f t="shared" si="26"/>
        <v>0</v>
      </c>
      <c r="AD110" s="25"/>
      <c r="AG110" s="25"/>
    </row>
    <row r="111" spans="1:33" ht="12.75">
      <c r="A111" s="35" t="s">
        <v>105</v>
      </c>
      <c r="B111" s="19" t="s">
        <v>108</v>
      </c>
      <c r="C111" s="19"/>
      <c r="D111" s="20">
        <v>111437802</v>
      </c>
      <c r="E111" s="20"/>
      <c r="F111" s="23"/>
      <c r="G111" s="23"/>
      <c r="H111" s="24"/>
      <c r="I111" s="23">
        <f t="shared" si="18"/>
        <v>0</v>
      </c>
      <c r="J111" s="24"/>
      <c r="K111" s="24">
        <f t="shared" si="19"/>
        <v>0</v>
      </c>
      <c r="L111" s="24"/>
      <c r="M111" s="23">
        <f t="shared" si="20"/>
        <v>0</v>
      </c>
      <c r="N111" s="24"/>
      <c r="O111" s="24">
        <f t="shared" si="27"/>
        <v>0</v>
      </c>
      <c r="P111" s="24"/>
      <c r="Q111" s="7">
        <f t="shared" si="23"/>
        <v>0</v>
      </c>
      <c r="R111" s="24"/>
      <c r="S111" s="24">
        <f t="shared" si="28"/>
        <v>0</v>
      </c>
      <c r="T111" s="23"/>
      <c r="U111" s="23">
        <f t="shared" si="21"/>
        <v>0</v>
      </c>
      <c r="V111" s="23"/>
      <c r="W111" s="23">
        <f t="shared" si="29"/>
        <v>0</v>
      </c>
      <c r="X111" s="23"/>
      <c r="Y111" s="23"/>
      <c r="Z111" s="23">
        <f t="shared" si="22"/>
        <v>0</v>
      </c>
      <c r="AA111" s="23"/>
      <c r="AB111" s="23">
        <f t="shared" si="26"/>
        <v>0</v>
      </c>
      <c r="AD111" s="25"/>
      <c r="AG111" s="25"/>
    </row>
    <row r="112" spans="1:33" ht="12.75">
      <c r="A112"/>
      <c r="B112" s="21" t="s">
        <v>109</v>
      </c>
      <c r="C112" s="21"/>
      <c r="D112" s="22">
        <f>SUM(D111)</f>
        <v>111437802</v>
      </c>
      <c r="E112" s="22">
        <f>D112</f>
        <v>111437802</v>
      </c>
      <c r="F112" s="23">
        <v>6.674</v>
      </c>
      <c r="G112" s="23">
        <f>F112*D112</f>
        <v>743735890.5480001</v>
      </c>
      <c r="H112" s="24">
        <v>0</v>
      </c>
      <c r="I112" s="23">
        <f t="shared" si="18"/>
        <v>0</v>
      </c>
      <c r="J112" s="24">
        <v>0</v>
      </c>
      <c r="K112" s="24">
        <f t="shared" si="19"/>
        <v>0</v>
      </c>
      <c r="L112" s="24">
        <v>0</v>
      </c>
      <c r="M112" s="23">
        <f t="shared" si="20"/>
        <v>0</v>
      </c>
      <c r="N112" s="24">
        <v>1.955</v>
      </c>
      <c r="O112" s="24">
        <f t="shared" si="27"/>
        <v>217860902.91</v>
      </c>
      <c r="P112" s="24">
        <v>0.007</v>
      </c>
      <c r="Q112" s="7">
        <f t="shared" si="23"/>
        <v>780.064614</v>
      </c>
      <c r="R112" s="24">
        <v>7.16</v>
      </c>
      <c r="S112" s="24">
        <f t="shared" si="28"/>
        <v>797894662.32</v>
      </c>
      <c r="T112" s="23">
        <v>0</v>
      </c>
      <c r="U112" s="23">
        <f t="shared" si="21"/>
        <v>0</v>
      </c>
      <c r="V112" s="23">
        <v>0</v>
      </c>
      <c r="W112" s="23">
        <f t="shared" si="29"/>
        <v>0</v>
      </c>
      <c r="X112" s="23">
        <v>0</v>
      </c>
      <c r="Y112" s="23">
        <v>0</v>
      </c>
      <c r="Z112" s="23">
        <f t="shared" si="22"/>
        <v>0</v>
      </c>
      <c r="AA112" s="23">
        <f>F112+H112+J112+L112+N112+P112+R112+T112+V112+Y112</f>
        <v>15.796000000000001</v>
      </c>
      <c r="AB112" s="23">
        <f t="shared" si="26"/>
        <v>1760271520.3920002</v>
      </c>
      <c r="AD112" s="25">
        <f>AA112-N112-R112</f>
        <v>6.681000000000001</v>
      </c>
      <c r="AE112">
        <f>AD112/AA112</f>
        <v>0.4229551785262092</v>
      </c>
      <c r="AG112" s="25"/>
    </row>
    <row r="113" spans="1:33" ht="12.75">
      <c r="A113"/>
      <c r="B113" s="21"/>
      <c r="C113" s="21"/>
      <c r="D113" s="26"/>
      <c r="E113" s="26"/>
      <c r="F113" s="23"/>
      <c r="G113" s="23"/>
      <c r="H113" s="24"/>
      <c r="I113" s="23">
        <f t="shared" si="18"/>
        <v>0</v>
      </c>
      <c r="J113" s="24"/>
      <c r="K113" s="24">
        <f t="shared" si="19"/>
        <v>0</v>
      </c>
      <c r="L113" s="24"/>
      <c r="M113" s="23">
        <f t="shared" si="20"/>
        <v>0</v>
      </c>
      <c r="N113" s="24"/>
      <c r="O113" s="24">
        <f t="shared" si="27"/>
        <v>0</v>
      </c>
      <c r="P113" s="24"/>
      <c r="Q113" s="7">
        <f t="shared" si="23"/>
        <v>0</v>
      </c>
      <c r="R113" s="24"/>
      <c r="S113" s="24">
        <f t="shared" si="28"/>
        <v>0</v>
      </c>
      <c r="T113" s="23"/>
      <c r="U113" s="23">
        <f t="shared" si="21"/>
        <v>0</v>
      </c>
      <c r="V113" s="23"/>
      <c r="W113" s="23">
        <f t="shared" si="29"/>
        <v>0</v>
      </c>
      <c r="X113" s="23"/>
      <c r="Y113" s="23"/>
      <c r="Z113" s="23">
        <f t="shared" si="22"/>
        <v>0</v>
      </c>
      <c r="AA113" s="23"/>
      <c r="AB113" s="23">
        <f t="shared" si="26"/>
        <v>0</v>
      </c>
      <c r="AD113" s="25"/>
      <c r="AG113" s="25"/>
    </row>
    <row r="114" spans="1:33" ht="12.75">
      <c r="A114" s="18" t="s">
        <v>110</v>
      </c>
      <c r="B114" s="19" t="s">
        <v>111</v>
      </c>
      <c r="C114" s="19"/>
      <c r="D114" s="20">
        <v>525220630</v>
      </c>
      <c r="E114" s="20"/>
      <c r="F114" s="23"/>
      <c r="G114" s="23"/>
      <c r="H114" s="24"/>
      <c r="I114" s="23">
        <f t="shared" si="18"/>
        <v>0</v>
      </c>
      <c r="J114" s="24"/>
      <c r="K114" s="24">
        <f t="shared" si="19"/>
        <v>0</v>
      </c>
      <c r="L114" s="24"/>
      <c r="M114" s="23">
        <f t="shared" si="20"/>
        <v>0</v>
      </c>
      <c r="N114" s="24"/>
      <c r="O114" s="24">
        <f t="shared" si="27"/>
        <v>0</v>
      </c>
      <c r="P114" s="24"/>
      <c r="Q114" s="7">
        <f t="shared" si="23"/>
        <v>0</v>
      </c>
      <c r="R114" s="24"/>
      <c r="S114" s="24">
        <f t="shared" si="28"/>
        <v>0</v>
      </c>
      <c r="T114" s="23"/>
      <c r="U114" s="23">
        <f t="shared" si="21"/>
        <v>0</v>
      </c>
      <c r="V114" s="23"/>
      <c r="W114" s="23">
        <f t="shared" si="29"/>
        <v>0</v>
      </c>
      <c r="X114" s="23"/>
      <c r="Y114" s="23"/>
      <c r="Z114" s="23">
        <f t="shared" si="22"/>
        <v>0</v>
      </c>
      <c r="AA114" s="23"/>
      <c r="AB114" s="23">
        <f t="shared" si="26"/>
        <v>0</v>
      </c>
      <c r="AD114" s="25"/>
      <c r="AG114" s="25"/>
    </row>
    <row r="115" spans="1:33" ht="12.75">
      <c r="A115" s="18"/>
      <c r="B115" s="21" t="s">
        <v>112</v>
      </c>
      <c r="C115" s="21"/>
      <c r="D115" s="22">
        <f>SUM(D114)</f>
        <v>525220630</v>
      </c>
      <c r="E115" s="22">
        <f>D115</f>
        <v>525220630</v>
      </c>
      <c r="F115" s="23">
        <v>12.695</v>
      </c>
      <c r="G115" s="23">
        <f>F115*D115</f>
        <v>6667675897.85</v>
      </c>
      <c r="H115" s="24">
        <v>0.709</v>
      </c>
      <c r="I115" s="23">
        <f t="shared" si="18"/>
        <v>372381426.66999996</v>
      </c>
      <c r="J115" s="24">
        <v>0</v>
      </c>
      <c r="K115" s="24">
        <f t="shared" si="19"/>
        <v>0</v>
      </c>
      <c r="L115" s="24">
        <v>0</v>
      </c>
      <c r="M115" s="23">
        <f t="shared" si="20"/>
        <v>0</v>
      </c>
      <c r="N115" s="24">
        <v>2.026</v>
      </c>
      <c r="O115" s="24">
        <f t="shared" si="27"/>
        <v>1064096996.3799999</v>
      </c>
      <c r="P115" s="24">
        <v>0.051</v>
      </c>
      <c r="Q115" s="7">
        <f t="shared" si="23"/>
        <v>26786.25213</v>
      </c>
      <c r="R115" s="24">
        <v>4.072</v>
      </c>
      <c r="S115" s="24">
        <f t="shared" si="28"/>
        <v>2138698405.3600001</v>
      </c>
      <c r="T115" s="23">
        <v>0</v>
      </c>
      <c r="U115" s="23">
        <f t="shared" si="21"/>
        <v>0</v>
      </c>
      <c r="V115" s="23">
        <v>0</v>
      </c>
      <c r="W115" s="23">
        <f t="shared" si="29"/>
        <v>0</v>
      </c>
      <c r="X115" s="23">
        <v>0</v>
      </c>
      <c r="Y115" s="23">
        <v>0</v>
      </c>
      <c r="Z115" s="23">
        <f t="shared" si="22"/>
        <v>0</v>
      </c>
      <c r="AA115" s="23">
        <f>F115+H115+J115+L115+N115+P115+R115+T115+V115+Y115</f>
        <v>19.553</v>
      </c>
      <c r="AB115" s="23">
        <f t="shared" si="26"/>
        <v>10269638978.390001</v>
      </c>
      <c r="AD115" s="25">
        <f>AA115-N115-R115</f>
        <v>13.455000000000002</v>
      </c>
      <c r="AE115">
        <f>AD115/AA115</f>
        <v>0.6881296987674527</v>
      </c>
      <c r="AG115" s="25"/>
    </row>
    <row r="116" spans="1:33" ht="12.75">
      <c r="A116" s="18"/>
      <c r="B116" s="21"/>
      <c r="C116" s="21"/>
      <c r="D116" s="26"/>
      <c r="E116" s="26"/>
      <c r="F116" s="23"/>
      <c r="G116" s="23"/>
      <c r="H116" s="24"/>
      <c r="I116" s="23">
        <f t="shared" si="18"/>
        <v>0</v>
      </c>
      <c r="J116" s="24"/>
      <c r="K116" s="24">
        <f t="shared" si="19"/>
        <v>0</v>
      </c>
      <c r="L116" s="24"/>
      <c r="M116" s="23">
        <f t="shared" si="20"/>
        <v>0</v>
      </c>
      <c r="N116" s="24"/>
      <c r="O116" s="24">
        <f t="shared" si="27"/>
        <v>0</v>
      </c>
      <c r="P116" s="24"/>
      <c r="Q116" s="7">
        <f t="shared" si="23"/>
        <v>0</v>
      </c>
      <c r="R116" s="24"/>
      <c r="S116" s="24">
        <f t="shared" si="28"/>
        <v>0</v>
      </c>
      <c r="T116" s="23"/>
      <c r="U116" s="23">
        <f t="shared" si="21"/>
        <v>0</v>
      </c>
      <c r="V116" s="23"/>
      <c r="W116" s="23">
        <f t="shared" si="29"/>
        <v>0</v>
      </c>
      <c r="X116" s="23"/>
      <c r="Y116" s="23"/>
      <c r="Z116" s="23">
        <f t="shared" si="22"/>
        <v>0</v>
      </c>
      <c r="AA116" s="23"/>
      <c r="AB116" s="23">
        <f t="shared" si="26"/>
        <v>0</v>
      </c>
      <c r="AD116" s="25"/>
      <c r="AG116" s="25"/>
    </row>
    <row r="117" spans="1:33" ht="12.75">
      <c r="A117" s="18" t="s">
        <v>52</v>
      </c>
      <c r="B117" s="19" t="s">
        <v>113</v>
      </c>
      <c r="C117" s="19"/>
      <c r="D117" s="30">
        <v>22334120</v>
      </c>
      <c r="E117" s="30"/>
      <c r="F117" s="23"/>
      <c r="G117" s="23"/>
      <c r="H117" s="24"/>
      <c r="I117" s="23">
        <f t="shared" si="18"/>
        <v>0</v>
      </c>
      <c r="J117" s="24"/>
      <c r="K117" s="24">
        <f t="shared" si="19"/>
        <v>0</v>
      </c>
      <c r="L117" s="24"/>
      <c r="M117" s="23">
        <f t="shared" si="20"/>
        <v>0</v>
      </c>
      <c r="N117" s="24"/>
      <c r="O117" s="24">
        <f t="shared" si="27"/>
        <v>0</v>
      </c>
      <c r="P117" s="24"/>
      <c r="Q117" s="7">
        <f t="shared" si="23"/>
        <v>0</v>
      </c>
      <c r="R117" s="24"/>
      <c r="S117" s="24">
        <f t="shared" si="28"/>
        <v>0</v>
      </c>
      <c r="T117" s="23"/>
      <c r="U117" s="23">
        <f t="shared" si="21"/>
        <v>0</v>
      </c>
      <c r="V117" s="23"/>
      <c r="W117" s="23">
        <f t="shared" si="29"/>
        <v>0</v>
      </c>
      <c r="X117" s="23"/>
      <c r="Y117" s="23"/>
      <c r="Z117" s="23">
        <f t="shared" si="22"/>
        <v>0</v>
      </c>
      <c r="AA117" s="23"/>
      <c r="AB117" s="23">
        <f t="shared" si="26"/>
        <v>0</v>
      </c>
      <c r="AD117" s="25"/>
      <c r="AG117" s="25"/>
    </row>
    <row r="118" spans="1:33" ht="12.75">
      <c r="A118" s="18" t="s">
        <v>50</v>
      </c>
      <c r="B118" s="19" t="s">
        <v>113</v>
      </c>
      <c r="C118" s="19"/>
      <c r="D118" s="30">
        <v>604506</v>
      </c>
      <c r="E118" s="30"/>
      <c r="F118" s="23"/>
      <c r="G118" s="23"/>
      <c r="H118" s="24"/>
      <c r="I118" s="23">
        <f t="shared" si="18"/>
        <v>0</v>
      </c>
      <c r="J118" s="24"/>
      <c r="K118" s="24">
        <f t="shared" si="19"/>
        <v>0</v>
      </c>
      <c r="L118" s="24"/>
      <c r="M118" s="23">
        <f t="shared" si="20"/>
        <v>0</v>
      </c>
      <c r="N118" s="24"/>
      <c r="O118" s="24">
        <f t="shared" si="27"/>
        <v>0</v>
      </c>
      <c r="P118" s="24"/>
      <c r="Q118" s="7">
        <f t="shared" si="23"/>
        <v>0</v>
      </c>
      <c r="R118" s="24"/>
      <c r="S118" s="24">
        <f t="shared" si="28"/>
        <v>0</v>
      </c>
      <c r="T118" s="23"/>
      <c r="U118" s="23">
        <f t="shared" si="21"/>
        <v>0</v>
      </c>
      <c r="V118" s="23"/>
      <c r="W118" s="23">
        <f aca="true" t="shared" si="30" ref="W118:W125">$D117*V118</f>
        <v>0</v>
      </c>
      <c r="X118" s="23"/>
      <c r="Y118" s="23"/>
      <c r="Z118" s="23">
        <f t="shared" si="22"/>
        <v>0</v>
      </c>
      <c r="AA118" s="23"/>
      <c r="AB118" s="23">
        <f t="shared" si="26"/>
        <v>0</v>
      </c>
      <c r="AD118" s="25"/>
      <c r="AG118" s="25"/>
    </row>
    <row r="119" spans="1:33" ht="12.75">
      <c r="A119" s="18"/>
      <c r="B119" s="21" t="s">
        <v>114</v>
      </c>
      <c r="C119" s="21"/>
      <c r="D119" s="22">
        <f>SUM(D117:D118)</f>
        <v>22938626</v>
      </c>
      <c r="E119" s="22">
        <f>D119</f>
        <v>22938626</v>
      </c>
      <c r="F119" s="23">
        <v>17.123</v>
      </c>
      <c r="G119" s="23">
        <f>F119*D119</f>
        <v>392778092.998</v>
      </c>
      <c r="H119" s="24">
        <v>0</v>
      </c>
      <c r="I119" s="23">
        <f t="shared" si="18"/>
        <v>0</v>
      </c>
      <c r="J119" s="24">
        <v>8.277</v>
      </c>
      <c r="K119" s="24">
        <f t="shared" si="19"/>
        <v>189863007.40199998</v>
      </c>
      <c r="L119" s="24">
        <v>0</v>
      </c>
      <c r="M119" s="23">
        <f t="shared" si="20"/>
        <v>0</v>
      </c>
      <c r="N119" s="24">
        <v>0</v>
      </c>
      <c r="O119" s="24">
        <f t="shared" si="27"/>
        <v>0</v>
      </c>
      <c r="P119" s="24">
        <v>0.1</v>
      </c>
      <c r="Q119" s="7">
        <f t="shared" si="23"/>
        <v>2293.8626</v>
      </c>
      <c r="R119" s="24">
        <v>0</v>
      </c>
      <c r="S119" s="24">
        <f t="shared" si="28"/>
        <v>0</v>
      </c>
      <c r="T119" s="23">
        <v>0</v>
      </c>
      <c r="U119" s="23">
        <f t="shared" si="21"/>
        <v>0</v>
      </c>
      <c r="V119" s="23">
        <v>0</v>
      </c>
      <c r="W119" s="23">
        <f t="shared" si="30"/>
        <v>0</v>
      </c>
      <c r="X119" s="23">
        <v>0</v>
      </c>
      <c r="Y119" s="23">
        <v>0</v>
      </c>
      <c r="Z119" s="23">
        <f t="shared" si="22"/>
        <v>0</v>
      </c>
      <c r="AA119" s="23">
        <f>F119+H119+J119+L119+N119+P119+R119+T119+V119+Y119</f>
        <v>25.5</v>
      </c>
      <c r="AB119" s="23">
        <f t="shared" si="26"/>
        <v>584934963</v>
      </c>
      <c r="AD119" s="25">
        <f>AA119-N119-R119</f>
        <v>25.5</v>
      </c>
      <c r="AE119">
        <f>AD119/AA119</f>
        <v>1</v>
      </c>
      <c r="AG119" s="25"/>
    </row>
    <row r="120" spans="1:33" ht="12.75">
      <c r="A120" s="18"/>
      <c r="B120" s="21"/>
      <c r="C120" s="21"/>
      <c r="D120" s="26"/>
      <c r="E120" s="26"/>
      <c r="F120" s="23"/>
      <c r="G120" s="23"/>
      <c r="H120" s="24"/>
      <c r="I120" s="23">
        <f t="shared" si="18"/>
        <v>0</v>
      </c>
      <c r="J120" s="24"/>
      <c r="K120" s="24">
        <f t="shared" si="19"/>
        <v>0</v>
      </c>
      <c r="L120" s="24"/>
      <c r="M120" s="23">
        <f t="shared" si="20"/>
        <v>0</v>
      </c>
      <c r="N120" s="24"/>
      <c r="O120" s="24">
        <f t="shared" si="27"/>
        <v>0</v>
      </c>
      <c r="P120" s="24"/>
      <c r="Q120" s="7">
        <f t="shared" si="23"/>
        <v>0</v>
      </c>
      <c r="R120" s="24"/>
      <c r="S120" s="24">
        <f t="shared" si="28"/>
        <v>0</v>
      </c>
      <c r="T120" s="23"/>
      <c r="U120" s="23">
        <f t="shared" si="21"/>
        <v>0</v>
      </c>
      <c r="V120" s="23"/>
      <c r="W120" s="23">
        <f t="shared" si="30"/>
        <v>0</v>
      </c>
      <c r="X120" s="23"/>
      <c r="Y120" s="23"/>
      <c r="Z120" s="23">
        <f t="shared" si="22"/>
        <v>0</v>
      </c>
      <c r="AA120" s="23"/>
      <c r="AB120" s="23">
        <f t="shared" si="26"/>
        <v>0</v>
      </c>
      <c r="AD120" s="25"/>
      <c r="AG120" s="25"/>
    </row>
    <row r="121" spans="1:33" ht="12.75">
      <c r="A121" s="18" t="s">
        <v>52</v>
      </c>
      <c r="B121" s="19" t="s">
        <v>115</v>
      </c>
      <c r="C121" s="19"/>
      <c r="D121" s="30">
        <v>5429549</v>
      </c>
      <c r="E121" s="30"/>
      <c r="F121" s="23"/>
      <c r="G121" s="23"/>
      <c r="H121" s="24"/>
      <c r="I121" s="23">
        <f t="shared" si="18"/>
        <v>0</v>
      </c>
      <c r="J121" s="24"/>
      <c r="K121" s="24">
        <f t="shared" si="19"/>
        <v>0</v>
      </c>
      <c r="L121" s="24"/>
      <c r="M121" s="23">
        <f t="shared" si="20"/>
        <v>0</v>
      </c>
      <c r="N121" s="24"/>
      <c r="O121" s="24">
        <f t="shared" si="27"/>
        <v>0</v>
      </c>
      <c r="P121" s="24"/>
      <c r="Q121" s="7">
        <f t="shared" si="23"/>
        <v>0</v>
      </c>
      <c r="R121" s="24"/>
      <c r="S121" s="24">
        <f t="shared" si="28"/>
        <v>0</v>
      </c>
      <c r="T121" s="23"/>
      <c r="U121" s="23">
        <f t="shared" si="21"/>
        <v>0</v>
      </c>
      <c r="V121" s="23"/>
      <c r="W121" s="23">
        <f t="shared" si="30"/>
        <v>0</v>
      </c>
      <c r="X121" s="23"/>
      <c r="Y121" s="23"/>
      <c r="Z121" s="23">
        <f t="shared" si="22"/>
        <v>0</v>
      </c>
      <c r="AA121" s="23"/>
      <c r="AB121" s="23">
        <f t="shared" si="26"/>
        <v>0</v>
      </c>
      <c r="AD121" s="25"/>
      <c r="AG121" s="25"/>
    </row>
    <row r="122" spans="1:33" ht="12.75">
      <c r="A122" s="18" t="s">
        <v>50</v>
      </c>
      <c r="B122" s="19" t="s">
        <v>115</v>
      </c>
      <c r="C122" s="19"/>
      <c r="D122" s="28">
        <v>365104</v>
      </c>
      <c r="E122" s="28"/>
      <c r="F122" s="23"/>
      <c r="G122" s="23"/>
      <c r="H122" s="24"/>
      <c r="I122" s="23">
        <f t="shared" si="18"/>
        <v>0</v>
      </c>
      <c r="J122" s="24"/>
      <c r="K122" s="24">
        <f t="shared" si="19"/>
        <v>0</v>
      </c>
      <c r="L122" s="24"/>
      <c r="M122" s="23">
        <f t="shared" si="20"/>
        <v>0</v>
      </c>
      <c r="N122" s="24"/>
      <c r="O122" s="24">
        <f t="shared" si="27"/>
        <v>0</v>
      </c>
      <c r="P122" s="24"/>
      <c r="Q122" s="7">
        <f t="shared" si="23"/>
        <v>0</v>
      </c>
      <c r="R122" s="24"/>
      <c r="S122" s="24">
        <f t="shared" si="28"/>
        <v>0</v>
      </c>
      <c r="T122" s="23"/>
      <c r="U122" s="23">
        <f t="shared" si="21"/>
        <v>0</v>
      </c>
      <c r="V122" s="23"/>
      <c r="W122" s="23">
        <f t="shared" si="30"/>
        <v>0</v>
      </c>
      <c r="X122" s="23"/>
      <c r="Y122" s="23"/>
      <c r="Z122" s="23">
        <f t="shared" si="22"/>
        <v>0</v>
      </c>
      <c r="AA122" s="23"/>
      <c r="AB122" s="23">
        <f t="shared" si="26"/>
        <v>0</v>
      </c>
      <c r="AD122" s="25"/>
      <c r="AG122" s="25"/>
    </row>
    <row r="123" spans="1:33" ht="12.75">
      <c r="A123"/>
      <c r="B123" s="21" t="s">
        <v>116</v>
      </c>
      <c r="C123" s="21"/>
      <c r="D123" s="22">
        <f>SUM(D121:D122)</f>
        <v>5794653</v>
      </c>
      <c r="E123" s="22">
        <f>D123</f>
        <v>5794653</v>
      </c>
      <c r="F123" s="23">
        <v>27</v>
      </c>
      <c r="G123" s="23">
        <f>F123*D123</f>
        <v>156455631</v>
      </c>
      <c r="H123" s="24">
        <v>0</v>
      </c>
      <c r="I123" s="23">
        <f t="shared" si="18"/>
        <v>0</v>
      </c>
      <c r="J123" s="24">
        <v>0</v>
      </c>
      <c r="K123" s="24">
        <f t="shared" si="19"/>
        <v>0</v>
      </c>
      <c r="L123" s="24">
        <v>0</v>
      </c>
      <c r="M123" s="23">
        <f t="shared" si="20"/>
        <v>0</v>
      </c>
      <c r="N123" s="24">
        <v>0</v>
      </c>
      <c r="O123" s="24">
        <f t="shared" si="27"/>
        <v>0</v>
      </c>
      <c r="P123" s="24">
        <v>0.039</v>
      </c>
      <c r="Q123" s="7">
        <f t="shared" si="23"/>
        <v>225.991467</v>
      </c>
      <c r="R123" s="24">
        <v>0</v>
      </c>
      <c r="S123" s="24">
        <f t="shared" si="28"/>
        <v>0</v>
      </c>
      <c r="T123" s="23">
        <v>0</v>
      </c>
      <c r="U123" s="23">
        <f t="shared" si="21"/>
        <v>0</v>
      </c>
      <c r="V123" s="23">
        <v>0</v>
      </c>
      <c r="W123" s="23">
        <f t="shared" si="30"/>
        <v>0</v>
      </c>
      <c r="X123" s="23">
        <v>0</v>
      </c>
      <c r="Y123" s="23">
        <v>0</v>
      </c>
      <c r="Z123" s="23">
        <f t="shared" si="22"/>
        <v>0</v>
      </c>
      <c r="AA123" s="23">
        <f>F123+H123+J123+L123+N123+P123+R123+T123+V123+Y123</f>
        <v>27.039</v>
      </c>
      <c r="AB123" s="23">
        <f t="shared" si="26"/>
        <v>156681622.467</v>
      </c>
      <c r="AD123" s="25">
        <f>AA123-N123-R123</f>
        <v>27.039</v>
      </c>
      <c r="AE123">
        <f>AD123/AA123</f>
        <v>1</v>
      </c>
      <c r="AG123" s="25"/>
    </row>
    <row r="124" spans="1:33" ht="12.75">
      <c r="A124"/>
      <c r="B124" s="21"/>
      <c r="C124" s="21"/>
      <c r="D124" s="26"/>
      <c r="E124" s="26"/>
      <c r="F124" s="23"/>
      <c r="G124" s="23"/>
      <c r="H124" s="24"/>
      <c r="I124" s="23">
        <f t="shared" si="18"/>
        <v>0</v>
      </c>
      <c r="J124" s="24"/>
      <c r="K124" s="24">
        <f t="shared" si="19"/>
        <v>0</v>
      </c>
      <c r="L124" s="24"/>
      <c r="M124" s="23">
        <f t="shared" si="20"/>
        <v>0</v>
      </c>
      <c r="N124" s="24"/>
      <c r="O124" s="24">
        <f t="shared" si="27"/>
        <v>0</v>
      </c>
      <c r="P124" s="24"/>
      <c r="Q124" s="7">
        <f t="shared" si="23"/>
        <v>0</v>
      </c>
      <c r="R124" s="24"/>
      <c r="S124" s="24">
        <f t="shared" si="28"/>
        <v>0</v>
      </c>
      <c r="T124" s="23"/>
      <c r="U124" s="23">
        <f t="shared" si="21"/>
        <v>0</v>
      </c>
      <c r="V124" s="23"/>
      <c r="W124" s="23">
        <f t="shared" si="30"/>
        <v>0</v>
      </c>
      <c r="X124" s="23"/>
      <c r="Y124" s="23"/>
      <c r="Z124" s="23">
        <f t="shared" si="22"/>
        <v>0</v>
      </c>
      <c r="AA124" s="23"/>
      <c r="AB124" s="23">
        <f t="shared" si="26"/>
        <v>0</v>
      </c>
      <c r="AD124" s="25"/>
      <c r="AG124" s="25"/>
    </row>
    <row r="125" spans="1:33" ht="12.75">
      <c r="A125" s="18" t="s">
        <v>52</v>
      </c>
      <c r="B125" s="33" t="s">
        <v>117</v>
      </c>
      <c r="C125" s="19"/>
      <c r="D125" s="31">
        <v>24657638</v>
      </c>
      <c r="E125" s="31"/>
      <c r="F125" s="23"/>
      <c r="G125" s="23"/>
      <c r="H125" s="24"/>
      <c r="I125" s="23">
        <f t="shared" si="18"/>
        <v>0</v>
      </c>
      <c r="J125" s="24"/>
      <c r="K125" s="24">
        <f t="shared" si="19"/>
        <v>0</v>
      </c>
      <c r="L125" s="24"/>
      <c r="M125" s="23">
        <f t="shared" si="20"/>
        <v>0</v>
      </c>
      <c r="N125" s="24"/>
      <c r="O125" s="24">
        <f t="shared" si="27"/>
        <v>0</v>
      </c>
      <c r="P125" s="24"/>
      <c r="Q125" s="7">
        <f t="shared" si="23"/>
        <v>0</v>
      </c>
      <c r="R125" s="24"/>
      <c r="S125" s="24">
        <f t="shared" si="28"/>
        <v>0</v>
      </c>
      <c r="T125" s="23"/>
      <c r="U125" s="23">
        <f t="shared" si="21"/>
        <v>0</v>
      </c>
      <c r="V125" s="23"/>
      <c r="W125" s="23">
        <f t="shared" si="30"/>
        <v>0</v>
      </c>
      <c r="X125" s="23"/>
      <c r="Y125" s="23"/>
      <c r="Z125" s="23">
        <f t="shared" si="22"/>
        <v>0</v>
      </c>
      <c r="AA125" s="23"/>
      <c r="AB125" s="23">
        <f t="shared" si="26"/>
        <v>0</v>
      </c>
      <c r="AD125" s="25"/>
      <c r="AG125" s="25"/>
    </row>
    <row r="126" spans="1:33" ht="12.75">
      <c r="A126" s="18"/>
      <c r="B126" s="21" t="s">
        <v>118</v>
      </c>
      <c r="C126" s="21"/>
      <c r="D126" s="34">
        <f>SUM(D125)</f>
        <v>24657638</v>
      </c>
      <c r="E126" s="22">
        <f>D126</f>
        <v>24657638</v>
      </c>
      <c r="F126" s="23">
        <v>18.788</v>
      </c>
      <c r="G126" s="23">
        <f>F126*D126</f>
        <v>463267702.744</v>
      </c>
      <c r="H126" s="24">
        <v>0</v>
      </c>
      <c r="I126" s="23">
        <f t="shared" si="18"/>
        <v>0</v>
      </c>
      <c r="J126" s="24">
        <v>0</v>
      </c>
      <c r="K126" s="24">
        <f t="shared" si="19"/>
        <v>0</v>
      </c>
      <c r="L126" s="24">
        <v>0</v>
      </c>
      <c r="M126" s="23">
        <f t="shared" si="20"/>
        <v>0</v>
      </c>
      <c r="N126" s="24">
        <v>0</v>
      </c>
      <c r="O126" s="24">
        <f t="shared" si="27"/>
        <v>0</v>
      </c>
      <c r="P126" s="24">
        <v>0.121</v>
      </c>
      <c r="Q126" s="7">
        <f t="shared" si="23"/>
        <v>2983.574198</v>
      </c>
      <c r="R126" s="24">
        <v>0</v>
      </c>
      <c r="S126" s="24">
        <f t="shared" si="28"/>
        <v>0</v>
      </c>
      <c r="T126" s="23">
        <v>0</v>
      </c>
      <c r="U126" s="23">
        <f t="shared" si="21"/>
        <v>0</v>
      </c>
      <c r="V126" s="23">
        <v>0</v>
      </c>
      <c r="W126" s="23">
        <f aca="true" t="shared" si="31" ref="W126:W134">$D126*V126</f>
        <v>0</v>
      </c>
      <c r="X126" s="23">
        <v>0</v>
      </c>
      <c r="Y126" s="23">
        <v>0</v>
      </c>
      <c r="Z126" s="23">
        <f t="shared" si="22"/>
        <v>0</v>
      </c>
      <c r="AA126" s="23">
        <f>F126+H126+J126+L126+N126+P126+R126+T126+V126+Y126</f>
        <v>18.909</v>
      </c>
      <c r="AB126" s="23">
        <f t="shared" si="26"/>
        <v>466251276.942</v>
      </c>
      <c r="AD126" s="25">
        <f>AA126-N126-R126</f>
        <v>18.909</v>
      </c>
      <c r="AE126">
        <f>AD126/AA126</f>
        <v>1</v>
      </c>
      <c r="AG126" s="25"/>
    </row>
    <row r="127" spans="1:33" ht="12.75">
      <c r="A127" s="18"/>
      <c r="B127" s="21"/>
      <c r="C127" s="21"/>
      <c r="D127" s="26"/>
      <c r="E127" s="26"/>
      <c r="F127" s="23"/>
      <c r="G127" s="23"/>
      <c r="H127" s="24"/>
      <c r="I127" s="23">
        <f t="shared" si="18"/>
        <v>0</v>
      </c>
      <c r="J127" s="24"/>
      <c r="K127" s="24">
        <f t="shared" si="19"/>
        <v>0</v>
      </c>
      <c r="L127" s="24"/>
      <c r="M127" s="23">
        <f t="shared" si="20"/>
        <v>0</v>
      </c>
      <c r="N127" s="24"/>
      <c r="O127" s="24">
        <f t="shared" si="27"/>
        <v>0</v>
      </c>
      <c r="P127" s="24"/>
      <c r="Q127" s="7">
        <f t="shared" si="23"/>
        <v>0</v>
      </c>
      <c r="R127" s="24"/>
      <c r="S127" s="24">
        <f t="shared" si="28"/>
        <v>0</v>
      </c>
      <c r="T127" s="23"/>
      <c r="U127" s="23">
        <f t="shared" si="21"/>
        <v>0</v>
      </c>
      <c r="V127" s="23"/>
      <c r="W127" s="23">
        <f t="shared" si="31"/>
        <v>0</v>
      </c>
      <c r="X127" s="23"/>
      <c r="Y127" s="23"/>
      <c r="Z127" s="23">
        <f t="shared" si="22"/>
        <v>0</v>
      </c>
      <c r="AA127" s="23"/>
      <c r="AB127" s="23">
        <f t="shared" si="26"/>
        <v>0</v>
      </c>
      <c r="AD127" s="25"/>
      <c r="AG127" s="25"/>
    </row>
    <row r="128" spans="1:33" ht="12.75">
      <c r="A128" s="32" t="s">
        <v>119</v>
      </c>
      <c r="B128" s="33" t="s">
        <v>120</v>
      </c>
      <c r="C128" s="19"/>
      <c r="D128" s="20">
        <v>68228352</v>
      </c>
      <c r="E128" s="20"/>
      <c r="F128" s="23"/>
      <c r="G128" s="23"/>
      <c r="H128" s="24"/>
      <c r="I128" s="23">
        <f t="shared" si="18"/>
        <v>0</v>
      </c>
      <c r="J128" s="24"/>
      <c r="K128" s="24">
        <f t="shared" si="19"/>
        <v>0</v>
      </c>
      <c r="L128" s="24"/>
      <c r="M128" s="23">
        <f t="shared" si="20"/>
        <v>0</v>
      </c>
      <c r="N128" s="24"/>
      <c r="O128" s="24">
        <f t="shared" si="27"/>
        <v>0</v>
      </c>
      <c r="P128" s="24"/>
      <c r="Q128" s="7">
        <f t="shared" si="23"/>
        <v>0</v>
      </c>
      <c r="R128" s="24"/>
      <c r="S128" s="24">
        <f t="shared" si="28"/>
        <v>0</v>
      </c>
      <c r="T128" s="23"/>
      <c r="U128" s="23">
        <f t="shared" si="21"/>
        <v>0</v>
      </c>
      <c r="V128" s="23"/>
      <c r="W128" s="23">
        <f t="shared" si="31"/>
        <v>0</v>
      </c>
      <c r="X128" s="23"/>
      <c r="Y128" s="23"/>
      <c r="Z128" s="23">
        <f t="shared" si="22"/>
        <v>0</v>
      </c>
      <c r="AA128" s="23"/>
      <c r="AB128" s="23">
        <f t="shared" si="26"/>
        <v>0</v>
      </c>
      <c r="AD128" s="25"/>
      <c r="AG128" s="25"/>
    </row>
    <row r="129" spans="1:33" ht="12.75">
      <c r="A129" s="18"/>
      <c r="B129" s="21" t="s">
        <v>121</v>
      </c>
      <c r="C129" s="21"/>
      <c r="D129" s="22">
        <f>SUM(D128)</f>
        <v>68228352</v>
      </c>
      <c r="E129" s="22">
        <f>D129</f>
        <v>68228352</v>
      </c>
      <c r="F129" s="23">
        <v>16.28</v>
      </c>
      <c r="G129" s="23">
        <f>F129*D129</f>
        <v>1110757570.5600002</v>
      </c>
      <c r="H129" s="24">
        <v>0</v>
      </c>
      <c r="I129" s="23">
        <f t="shared" si="18"/>
        <v>0</v>
      </c>
      <c r="J129" s="24">
        <v>0</v>
      </c>
      <c r="K129" s="24">
        <f t="shared" si="19"/>
        <v>0</v>
      </c>
      <c r="L129" s="24">
        <v>0</v>
      </c>
      <c r="M129" s="23">
        <f t="shared" si="20"/>
        <v>0</v>
      </c>
      <c r="N129" s="24">
        <v>0</v>
      </c>
      <c r="O129" s="24">
        <f t="shared" si="27"/>
        <v>0</v>
      </c>
      <c r="P129" s="24">
        <v>0.477</v>
      </c>
      <c r="Q129" s="7">
        <f t="shared" si="23"/>
        <v>32544.923904</v>
      </c>
      <c r="R129" s="29">
        <v>9.087</v>
      </c>
      <c r="S129" s="24">
        <f t="shared" si="28"/>
        <v>619991034.624</v>
      </c>
      <c r="T129" s="23">
        <v>0</v>
      </c>
      <c r="U129" s="23">
        <f t="shared" si="21"/>
        <v>0</v>
      </c>
      <c r="V129" s="23">
        <v>0</v>
      </c>
      <c r="W129" s="23">
        <f t="shared" si="31"/>
        <v>0</v>
      </c>
      <c r="X129" s="23">
        <v>0</v>
      </c>
      <c r="Y129" s="23">
        <v>0</v>
      </c>
      <c r="Z129" s="23">
        <f t="shared" si="22"/>
        <v>0</v>
      </c>
      <c r="AA129" s="23">
        <f>F129+H129+J129+L129+N129+P129+R129+T129+V129+Y129</f>
        <v>25.844</v>
      </c>
      <c r="AB129" s="23">
        <f t="shared" si="26"/>
        <v>1763293529.088</v>
      </c>
      <c r="AD129" s="25">
        <f>AA129-N129-R129</f>
        <v>16.757</v>
      </c>
      <c r="AE129">
        <f>AD129/AA129</f>
        <v>0.6483903420523139</v>
      </c>
      <c r="AG129" s="25"/>
    </row>
    <row r="130" spans="1:33" ht="12.75">
      <c r="A130" s="18"/>
      <c r="B130" s="21"/>
      <c r="C130" s="21"/>
      <c r="D130" s="26"/>
      <c r="E130" s="26"/>
      <c r="F130" s="23"/>
      <c r="G130" s="23"/>
      <c r="H130" s="24"/>
      <c r="I130" s="23">
        <f t="shared" si="18"/>
        <v>0</v>
      </c>
      <c r="J130" s="24"/>
      <c r="K130" s="24">
        <f t="shared" si="19"/>
        <v>0</v>
      </c>
      <c r="L130" s="24"/>
      <c r="M130" s="23">
        <f t="shared" si="20"/>
        <v>0</v>
      </c>
      <c r="N130" s="24"/>
      <c r="O130" s="24">
        <f t="shared" si="27"/>
        <v>0</v>
      </c>
      <c r="P130" s="24"/>
      <c r="Q130" s="7">
        <f t="shared" si="23"/>
        <v>0</v>
      </c>
      <c r="R130" s="24"/>
      <c r="S130" s="24">
        <f t="shared" si="28"/>
        <v>0</v>
      </c>
      <c r="T130" s="23"/>
      <c r="U130" s="23">
        <f t="shared" si="21"/>
        <v>0</v>
      </c>
      <c r="V130" s="23"/>
      <c r="W130" s="23">
        <f t="shared" si="31"/>
        <v>0</v>
      </c>
      <c r="X130" s="23"/>
      <c r="Y130" s="23"/>
      <c r="Z130" s="23">
        <f t="shared" si="22"/>
        <v>0</v>
      </c>
      <c r="AA130" s="23"/>
      <c r="AB130" s="23">
        <f t="shared" si="26"/>
        <v>0</v>
      </c>
      <c r="AD130" s="25"/>
      <c r="AG130" s="25"/>
    </row>
    <row r="131" spans="1:33" ht="12.75">
      <c r="A131" s="18" t="s">
        <v>119</v>
      </c>
      <c r="B131" s="33" t="s">
        <v>122</v>
      </c>
      <c r="C131" s="19"/>
      <c r="D131" s="20">
        <v>61957886</v>
      </c>
      <c r="E131" s="20"/>
      <c r="F131" s="23"/>
      <c r="G131" s="23"/>
      <c r="H131" s="24"/>
      <c r="I131" s="23">
        <f t="shared" si="18"/>
        <v>0</v>
      </c>
      <c r="J131" s="24"/>
      <c r="K131" s="24">
        <f t="shared" si="19"/>
        <v>0</v>
      </c>
      <c r="L131" s="24"/>
      <c r="M131" s="23">
        <f t="shared" si="20"/>
        <v>0</v>
      </c>
      <c r="N131" s="24"/>
      <c r="O131" s="24">
        <f t="shared" si="27"/>
        <v>0</v>
      </c>
      <c r="P131" s="24"/>
      <c r="Q131" s="7">
        <f t="shared" si="23"/>
        <v>0</v>
      </c>
      <c r="R131" s="24"/>
      <c r="S131" s="24">
        <f t="shared" si="28"/>
        <v>0</v>
      </c>
      <c r="T131" s="23"/>
      <c r="U131" s="23">
        <f t="shared" si="21"/>
        <v>0</v>
      </c>
      <c r="V131" s="23"/>
      <c r="W131" s="23">
        <f t="shared" si="31"/>
        <v>0</v>
      </c>
      <c r="X131" s="23"/>
      <c r="Y131" s="23"/>
      <c r="Z131" s="23">
        <f t="shared" si="22"/>
        <v>0</v>
      </c>
      <c r="AA131" s="23"/>
      <c r="AB131" s="23">
        <f t="shared" si="26"/>
        <v>0</v>
      </c>
      <c r="AD131" s="25"/>
      <c r="AG131" s="25"/>
    </row>
    <row r="132" spans="1:33" ht="12.75">
      <c r="A132"/>
      <c r="B132" s="21" t="s">
        <v>123</v>
      </c>
      <c r="C132" s="21"/>
      <c r="D132" s="22">
        <f>SUM(D131)</f>
        <v>61957886</v>
      </c>
      <c r="E132" s="22">
        <f>D132</f>
        <v>61957886</v>
      </c>
      <c r="F132" s="23">
        <v>27</v>
      </c>
      <c r="G132" s="23">
        <f>F132*D132</f>
        <v>1672862922</v>
      </c>
      <c r="H132" s="24">
        <v>0</v>
      </c>
      <c r="I132" s="23">
        <f t="shared" si="18"/>
        <v>0</v>
      </c>
      <c r="J132" s="24">
        <v>0</v>
      </c>
      <c r="K132" s="24">
        <f t="shared" si="19"/>
        <v>0</v>
      </c>
      <c r="L132" s="24">
        <v>0</v>
      </c>
      <c r="M132" s="23">
        <f t="shared" si="20"/>
        <v>0</v>
      </c>
      <c r="N132" s="24">
        <v>0</v>
      </c>
      <c r="O132" s="24">
        <f t="shared" si="27"/>
        <v>0</v>
      </c>
      <c r="P132" s="24">
        <v>0.003</v>
      </c>
      <c r="Q132" s="7">
        <f t="shared" si="23"/>
        <v>185.873658</v>
      </c>
      <c r="R132" s="24">
        <v>5.1</v>
      </c>
      <c r="S132" s="24">
        <f t="shared" si="28"/>
        <v>315985218.59999996</v>
      </c>
      <c r="T132" s="23">
        <v>0</v>
      </c>
      <c r="U132" s="23">
        <f t="shared" si="21"/>
        <v>0</v>
      </c>
      <c r="V132" s="23">
        <v>0</v>
      </c>
      <c r="W132" s="23">
        <f t="shared" si="31"/>
        <v>0</v>
      </c>
      <c r="X132" s="23">
        <v>0</v>
      </c>
      <c r="Y132" s="23">
        <v>0</v>
      </c>
      <c r="Z132" s="23">
        <f t="shared" si="22"/>
        <v>0</v>
      </c>
      <c r="AA132" s="23">
        <f>F132+H132+J132+L132+N132+P132+R132+T132+V132+Y132</f>
        <v>32.103</v>
      </c>
      <c r="AB132" s="23">
        <f t="shared" si="26"/>
        <v>1989034014.2580001</v>
      </c>
      <c r="AD132" s="25">
        <f>AA132-N132-R132</f>
        <v>27.003</v>
      </c>
      <c r="AE132">
        <f>AD132/AA132</f>
        <v>0.8411363423979067</v>
      </c>
      <c r="AG132" s="25"/>
    </row>
    <row r="133" spans="1:33" ht="12.75">
      <c r="A133"/>
      <c r="B133" s="21"/>
      <c r="C133" s="21"/>
      <c r="D133" s="26"/>
      <c r="E133" s="26"/>
      <c r="F133" s="23"/>
      <c r="G133" s="23"/>
      <c r="H133" s="24"/>
      <c r="I133" s="23">
        <f t="shared" si="18"/>
        <v>0</v>
      </c>
      <c r="J133" s="24"/>
      <c r="K133" s="24">
        <f t="shared" si="19"/>
        <v>0</v>
      </c>
      <c r="L133" s="24"/>
      <c r="M133" s="23">
        <f t="shared" si="20"/>
        <v>0</v>
      </c>
      <c r="N133" s="24"/>
      <c r="O133" s="24">
        <f t="shared" si="27"/>
        <v>0</v>
      </c>
      <c r="P133" s="24"/>
      <c r="Q133" s="7">
        <f t="shared" si="23"/>
        <v>0</v>
      </c>
      <c r="R133" s="24"/>
      <c r="S133" s="24">
        <f t="shared" si="28"/>
        <v>0</v>
      </c>
      <c r="T133" s="23"/>
      <c r="U133" s="23">
        <f t="shared" si="21"/>
        <v>0</v>
      </c>
      <c r="V133" s="23"/>
      <c r="W133" s="23">
        <f t="shared" si="31"/>
        <v>0</v>
      </c>
      <c r="X133" s="23"/>
      <c r="Y133" s="23"/>
      <c r="Z133" s="23">
        <f t="shared" si="22"/>
        <v>0</v>
      </c>
      <c r="AA133" s="23"/>
      <c r="AB133" s="23">
        <f t="shared" si="26"/>
        <v>0</v>
      </c>
      <c r="AD133" s="25"/>
      <c r="AG133" s="25"/>
    </row>
    <row r="134" spans="1:33" ht="12.75">
      <c r="A134" s="32" t="s">
        <v>124</v>
      </c>
      <c r="B134" s="33" t="s">
        <v>125</v>
      </c>
      <c r="C134" s="19"/>
      <c r="D134" s="28">
        <v>32925073</v>
      </c>
      <c r="E134" s="28"/>
      <c r="F134" s="23"/>
      <c r="G134" s="23"/>
      <c r="H134" s="24"/>
      <c r="I134" s="23">
        <f t="shared" si="18"/>
        <v>0</v>
      </c>
      <c r="J134" s="24"/>
      <c r="K134" s="24">
        <f t="shared" si="19"/>
        <v>0</v>
      </c>
      <c r="L134" s="24"/>
      <c r="M134" s="23">
        <f t="shared" si="20"/>
        <v>0</v>
      </c>
      <c r="N134" s="24"/>
      <c r="O134" s="24">
        <f t="shared" si="27"/>
        <v>0</v>
      </c>
      <c r="P134" s="24"/>
      <c r="Q134" s="7">
        <f t="shared" si="23"/>
        <v>0</v>
      </c>
      <c r="R134" s="24"/>
      <c r="S134" s="24">
        <f t="shared" si="28"/>
        <v>0</v>
      </c>
      <c r="T134" s="23"/>
      <c r="U134" s="23">
        <f t="shared" si="21"/>
        <v>0</v>
      </c>
      <c r="V134" s="23"/>
      <c r="W134" s="23">
        <f t="shared" si="31"/>
        <v>0</v>
      </c>
      <c r="X134" s="23"/>
      <c r="Y134" s="23"/>
      <c r="Z134" s="23">
        <f t="shared" si="22"/>
        <v>0</v>
      </c>
      <c r="AA134" s="23"/>
      <c r="AB134" s="23">
        <f t="shared" si="26"/>
        <v>0</v>
      </c>
      <c r="AD134" s="25"/>
      <c r="AG134" s="25"/>
    </row>
    <row r="135" spans="1:33" ht="12.75">
      <c r="A135" s="18" t="s">
        <v>126</v>
      </c>
      <c r="B135" s="19" t="s">
        <v>125</v>
      </c>
      <c r="C135" s="19"/>
      <c r="D135" s="28">
        <v>325915</v>
      </c>
      <c r="E135" s="28"/>
      <c r="F135" s="23"/>
      <c r="G135" s="23"/>
      <c r="H135" s="24"/>
      <c r="I135" s="23">
        <f t="shared" si="18"/>
        <v>0</v>
      </c>
      <c r="J135" s="24"/>
      <c r="K135" s="24">
        <f t="shared" si="19"/>
        <v>0</v>
      </c>
      <c r="L135" s="24"/>
      <c r="M135" s="23">
        <f t="shared" si="20"/>
        <v>0</v>
      </c>
      <c r="N135" s="24"/>
      <c r="O135" s="24">
        <f t="shared" si="27"/>
        <v>0</v>
      </c>
      <c r="P135" s="24"/>
      <c r="Q135" s="7">
        <f t="shared" si="23"/>
        <v>0</v>
      </c>
      <c r="R135" s="24"/>
      <c r="S135" s="24">
        <f t="shared" si="28"/>
        <v>0</v>
      </c>
      <c r="T135" s="23"/>
      <c r="U135" s="23">
        <f t="shared" si="21"/>
        <v>0</v>
      </c>
      <c r="V135" s="23"/>
      <c r="W135" s="23">
        <f>$D134*V135</f>
        <v>0</v>
      </c>
      <c r="X135" s="23"/>
      <c r="Y135" s="23"/>
      <c r="Z135" s="23">
        <f t="shared" si="22"/>
        <v>0</v>
      </c>
      <c r="AA135" s="23"/>
      <c r="AB135" s="23">
        <f t="shared" si="26"/>
        <v>0</v>
      </c>
      <c r="AD135" s="25"/>
      <c r="AG135" s="25"/>
    </row>
    <row r="136" spans="1:33" ht="12.75">
      <c r="A136"/>
      <c r="B136" s="21" t="s">
        <v>127</v>
      </c>
      <c r="C136" s="21"/>
      <c r="D136" s="22">
        <f>SUM(D134:D135)</f>
        <v>33250988</v>
      </c>
      <c r="E136" s="22">
        <f>D136</f>
        <v>33250988</v>
      </c>
      <c r="F136" s="23">
        <v>16.449</v>
      </c>
      <c r="G136" s="23">
        <f>F136*D136</f>
        <v>546945501.6120001</v>
      </c>
      <c r="H136" s="24">
        <v>0</v>
      </c>
      <c r="I136" s="23">
        <f t="shared" si="18"/>
        <v>0</v>
      </c>
      <c r="J136" s="24">
        <v>0</v>
      </c>
      <c r="K136" s="24">
        <f t="shared" si="19"/>
        <v>0</v>
      </c>
      <c r="L136" s="24">
        <v>0</v>
      </c>
      <c r="M136" s="23">
        <f t="shared" si="20"/>
        <v>0</v>
      </c>
      <c r="N136" s="24">
        <v>0</v>
      </c>
      <c r="O136" s="24">
        <f t="shared" si="27"/>
        <v>0</v>
      </c>
      <c r="P136" s="24">
        <v>1.008</v>
      </c>
      <c r="Q136" s="7">
        <f t="shared" si="23"/>
        <v>33516.995903999996</v>
      </c>
      <c r="R136" s="24">
        <v>0</v>
      </c>
      <c r="S136" s="24">
        <f t="shared" si="28"/>
        <v>0</v>
      </c>
      <c r="T136" s="23">
        <v>0</v>
      </c>
      <c r="U136" s="23">
        <f t="shared" si="21"/>
        <v>0</v>
      </c>
      <c r="V136" s="23">
        <v>0</v>
      </c>
      <c r="W136" s="23">
        <f>$D135*V136</f>
        <v>0</v>
      </c>
      <c r="X136" s="23">
        <v>0</v>
      </c>
      <c r="Y136" s="23">
        <v>0</v>
      </c>
      <c r="Z136" s="23">
        <f t="shared" si="22"/>
        <v>0</v>
      </c>
      <c r="AA136" s="23">
        <f>F136+H136+J136+L136+N136+P136+R136+T136+V136+Y136</f>
        <v>17.457</v>
      </c>
      <c r="AB136" s="23">
        <f t="shared" si="26"/>
        <v>580462497.516</v>
      </c>
      <c r="AD136" s="25">
        <f>AA136-N136-R136</f>
        <v>17.457</v>
      </c>
      <c r="AE136">
        <f>AD136/AA136</f>
        <v>1</v>
      </c>
      <c r="AG136" s="25"/>
    </row>
    <row r="137" spans="1:33" ht="12.75">
      <c r="A137"/>
      <c r="B137" s="21"/>
      <c r="C137" s="21"/>
      <c r="D137" s="26"/>
      <c r="E137" s="26"/>
      <c r="F137" s="23"/>
      <c r="G137" s="23"/>
      <c r="H137" s="24"/>
      <c r="I137" s="23">
        <f t="shared" si="18"/>
        <v>0</v>
      </c>
      <c r="J137" s="24"/>
      <c r="K137" s="24">
        <f t="shared" si="19"/>
        <v>0</v>
      </c>
      <c r="L137" s="24"/>
      <c r="M137" s="23">
        <f t="shared" si="20"/>
        <v>0</v>
      </c>
      <c r="N137" s="24"/>
      <c r="O137" s="24">
        <f t="shared" si="27"/>
        <v>0</v>
      </c>
      <c r="P137" s="24"/>
      <c r="Q137" s="7">
        <f aca="true" t="shared" si="32" ref="Q137:Q200">P137*D137/1000</f>
        <v>0</v>
      </c>
      <c r="R137" s="24"/>
      <c r="S137" s="24">
        <f t="shared" si="28"/>
        <v>0</v>
      </c>
      <c r="T137" s="23"/>
      <c r="U137" s="23">
        <f t="shared" si="21"/>
        <v>0</v>
      </c>
      <c r="V137" s="23"/>
      <c r="W137" s="23">
        <f>$D136*V137</f>
        <v>0</v>
      </c>
      <c r="X137" s="23"/>
      <c r="Y137" s="23"/>
      <c r="Z137" s="23">
        <f t="shared" si="22"/>
        <v>0</v>
      </c>
      <c r="AA137" s="23"/>
      <c r="AB137" s="23">
        <f t="shared" si="26"/>
        <v>0</v>
      </c>
      <c r="AD137" s="25"/>
      <c r="AG137" s="25"/>
    </row>
    <row r="138" spans="1:33" ht="12.75">
      <c r="A138" s="18" t="s">
        <v>128</v>
      </c>
      <c r="B138" s="19" t="s">
        <v>129</v>
      </c>
      <c r="C138" s="19"/>
      <c r="D138" s="20">
        <v>92655700</v>
      </c>
      <c r="E138" s="20"/>
      <c r="F138" s="23"/>
      <c r="G138" s="23"/>
      <c r="H138" s="24"/>
      <c r="I138" s="23">
        <f aca="true" t="shared" si="33" ref="I138:I201">H138*D138</f>
        <v>0</v>
      </c>
      <c r="J138" s="24"/>
      <c r="K138" s="24">
        <f aca="true" t="shared" si="34" ref="K138:K201">J138*D138</f>
        <v>0</v>
      </c>
      <c r="L138" s="24"/>
      <c r="M138" s="23">
        <f aca="true" t="shared" si="35" ref="M138:M201">$D138*L138</f>
        <v>0</v>
      </c>
      <c r="N138" s="24"/>
      <c r="O138" s="24">
        <f t="shared" si="27"/>
        <v>0</v>
      </c>
      <c r="P138" s="24"/>
      <c r="Q138" s="7">
        <f t="shared" si="32"/>
        <v>0</v>
      </c>
      <c r="R138" s="24"/>
      <c r="S138" s="24">
        <f t="shared" si="28"/>
        <v>0</v>
      </c>
      <c r="T138" s="23"/>
      <c r="U138" s="23">
        <f aca="true" t="shared" si="36" ref="U138:U201">$D138*T138</f>
        <v>0</v>
      </c>
      <c r="V138" s="23"/>
      <c r="W138" s="23">
        <f>$D137*V138</f>
        <v>0</v>
      </c>
      <c r="X138" s="23"/>
      <c r="Y138" s="23"/>
      <c r="Z138" s="23">
        <f aca="true" t="shared" si="37" ref="Z138:Z201">$D138*Y138</f>
        <v>0</v>
      </c>
      <c r="AA138" s="23"/>
      <c r="AB138" s="23">
        <f t="shared" si="26"/>
        <v>0</v>
      </c>
      <c r="AD138" s="25"/>
      <c r="AG138" s="25"/>
    </row>
    <row r="139" spans="1:33" ht="12.75">
      <c r="A139" s="18"/>
      <c r="B139" s="21" t="s">
        <v>130</v>
      </c>
      <c r="C139" s="21"/>
      <c r="D139" s="22">
        <f>SUM(D138)</f>
        <v>92655700</v>
      </c>
      <c r="E139" s="22">
        <f>D139</f>
        <v>92655700</v>
      </c>
      <c r="F139" s="23">
        <v>22.903</v>
      </c>
      <c r="G139" s="23">
        <f>F139*D139</f>
        <v>2122093497.1</v>
      </c>
      <c r="H139" s="24">
        <v>0</v>
      </c>
      <c r="I139" s="23">
        <f t="shared" si="33"/>
        <v>0</v>
      </c>
      <c r="J139" s="24">
        <v>0</v>
      </c>
      <c r="K139" s="24">
        <f t="shared" si="34"/>
        <v>0</v>
      </c>
      <c r="L139" s="24">
        <v>0</v>
      </c>
      <c r="M139" s="23">
        <f t="shared" si="35"/>
        <v>0</v>
      </c>
      <c r="N139" s="24">
        <v>0</v>
      </c>
      <c r="O139" s="24">
        <f t="shared" si="27"/>
        <v>0</v>
      </c>
      <c r="P139" s="24">
        <v>0.016</v>
      </c>
      <c r="Q139" s="7">
        <f t="shared" si="32"/>
        <v>1482.4912</v>
      </c>
      <c r="R139" s="24">
        <v>4.75</v>
      </c>
      <c r="S139" s="24">
        <f t="shared" si="28"/>
        <v>440114575</v>
      </c>
      <c r="T139" s="23">
        <v>0</v>
      </c>
      <c r="U139" s="23">
        <f t="shared" si="36"/>
        <v>0</v>
      </c>
      <c r="V139" s="23">
        <v>0</v>
      </c>
      <c r="W139" s="23">
        <f>$D139*V139</f>
        <v>0</v>
      </c>
      <c r="X139" s="23">
        <v>0</v>
      </c>
      <c r="Y139" s="23">
        <v>0</v>
      </c>
      <c r="Z139" s="23">
        <f t="shared" si="37"/>
        <v>0</v>
      </c>
      <c r="AA139" s="23">
        <f>F139+H139+J139+L139+N139+P139+R139+T139+V139+Y139</f>
        <v>27.668999999999997</v>
      </c>
      <c r="AB139" s="23">
        <f t="shared" si="26"/>
        <v>2563690563.2999997</v>
      </c>
      <c r="AD139" s="25">
        <f>AA139-N139-R139</f>
        <v>22.918999999999997</v>
      </c>
      <c r="AE139">
        <f>AD139/AA139</f>
        <v>0.8283277313961473</v>
      </c>
      <c r="AG139" s="25"/>
    </row>
    <row r="140" spans="1:33" ht="12.75">
      <c r="A140" s="18"/>
      <c r="B140" s="21"/>
      <c r="C140" s="21"/>
      <c r="D140" s="26"/>
      <c r="E140" s="26"/>
      <c r="F140" s="23"/>
      <c r="G140" s="23"/>
      <c r="H140" s="24"/>
      <c r="I140" s="23">
        <f t="shared" si="33"/>
        <v>0</v>
      </c>
      <c r="J140" s="24"/>
      <c r="K140" s="24">
        <f t="shared" si="34"/>
        <v>0</v>
      </c>
      <c r="L140" s="24"/>
      <c r="M140" s="23">
        <f t="shared" si="35"/>
        <v>0</v>
      </c>
      <c r="N140" s="24"/>
      <c r="O140" s="24">
        <f t="shared" si="27"/>
        <v>0</v>
      </c>
      <c r="P140" s="24"/>
      <c r="Q140" s="7">
        <f t="shared" si="32"/>
        <v>0</v>
      </c>
      <c r="R140" s="24"/>
      <c r="S140" s="24">
        <f t="shared" si="28"/>
        <v>0</v>
      </c>
      <c r="T140" s="23"/>
      <c r="U140" s="23">
        <f t="shared" si="36"/>
        <v>0</v>
      </c>
      <c r="V140" s="23"/>
      <c r="W140" s="23">
        <f>$D140*V140</f>
        <v>0</v>
      </c>
      <c r="X140" s="23"/>
      <c r="Y140" s="23"/>
      <c r="Z140" s="23">
        <f t="shared" si="37"/>
        <v>0</v>
      </c>
      <c r="AA140" s="23"/>
      <c r="AB140" s="23">
        <f t="shared" si="26"/>
        <v>0</v>
      </c>
      <c r="AD140" s="25"/>
      <c r="AG140" s="25"/>
    </row>
    <row r="141" spans="1:33" ht="12.75">
      <c r="A141" s="32" t="s">
        <v>131</v>
      </c>
      <c r="B141" s="33" t="s">
        <v>132</v>
      </c>
      <c r="C141" s="19"/>
      <c r="D141" s="28">
        <v>353183730</v>
      </c>
      <c r="E141" s="28"/>
      <c r="F141" s="23"/>
      <c r="G141" s="23"/>
      <c r="H141" s="24"/>
      <c r="I141" s="23">
        <f t="shared" si="33"/>
        <v>0</v>
      </c>
      <c r="J141" s="24"/>
      <c r="K141" s="24">
        <f t="shared" si="34"/>
        <v>0</v>
      </c>
      <c r="L141" s="24"/>
      <c r="M141" s="23">
        <f t="shared" si="35"/>
        <v>0</v>
      </c>
      <c r="N141" s="24"/>
      <c r="O141" s="24">
        <f t="shared" si="27"/>
        <v>0</v>
      </c>
      <c r="P141" s="24"/>
      <c r="Q141" s="7">
        <f t="shared" si="32"/>
        <v>0</v>
      </c>
      <c r="R141" s="24"/>
      <c r="S141" s="24">
        <f t="shared" si="28"/>
        <v>0</v>
      </c>
      <c r="T141" s="23"/>
      <c r="U141" s="23">
        <f t="shared" si="36"/>
        <v>0</v>
      </c>
      <c r="V141" s="23"/>
      <c r="W141" s="23">
        <f>$D141*V141</f>
        <v>0</v>
      </c>
      <c r="X141" s="23"/>
      <c r="Y141" s="23"/>
      <c r="Z141" s="23">
        <f t="shared" si="37"/>
        <v>0</v>
      </c>
      <c r="AA141" s="23"/>
      <c r="AB141" s="23">
        <f t="shared" si="26"/>
        <v>0</v>
      </c>
      <c r="AD141" s="25"/>
      <c r="AG141" s="25"/>
    </row>
    <row r="142" spans="1:33" ht="12.75">
      <c r="A142" s="18" t="s">
        <v>133</v>
      </c>
      <c r="B142" s="19" t="s">
        <v>132</v>
      </c>
      <c r="C142" s="19"/>
      <c r="D142" s="28">
        <v>106318780</v>
      </c>
      <c r="E142" s="28"/>
      <c r="F142" s="23"/>
      <c r="G142" s="23"/>
      <c r="H142" s="24"/>
      <c r="I142" s="23">
        <f t="shared" si="33"/>
        <v>0</v>
      </c>
      <c r="J142" s="24"/>
      <c r="K142" s="24">
        <f t="shared" si="34"/>
        <v>0</v>
      </c>
      <c r="L142" s="24"/>
      <c r="M142" s="23">
        <f t="shared" si="35"/>
        <v>0</v>
      </c>
      <c r="N142" s="24"/>
      <c r="O142" s="24">
        <f t="shared" si="27"/>
        <v>0</v>
      </c>
      <c r="P142" s="24"/>
      <c r="Q142" s="7">
        <f t="shared" si="32"/>
        <v>0</v>
      </c>
      <c r="R142" s="24"/>
      <c r="S142" s="24">
        <f t="shared" si="28"/>
        <v>0</v>
      </c>
      <c r="T142" s="23"/>
      <c r="U142" s="23">
        <f t="shared" si="36"/>
        <v>0</v>
      </c>
      <c r="V142" s="23"/>
      <c r="W142" s="23">
        <f>$D142*V142</f>
        <v>0</v>
      </c>
      <c r="X142" s="23"/>
      <c r="Y142" s="23"/>
      <c r="Z142" s="23">
        <f t="shared" si="37"/>
        <v>0</v>
      </c>
      <c r="AA142" s="23"/>
      <c r="AB142" s="23">
        <f t="shared" si="26"/>
        <v>0</v>
      </c>
      <c r="AD142" s="25"/>
      <c r="AG142" s="25"/>
    </row>
    <row r="143" spans="1:33" ht="12.75">
      <c r="A143" s="18" t="s">
        <v>134</v>
      </c>
      <c r="B143" s="19" t="s">
        <v>132</v>
      </c>
      <c r="C143" s="19"/>
      <c r="D143" s="28">
        <v>3780080</v>
      </c>
      <c r="E143" s="28"/>
      <c r="F143" s="23"/>
      <c r="G143" s="23"/>
      <c r="H143" s="24"/>
      <c r="I143" s="23">
        <f t="shared" si="33"/>
        <v>0</v>
      </c>
      <c r="J143" s="24"/>
      <c r="K143" s="24">
        <f t="shared" si="34"/>
        <v>0</v>
      </c>
      <c r="L143" s="24"/>
      <c r="M143" s="23">
        <f t="shared" si="35"/>
        <v>0</v>
      </c>
      <c r="N143" s="24"/>
      <c r="O143" s="24">
        <f t="shared" si="27"/>
        <v>0</v>
      </c>
      <c r="P143" s="24"/>
      <c r="Q143" s="7">
        <f t="shared" si="32"/>
        <v>0</v>
      </c>
      <c r="R143" s="24"/>
      <c r="S143" s="24">
        <f t="shared" si="28"/>
        <v>0</v>
      </c>
      <c r="T143" s="23"/>
      <c r="U143" s="23">
        <f t="shared" si="36"/>
        <v>0</v>
      </c>
      <c r="V143" s="23"/>
      <c r="W143" s="23">
        <f>$D143*V143</f>
        <v>0</v>
      </c>
      <c r="X143" s="23"/>
      <c r="Y143" s="23"/>
      <c r="Z143" s="23">
        <f t="shared" si="37"/>
        <v>0</v>
      </c>
      <c r="AA143" s="23"/>
      <c r="AB143" s="23">
        <f t="shared" si="26"/>
        <v>0</v>
      </c>
      <c r="AD143" s="25"/>
      <c r="AG143" s="25"/>
    </row>
    <row r="144" spans="1:33" ht="12.75">
      <c r="A144" s="18" t="s">
        <v>135</v>
      </c>
      <c r="B144" s="19" t="s">
        <v>132</v>
      </c>
      <c r="C144" s="19"/>
      <c r="D144" s="28">
        <v>123730</v>
      </c>
      <c r="E144" s="28"/>
      <c r="F144" s="23"/>
      <c r="G144" s="23"/>
      <c r="H144" s="24"/>
      <c r="I144" s="23">
        <f t="shared" si="33"/>
        <v>0</v>
      </c>
      <c r="J144" s="24"/>
      <c r="K144" s="24">
        <f t="shared" si="34"/>
        <v>0</v>
      </c>
      <c r="L144" s="24"/>
      <c r="M144" s="23">
        <f t="shared" si="35"/>
        <v>0</v>
      </c>
      <c r="N144" s="24"/>
      <c r="O144" s="24">
        <f t="shared" si="27"/>
        <v>0</v>
      </c>
      <c r="P144" s="24"/>
      <c r="Q144" s="7">
        <f t="shared" si="32"/>
        <v>0</v>
      </c>
      <c r="R144" s="24"/>
      <c r="S144" s="24">
        <f t="shared" si="28"/>
        <v>0</v>
      </c>
      <c r="T144" s="23"/>
      <c r="U144" s="23">
        <f t="shared" si="36"/>
        <v>0</v>
      </c>
      <c r="V144" s="23"/>
      <c r="W144" s="23">
        <f>$D141*V144</f>
        <v>0</v>
      </c>
      <c r="X144" s="23"/>
      <c r="Y144" s="23"/>
      <c r="Z144" s="23">
        <f t="shared" si="37"/>
        <v>0</v>
      </c>
      <c r="AA144" s="23"/>
      <c r="AB144" s="23">
        <f t="shared" si="26"/>
        <v>0</v>
      </c>
      <c r="AD144" s="25"/>
      <c r="AG144" s="25"/>
    </row>
    <row r="145" spans="1:33" ht="12.75">
      <c r="A145"/>
      <c r="B145" s="21" t="s">
        <v>136</v>
      </c>
      <c r="C145" s="21"/>
      <c r="D145" s="22">
        <f>SUM(D141:D144)</f>
        <v>463406320</v>
      </c>
      <c r="E145" s="22">
        <f>D145</f>
        <v>463406320</v>
      </c>
      <c r="F145" s="23">
        <v>22.656</v>
      </c>
      <c r="G145" s="23">
        <f>F145*D145</f>
        <v>10498933585.92</v>
      </c>
      <c r="H145" s="24">
        <v>0</v>
      </c>
      <c r="I145" s="23">
        <f t="shared" si="33"/>
        <v>0</v>
      </c>
      <c r="J145" s="24">
        <v>0</v>
      </c>
      <c r="K145" s="24">
        <f t="shared" si="34"/>
        <v>0</v>
      </c>
      <c r="L145" s="24">
        <v>0</v>
      </c>
      <c r="M145" s="23">
        <f t="shared" si="35"/>
        <v>0</v>
      </c>
      <c r="N145" s="24">
        <v>0</v>
      </c>
      <c r="O145" s="24">
        <f t="shared" si="27"/>
        <v>0</v>
      </c>
      <c r="P145" s="24">
        <v>0.036</v>
      </c>
      <c r="Q145" s="7">
        <f t="shared" si="32"/>
        <v>16682.62752</v>
      </c>
      <c r="R145" s="24">
        <v>4.5</v>
      </c>
      <c r="S145" s="24">
        <f t="shared" si="28"/>
        <v>2085328440</v>
      </c>
      <c r="T145" s="23">
        <v>0</v>
      </c>
      <c r="U145" s="23">
        <f t="shared" si="36"/>
        <v>0</v>
      </c>
      <c r="V145" s="23">
        <v>0</v>
      </c>
      <c r="W145" s="23">
        <f>$D142*V145</f>
        <v>0</v>
      </c>
      <c r="X145" s="23">
        <v>0</v>
      </c>
      <c r="Y145" s="23">
        <v>0</v>
      </c>
      <c r="Z145" s="23">
        <f t="shared" si="37"/>
        <v>0</v>
      </c>
      <c r="AA145" s="23">
        <f>F145+H145+J145+L145+N145+P145+R145+T145+V145+Y145</f>
        <v>27.192</v>
      </c>
      <c r="AB145" s="23">
        <f t="shared" si="26"/>
        <v>12600944653.44</v>
      </c>
      <c r="AD145" s="25">
        <f>AA145-N145-R145</f>
        <v>22.692</v>
      </c>
      <c r="AE145" s="25">
        <f>SUM(AD145)</f>
        <v>22.692</v>
      </c>
      <c r="AG145" s="25"/>
    </row>
    <row r="146" spans="1:33" ht="12.75">
      <c r="A146"/>
      <c r="B146" s="21"/>
      <c r="C146" s="21"/>
      <c r="D146" s="26"/>
      <c r="E146" s="26"/>
      <c r="F146" s="23"/>
      <c r="G146" s="23"/>
      <c r="H146" s="24"/>
      <c r="I146" s="23">
        <f t="shared" si="33"/>
        <v>0</v>
      </c>
      <c r="J146" s="24"/>
      <c r="K146" s="24">
        <f t="shared" si="34"/>
        <v>0</v>
      </c>
      <c r="L146" s="24"/>
      <c r="M146" s="23">
        <f t="shared" si="35"/>
        <v>0</v>
      </c>
      <c r="N146" s="24"/>
      <c r="O146" s="24">
        <f t="shared" si="27"/>
        <v>0</v>
      </c>
      <c r="P146" s="24"/>
      <c r="Q146" s="7">
        <f t="shared" si="32"/>
        <v>0</v>
      </c>
      <c r="R146" s="24"/>
      <c r="S146" s="24">
        <f t="shared" si="28"/>
        <v>0</v>
      </c>
      <c r="T146" s="23"/>
      <c r="U146" s="23">
        <f t="shared" si="36"/>
        <v>0</v>
      </c>
      <c r="V146" s="23"/>
      <c r="W146" s="23">
        <f>$D143*V146</f>
        <v>0</v>
      </c>
      <c r="X146" s="23"/>
      <c r="Y146" s="23"/>
      <c r="Z146" s="23">
        <f t="shared" si="37"/>
        <v>0</v>
      </c>
      <c r="AA146" s="23"/>
      <c r="AB146" s="23">
        <f t="shared" si="26"/>
        <v>0</v>
      </c>
      <c r="AD146" s="25"/>
      <c r="AG146" s="25"/>
    </row>
    <row r="147" spans="1:33" ht="12.75">
      <c r="A147" s="35" t="s">
        <v>137</v>
      </c>
      <c r="B147" s="19" t="s">
        <v>138</v>
      </c>
      <c r="C147" s="19"/>
      <c r="D147" s="20">
        <v>11270854510</v>
      </c>
      <c r="E147" s="20"/>
      <c r="F147" s="23"/>
      <c r="G147" s="23"/>
      <c r="H147" s="24"/>
      <c r="I147" s="23">
        <f t="shared" si="33"/>
        <v>0</v>
      </c>
      <c r="J147" s="24"/>
      <c r="K147" s="24">
        <f t="shared" si="34"/>
        <v>0</v>
      </c>
      <c r="L147" s="24"/>
      <c r="M147" s="23">
        <f t="shared" si="35"/>
        <v>0</v>
      </c>
      <c r="N147" s="24"/>
      <c r="O147" s="24">
        <f t="shared" si="27"/>
        <v>0</v>
      </c>
      <c r="P147" s="24"/>
      <c r="Q147" s="7">
        <f t="shared" si="32"/>
        <v>0</v>
      </c>
      <c r="R147" s="24"/>
      <c r="S147" s="24">
        <f t="shared" si="28"/>
        <v>0</v>
      </c>
      <c r="T147" s="23"/>
      <c r="U147" s="23">
        <f t="shared" si="36"/>
        <v>0</v>
      </c>
      <c r="V147" s="23"/>
      <c r="W147" s="23">
        <f>$D144*V147</f>
        <v>0</v>
      </c>
      <c r="X147" s="23"/>
      <c r="Y147" s="23"/>
      <c r="Z147" s="23">
        <f t="shared" si="37"/>
        <v>0</v>
      </c>
      <c r="AA147" s="23"/>
      <c r="AB147" s="23">
        <f t="shared" si="26"/>
        <v>0</v>
      </c>
      <c r="AD147" s="25"/>
      <c r="AG147" s="25"/>
    </row>
    <row r="148" spans="1:33" ht="12.75">
      <c r="A148"/>
      <c r="B148" s="21" t="s">
        <v>139</v>
      </c>
      <c r="C148" s="21"/>
      <c r="D148" s="22">
        <f>SUM(D147)</f>
        <v>11270854510</v>
      </c>
      <c r="E148" s="22">
        <f>D148</f>
        <v>11270854510</v>
      </c>
      <c r="F148" s="23">
        <v>25.541</v>
      </c>
      <c r="G148" s="23">
        <f>F148*D148</f>
        <v>287868895039.91003</v>
      </c>
      <c r="H148" s="24">
        <v>0</v>
      </c>
      <c r="I148" s="23">
        <f t="shared" si="33"/>
        <v>0</v>
      </c>
      <c r="J148" s="24">
        <v>0</v>
      </c>
      <c r="K148" s="24">
        <f t="shared" si="34"/>
        <v>0</v>
      </c>
      <c r="L148" s="24">
        <v>0</v>
      </c>
      <c r="M148" s="23">
        <f t="shared" si="35"/>
        <v>0</v>
      </c>
      <c r="N148" s="24">
        <v>6.847</v>
      </c>
      <c r="O148" s="24">
        <f t="shared" si="27"/>
        <v>77171540829.97</v>
      </c>
      <c r="P148" s="24">
        <v>0.524</v>
      </c>
      <c r="Q148" s="7">
        <f t="shared" si="32"/>
        <v>5905927.76324</v>
      </c>
      <c r="R148" s="24">
        <v>6.35</v>
      </c>
      <c r="S148" s="24">
        <f t="shared" si="28"/>
        <v>71569926138.5</v>
      </c>
      <c r="T148" s="23">
        <v>0</v>
      </c>
      <c r="U148" s="23">
        <f t="shared" si="36"/>
        <v>0</v>
      </c>
      <c r="V148" s="23">
        <v>0</v>
      </c>
      <c r="W148" s="23">
        <f>$D148*V148</f>
        <v>0</v>
      </c>
      <c r="X148" s="23">
        <v>0</v>
      </c>
      <c r="Y148" s="23">
        <v>0</v>
      </c>
      <c r="Z148" s="23">
        <f t="shared" si="37"/>
        <v>0</v>
      </c>
      <c r="AA148" s="23">
        <f>F148+H148+J148+L148+N148+P148+R148+T148+V148+Y148</f>
        <v>39.262</v>
      </c>
      <c r="AB148" s="23">
        <f t="shared" si="26"/>
        <v>442516289771.62</v>
      </c>
      <c r="AD148" s="25">
        <f>AA148-N148-R148</f>
        <v>26.064999999999998</v>
      </c>
      <c r="AE148">
        <f>AD148/AA148</f>
        <v>0.6638734654373185</v>
      </c>
      <c r="AG148" s="25"/>
    </row>
    <row r="149" spans="1:33" ht="12.75">
      <c r="A149"/>
      <c r="B149" s="21"/>
      <c r="C149" s="21"/>
      <c r="D149" s="26"/>
      <c r="E149" s="26"/>
      <c r="F149" s="23"/>
      <c r="G149" s="23"/>
      <c r="H149" s="24"/>
      <c r="I149" s="23">
        <f t="shared" si="33"/>
        <v>0</v>
      </c>
      <c r="J149" s="24"/>
      <c r="K149" s="24">
        <f t="shared" si="34"/>
        <v>0</v>
      </c>
      <c r="L149" s="24"/>
      <c r="M149" s="23">
        <f t="shared" si="35"/>
        <v>0</v>
      </c>
      <c r="N149" s="24"/>
      <c r="O149" s="24">
        <f t="shared" si="27"/>
        <v>0</v>
      </c>
      <c r="P149" s="24"/>
      <c r="Q149" s="7">
        <f t="shared" si="32"/>
        <v>0</v>
      </c>
      <c r="R149" s="24"/>
      <c r="S149" s="24">
        <f t="shared" si="28"/>
        <v>0</v>
      </c>
      <c r="T149" s="23"/>
      <c r="U149" s="23">
        <f t="shared" si="36"/>
        <v>0</v>
      </c>
      <c r="V149" s="23"/>
      <c r="W149" s="23">
        <f>$D149*V149</f>
        <v>0</v>
      </c>
      <c r="X149" s="23"/>
      <c r="Y149" s="23"/>
      <c r="Z149" s="23">
        <f t="shared" si="37"/>
        <v>0</v>
      </c>
      <c r="AA149" s="23"/>
      <c r="AB149" s="23">
        <f t="shared" si="26"/>
        <v>0</v>
      </c>
      <c r="AD149" s="25"/>
      <c r="AG149" s="25"/>
    </row>
    <row r="150" spans="1:33" ht="12.75">
      <c r="A150" s="35" t="s">
        <v>140</v>
      </c>
      <c r="B150" s="19" t="s">
        <v>141</v>
      </c>
      <c r="C150" s="19"/>
      <c r="D150" s="28">
        <v>99970429</v>
      </c>
      <c r="E150" s="28"/>
      <c r="F150" s="23"/>
      <c r="G150" s="23"/>
      <c r="H150" s="24"/>
      <c r="I150" s="23">
        <f t="shared" si="33"/>
        <v>0</v>
      </c>
      <c r="J150" s="24"/>
      <c r="K150" s="24">
        <f t="shared" si="34"/>
        <v>0</v>
      </c>
      <c r="L150" s="24"/>
      <c r="M150" s="23">
        <f t="shared" si="35"/>
        <v>0</v>
      </c>
      <c r="N150" s="24"/>
      <c r="O150" s="24">
        <f t="shared" si="27"/>
        <v>0</v>
      </c>
      <c r="P150" s="24"/>
      <c r="Q150" s="7">
        <f t="shared" si="32"/>
        <v>0</v>
      </c>
      <c r="R150" s="24"/>
      <c r="S150" s="24">
        <f t="shared" si="28"/>
        <v>0</v>
      </c>
      <c r="T150" s="23"/>
      <c r="U150" s="23">
        <f t="shared" si="36"/>
        <v>0</v>
      </c>
      <c r="V150" s="23"/>
      <c r="W150" s="23">
        <f>$D150*V150</f>
        <v>0</v>
      </c>
      <c r="X150" s="23"/>
      <c r="Y150" s="23"/>
      <c r="Z150" s="23">
        <f t="shared" si="37"/>
        <v>0</v>
      </c>
      <c r="AA150" s="23"/>
      <c r="AB150" s="23">
        <f t="shared" si="26"/>
        <v>0</v>
      </c>
      <c r="AD150" s="25"/>
      <c r="AG150" s="25"/>
    </row>
    <row r="151" spans="1:33" ht="12.75">
      <c r="A151" s="35" t="s">
        <v>142</v>
      </c>
      <c r="B151" s="19" t="s">
        <v>141</v>
      </c>
      <c r="C151" s="19"/>
      <c r="D151" s="28">
        <v>3806995</v>
      </c>
      <c r="E151" s="28"/>
      <c r="F151" s="23"/>
      <c r="G151" s="23"/>
      <c r="H151" s="24"/>
      <c r="I151" s="23">
        <f t="shared" si="33"/>
        <v>0</v>
      </c>
      <c r="J151" s="24"/>
      <c r="K151" s="24">
        <f t="shared" si="34"/>
        <v>0</v>
      </c>
      <c r="L151" s="24"/>
      <c r="M151" s="23">
        <f t="shared" si="35"/>
        <v>0</v>
      </c>
      <c r="N151" s="24"/>
      <c r="O151" s="24">
        <f t="shared" si="27"/>
        <v>0</v>
      </c>
      <c r="P151" s="24"/>
      <c r="Q151" s="7">
        <f t="shared" si="32"/>
        <v>0</v>
      </c>
      <c r="R151" s="24"/>
      <c r="S151" s="24">
        <f t="shared" si="28"/>
        <v>0</v>
      </c>
      <c r="T151" s="23"/>
      <c r="U151" s="23">
        <f t="shared" si="36"/>
        <v>0</v>
      </c>
      <c r="V151" s="23"/>
      <c r="W151" s="23">
        <f aca="true" t="shared" si="38" ref="W151:W158">$D150*V151</f>
        <v>0</v>
      </c>
      <c r="X151" s="23"/>
      <c r="Y151" s="23"/>
      <c r="Z151" s="23">
        <f t="shared" si="37"/>
        <v>0</v>
      </c>
      <c r="AA151" s="23"/>
      <c r="AB151" s="23">
        <f t="shared" si="26"/>
        <v>0</v>
      </c>
      <c r="AD151" s="25"/>
      <c r="AG151" s="25"/>
    </row>
    <row r="152" spans="1:33" ht="12.75">
      <c r="A152"/>
      <c r="B152" s="21" t="s">
        <v>143</v>
      </c>
      <c r="C152" s="21"/>
      <c r="D152" s="22">
        <f>SUM(D150:D151)</f>
        <v>103777424</v>
      </c>
      <c r="E152" s="22">
        <f>D152</f>
        <v>103777424</v>
      </c>
      <c r="F152" s="23">
        <v>15.559</v>
      </c>
      <c r="G152" s="23">
        <f>F152*D152</f>
        <v>1614672940.016</v>
      </c>
      <c r="H152" s="24">
        <v>0</v>
      </c>
      <c r="I152" s="23">
        <f t="shared" si="33"/>
        <v>0</v>
      </c>
      <c r="J152" s="24">
        <v>0</v>
      </c>
      <c r="K152" s="24">
        <f t="shared" si="34"/>
        <v>0</v>
      </c>
      <c r="L152" s="24">
        <v>0</v>
      </c>
      <c r="M152" s="23">
        <f t="shared" si="35"/>
        <v>0</v>
      </c>
      <c r="N152" s="24">
        <v>0</v>
      </c>
      <c r="O152" s="24">
        <f t="shared" si="27"/>
        <v>0</v>
      </c>
      <c r="P152" s="24">
        <v>0.014</v>
      </c>
      <c r="Q152" s="7">
        <f t="shared" si="32"/>
        <v>1452.883936</v>
      </c>
      <c r="R152" s="24">
        <v>3.421</v>
      </c>
      <c r="S152" s="24">
        <f t="shared" si="28"/>
        <v>355022567.504</v>
      </c>
      <c r="T152" s="23">
        <v>0</v>
      </c>
      <c r="U152" s="23">
        <f t="shared" si="36"/>
        <v>0</v>
      </c>
      <c r="V152" s="23">
        <v>0</v>
      </c>
      <c r="W152" s="23">
        <f t="shared" si="38"/>
        <v>0</v>
      </c>
      <c r="X152" s="23">
        <v>0</v>
      </c>
      <c r="Y152" s="23">
        <v>0</v>
      </c>
      <c r="Z152" s="23">
        <f t="shared" si="37"/>
        <v>0</v>
      </c>
      <c r="AA152" s="23">
        <f>F152+H152+J152+L152+N152+P152+R152+T152+V152+Y152</f>
        <v>18.994</v>
      </c>
      <c r="AB152" s="23">
        <f aca="true" t="shared" si="39" ref="AB152:AB215">$D152*AA152</f>
        <v>1971148391.456</v>
      </c>
      <c r="AD152" s="25">
        <f>AA152-N152-R152</f>
        <v>15.573</v>
      </c>
      <c r="AE152">
        <f>AD152/AA152</f>
        <v>0.8198904917342319</v>
      </c>
      <c r="AG152" s="25"/>
    </row>
    <row r="153" spans="1:33" ht="12.75">
      <c r="A153"/>
      <c r="B153" s="21"/>
      <c r="C153" s="21"/>
      <c r="D153" s="26"/>
      <c r="E153" s="26"/>
      <c r="F153" s="23"/>
      <c r="G153" s="23"/>
      <c r="H153" s="24"/>
      <c r="I153" s="23">
        <f t="shared" si="33"/>
        <v>0</v>
      </c>
      <c r="J153" s="24"/>
      <c r="K153" s="24">
        <f t="shared" si="34"/>
        <v>0</v>
      </c>
      <c r="L153" s="24"/>
      <c r="M153" s="23">
        <f t="shared" si="35"/>
        <v>0</v>
      </c>
      <c r="N153" s="24"/>
      <c r="O153" s="24">
        <f t="shared" si="27"/>
        <v>0</v>
      </c>
      <c r="P153" s="24"/>
      <c r="Q153" s="7">
        <f t="shared" si="32"/>
        <v>0</v>
      </c>
      <c r="R153" s="24"/>
      <c r="S153" s="24">
        <f t="shared" si="28"/>
        <v>0</v>
      </c>
      <c r="T153" s="23"/>
      <c r="U153" s="23">
        <f t="shared" si="36"/>
        <v>0</v>
      </c>
      <c r="V153" s="23"/>
      <c r="W153" s="23">
        <f t="shared" si="38"/>
        <v>0</v>
      </c>
      <c r="X153" s="23"/>
      <c r="Y153" s="23"/>
      <c r="Z153" s="23">
        <f t="shared" si="37"/>
        <v>0</v>
      </c>
      <c r="AA153" s="23"/>
      <c r="AB153" s="23">
        <f t="shared" si="39"/>
        <v>0</v>
      </c>
      <c r="AD153" s="25"/>
      <c r="AG153" s="25"/>
    </row>
    <row r="154" spans="1:33" ht="12.75">
      <c r="A154" s="18" t="s">
        <v>144</v>
      </c>
      <c r="B154" s="19" t="s">
        <v>145</v>
      </c>
      <c r="C154" s="19"/>
      <c r="D154" s="28">
        <v>4878012235</v>
      </c>
      <c r="E154" s="28"/>
      <c r="F154" s="23"/>
      <c r="G154" s="23"/>
      <c r="H154" s="24"/>
      <c r="I154" s="23">
        <f t="shared" si="33"/>
        <v>0</v>
      </c>
      <c r="J154" s="24"/>
      <c r="K154" s="24">
        <f t="shared" si="34"/>
        <v>0</v>
      </c>
      <c r="L154" s="24"/>
      <c r="M154" s="23">
        <f t="shared" si="35"/>
        <v>0</v>
      </c>
      <c r="N154" s="24"/>
      <c r="O154" s="24">
        <f t="shared" si="27"/>
        <v>0</v>
      </c>
      <c r="P154" s="24"/>
      <c r="Q154" s="7">
        <f t="shared" si="32"/>
        <v>0</v>
      </c>
      <c r="R154" s="24"/>
      <c r="S154" s="24">
        <f t="shared" si="28"/>
        <v>0</v>
      </c>
      <c r="T154" s="23"/>
      <c r="U154" s="23">
        <f t="shared" si="36"/>
        <v>0</v>
      </c>
      <c r="V154" s="23"/>
      <c r="W154" s="23">
        <f t="shared" si="38"/>
        <v>0</v>
      </c>
      <c r="X154" s="23"/>
      <c r="Y154" s="23"/>
      <c r="Z154" s="23">
        <f t="shared" si="37"/>
        <v>0</v>
      </c>
      <c r="AA154" s="23"/>
      <c r="AB154" s="23">
        <f t="shared" si="39"/>
        <v>0</v>
      </c>
      <c r="AD154" s="25"/>
      <c r="AG154" s="25"/>
    </row>
    <row r="155" spans="1:33" ht="12.75">
      <c r="A155" s="18" t="s">
        <v>146</v>
      </c>
      <c r="B155" s="19" t="s">
        <v>145</v>
      </c>
      <c r="C155" s="19"/>
      <c r="D155" s="28">
        <v>33545053</v>
      </c>
      <c r="E155" s="28"/>
      <c r="F155" s="23"/>
      <c r="G155" s="23"/>
      <c r="H155" s="24"/>
      <c r="I155" s="23">
        <f t="shared" si="33"/>
        <v>0</v>
      </c>
      <c r="J155" s="24"/>
      <c r="K155" s="24">
        <f t="shared" si="34"/>
        <v>0</v>
      </c>
      <c r="L155" s="24"/>
      <c r="M155" s="23">
        <f t="shared" si="35"/>
        <v>0</v>
      </c>
      <c r="N155" s="24"/>
      <c r="O155" s="24">
        <f t="shared" si="27"/>
        <v>0</v>
      </c>
      <c r="P155" s="24"/>
      <c r="Q155" s="7">
        <f t="shared" si="32"/>
        <v>0</v>
      </c>
      <c r="R155" s="24"/>
      <c r="S155" s="24">
        <f t="shared" si="28"/>
        <v>0</v>
      </c>
      <c r="T155" s="23"/>
      <c r="U155" s="23">
        <f t="shared" si="36"/>
        <v>0</v>
      </c>
      <c r="V155" s="23"/>
      <c r="W155" s="23">
        <f t="shared" si="38"/>
        <v>0</v>
      </c>
      <c r="X155" s="23"/>
      <c r="Y155" s="23"/>
      <c r="Z155" s="23">
        <f t="shared" si="37"/>
        <v>0</v>
      </c>
      <c r="AA155" s="23"/>
      <c r="AB155" s="23">
        <f t="shared" si="39"/>
        <v>0</v>
      </c>
      <c r="AD155" s="25"/>
      <c r="AG155" s="25"/>
    </row>
    <row r="156" spans="1:33" ht="12.75">
      <c r="A156"/>
      <c r="B156" s="21" t="s">
        <v>147</v>
      </c>
      <c r="C156" s="21"/>
      <c r="D156" s="22">
        <f>SUM(D154:D155)</f>
        <v>4911557288</v>
      </c>
      <c r="E156" s="22">
        <f>D156</f>
        <v>4911557288</v>
      </c>
      <c r="F156" s="23">
        <v>25.44</v>
      </c>
      <c r="G156" s="23">
        <f>F156*D156</f>
        <v>124950017406.72</v>
      </c>
      <c r="H156" s="24">
        <v>0</v>
      </c>
      <c r="I156" s="23">
        <f t="shared" si="33"/>
        <v>0</v>
      </c>
      <c r="J156" s="24">
        <v>0</v>
      </c>
      <c r="K156" s="24">
        <f t="shared" si="34"/>
        <v>0</v>
      </c>
      <c r="L156" s="24">
        <v>0</v>
      </c>
      <c r="M156" s="23">
        <f t="shared" si="35"/>
        <v>0</v>
      </c>
      <c r="N156" s="24">
        <v>6.864</v>
      </c>
      <c r="O156" s="24">
        <v>7.454</v>
      </c>
      <c r="P156" s="24">
        <v>0.181</v>
      </c>
      <c r="Q156" s="7">
        <f t="shared" si="32"/>
        <v>888991.869128</v>
      </c>
      <c r="R156" s="24">
        <v>14.196</v>
      </c>
      <c r="S156" s="24">
        <f aca="true" t="shared" si="40" ref="S156:S219">R156*D156</f>
        <v>69724467260.448</v>
      </c>
      <c r="T156" s="23">
        <v>0</v>
      </c>
      <c r="U156" s="23">
        <f t="shared" si="36"/>
        <v>0</v>
      </c>
      <c r="V156" s="23">
        <v>0</v>
      </c>
      <c r="W156" s="23">
        <f t="shared" si="38"/>
        <v>0</v>
      </c>
      <c r="X156" s="23">
        <v>0</v>
      </c>
      <c r="Y156" s="23">
        <v>0</v>
      </c>
      <c r="Z156" s="23">
        <f t="shared" si="37"/>
        <v>0</v>
      </c>
      <c r="AA156" s="23">
        <f>F156+H156+J156+L156+N156+P156+R156+T156+V156+Y156</f>
        <v>46.681</v>
      </c>
      <c r="AB156" s="23">
        <f t="shared" si="39"/>
        <v>229276405761.128</v>
      </c>
      <c r="AD156" s="25">
        <f>AA156-N156-R156</f>
        <v>25.621000000000002</v>
      </c>
      <c r="AE156">
        <f>AD156/AA156</f>
        <v>0.5488528523382105</v>
      </c>
      <c r="AG156" s="25"/>
    </row>
    <row r="157" spans="1:33" ht="12.75">
      <c r="A157"/>
      <c r="B157" s="21"/>
      <c r="C157" s="21"/>
      <c r="D157" s="26"/>
      <c r="E157" s="26"/>
      <c r="F157" s="23"/>
      <c r="G157" s="23"/>
      <c r="H157" s="24"/>
      <c r="I157" s="23">
        <f t="shared" si="33"/>
        <v>0</v>
      </c>
      <c r="J157" s="24"/>
      <c r="K157" s="24">
        <f t="shared" si="34"/>
        <v>0</v>
      </c>
      <c r="L157" s="24"/>
      <c r="M157" s="23">
        <f t="shared" si="35"/>
        <v>0</v>
      </c>
      <c r="N157" s="24"/>
      <c r="O157" s="24">
        <f aca="true" t="shared" si="41" ref="O157:O220">N157*D157</f>
        <v>0</v>
      </c>
      <c r="P157" s="24"/>
      <c r="Q157" s="7">
        <f t="shared" si="32"/>
        <v>0</v>
      </c>
      <c r="R157" s="24"/>
      <c r="S157" s="24">
        <f t="shared" si="40"/>
        <v>0</v>
      </c>
      <c r="T157" s="23"/>
      <c r="U157" s="23">
        <f t="shared" si="36"/>
        <v>0</v>
      </c>
      <c r="V157" s="23"/>
      <c r="W157" s="23">
        <f t="shared" si="38"/>
        <v>0</v>
      </c>
      <c r="X157" s="23"/>
      <c r="Y157" s="23"/>
      <c r="Z157" s="23">
        <f t="shared" si="37"/>
        <v>0</v>
      </c>
      <c r="AA157" s="23"/>
      <c r="AB157" s="23">
        <f t="shared" si="39"/>
        <v>0</v>
      </c>
      <c r="AD157" s="25"/>
      <c r="AG157" s="25"/>
    </row>
    <row r="158" spans="1:33" ht="12.75">
      <c r="A158" s="35" t="s">
        <v>148</v>
      </c>
      <c r="B158" s="19" t="s">
        <v>149</v>
      </c>
      <c r="C158" s="19"/>
      <c r="D158" s="28">
        <v>3255242270</v>
      </c>
      <c r="E158" s="28"/>
      <c r="F158" s="23"/>
      <c r="G158" s="23"/>
      <c r="H158" s="24"/>
      <c r="I158" s="23">
        <f t="shared" si="33"/>
        <v>0</v>
      </c>
      <c r="J158" s="24"/>
      <c r="K158" s="24">
        <f t="shared" si="34"/>
        <v>0</v>
      </c>
      <c r="L158" s="24"/>
      <c r="M158" s="23">
        <f t="shared" si="35"/>
        <v>0</v>
      </c>
      <c r="N158" s="24"/>
      <c r="O158" s="24">
        <f t="shared" si="41"/>
        <v>0</v>
      </c>
      <c r="P158" s="24"/>
      <c r="Q158" s="7">
        <f t="shared" si="32"/>
        <v>0</v>
      </c>
      <c r="R158" s="24"/>
      <c r="S158" s="24">
        <f t="shared" si="40"/>
        <v>0</v>
      </c>
      <c r="T158" s="23"/>
      <c r="U158" s="23">
        <f t="shared" si="36"/>
        <v>0</v>
      </c>
      <c r="V158" s="23"/>
      <c r="W158" s="23">
        <f t="shared" si="38"/>
        <v>0</v>
      </c>
      <c r="X158" s="23"/>
      <c r="Y158" s="23"/>
      <c r="Z158" s="23">
        <f t="shared" si="37"/>
        <v>0</v>
      </c>
      <c r="AA158" s="23"/>
      <c r="AB158" s="23">
        <f t="shared" si="39"/>
        <v>0</v>
      </c>
      <c r="AD158" s="25"/>
      <c r="AG158" s="25"/>
    </row>
    <row r="159" spans="1:33" ht="12.75">
      <c r="A159" s="35" t="s">
        <v>150</v>
      </c>
      <c r="B159" s="19" t="s">
        <v>149</v>
      </c>
      <c r="C159" s="19"/>
      <c r="D159" s="36">
        <v>7412712</v>
      </c>
      <c r="E159" s="28"/>
      <c r="F159" s="23"/>
      <c r="G159" s="23"/>
      <c r="H159" s="24"/>
      <c r="I159" s="23">
        <f t="shared" si="33"/>
        <v>0</v>
      </c>
      <c r="J159" s="24"/>
      <c r="K159" s="24">
        <f t="shared" si="34"/>
        <v>0</v>
      </c>
      <c r="L159" s="24"/>
      <c r="M159" s="23">
        <f t="shared" si="35"/>
        <v>0</v>
      </c>
      <c r="N159" s="24"/>
      <c r="O159" s="24">
        <f t="shared" si="41"/>
        <v>0</v>
      </c>
      <c r="P159" s="24"/>
      <c r="Q159" s="7">
        <f t="shared" si="32"/>
        <v>0</v>
      </c>
      <c r="R159" s="24"/>
      <c r="S159" s="24">
        <f t="shared" si="40"/>
        <v>0</v>
      </c>
      <c r="T159" s="23"/>
      <c r="U159" s="23">
        <f t="shared" si="36"/>
        <v>0</v>
      </c>
      <c r="V159" s="23"/>
      <c r="W159" s="23">
        <f>$D159*V159</f>
        <v>0</v>
      </c>
      <c r="X159" s="23"/>
      <c r="Y159" s="23"/>
      <c r="Z159" s="23">
        <f t="shared" si="37"/>
        <v>0</v>
      </c>
      <c r="AA159" s="23"/>
      <c r="AB159" s="23">
        <f t="shared" si="39"/>
        <v>0</v>
      </c>
      <c r="AD159" s="25"/>
      <c r="AG159" s="25"/>
    </row>
    <row r="160" spans="1:33" ht="12.75">
      <c r="A160" s="35" t="s">
        <v>151</v>
      </c>
      <c r="B160" s="19" t="s">
        <v>149</v>
      </c>
      <c r="C160" s="19"/>
      <c r="D160" s="28">
        <v>5687970</v>
      </c>
      <c r="E160" s="28"/>
      <c r="F160" s="23"/>
      <c r="G160" s="23"/>
      <c r="H160" s="24"/>
      <c r="I160" s="23">
        <f t="shared" si="33"/>
        <v>0</v>
      </c>
      <c r="J160" s="24"/>
      <c r="K160" s="24">
        <f t="shared" si="34"/>
        <v>0</v>
      </c>
      <c r="L160" s="24"/>
      <c r="M160" s="23">
        <f t="shared" si="35"/>
        <v>0</v>
      </c>
      <c r="N160" s="24"/>
      <c r="O160" s="24">
        <f t="shared" si="41"/>
        <v>0</v>
      </c>
      <c r="P160" s="24"/>
      <c r="Q160" s="7">
        <f t="shared" si="32"/>
        <v>0</v>
      </c>
      <c r="R160" s="24"/>
      <c r="S160" s="24">
        <f t="shared" si="40"/>
        <v>0</v>
      </c>
      <c r="T160" s="23"/>
      <c r="U160" s="23">
        <f t="shared" si="36"/>
        <v>0</v>
      </c>
      <c r="V160" s="23"/>
      <c r="W160" s="23">
        <f>$D158*V160</f>
        <v>0</v>
      </c>
      <c r="X160" s="23"/>
      <c r="Y160" s="23"/>
      <c r="Z160" s="23">
        <f t="shared" si="37"/>
        <v>0</v>
      </c>
      <c r="AA160" s="23"/>
      <c r="AB160" s="23">
        <f t="shared" si="39"/>
        <v>0</v>
      </c>
      <c r="AD160" s="25"/>
      <c r="AG160" s="25"/>
    </row>
    <row r="161" spans="1:33" ht="12.75">
      <c r="A161"/>
      <c r="B161" s="21" t="s">
        <v>152</v>
      </c>
      <c r="C161" s="21"/>
      <c r="D161" s="22">
        <f>SUM(D158:D160)</f>
        <v>3268342952</v>
      </c>
      <c r="E161" s="22">
        <f>D161</f>
        <v>3268342952</v>
      </c>
      <c r="F161" s="23">
        <v>11.618</v>
      </c>
      <c r="G161" s="23">
        <f>F161*D161</f>
        <v>37971608416.336</v>
      </c>
      <c r="H161" s="24">
        <v>0</v>
      </c>
      <c r="I161" s="23">
        <f t="shared" si="33"/>
        <v>0</v>
      </c>
      <c r="J161" s="24">
        <v>0.648</v>
      </c>
      <c r="K161" s="24">
        <f t="shared" si="34"/>
        <v>2117886232.8960001</v>
      </c>
      <c r="L161" s="24">
        <v>0</v>
      </c>
      <c r="M161" s="23">
        <f t="shared" si="35"/>
        <v>0</v>
      </c>
      <c r="N161" s="24">
        <v>1.819</v>
      </c>
      <c r="O161" s="24">
        <f t="shared" si="41"/>
        <v>5945115829.688</v>
      </c>
      <c r="P161" s="24">
        <v>0.275</v>
      </c>
      <c r="Q161" s="7">
        <f t="shared" si="32"/>
        <v>898794.3118</v>
      </c>
      <c r="R161" s="24">
        <v>4.736</v>
      </c>
      <c r="S161" s="24">
        <f t="shared" si="40"/>
        <v>15478872220.671999</v>
      </c>
      <c r="T161" s="23">
        <v>0.306</v>
      </c>
      <c r="U161" s="23">
        <f t="shared" si="36"/>
        <v>1000112943.312</v>
      </c>
      <c r="V161" s="23">
        <v>0</v>
      </c>
      <c r="W161" s="23">
        <f>$D159*V161</f>
        <v>0</v>
      </c>
      <c r="X161" s="23">
        <v>0</v>
      </c>
      <c r="Y161" s="23">
        <v>0</v>
      </c>
      <c r="Z161" s="23">
        <f t="shared" si="37"/>
        <v>0</v>
      </c>
      <c r="AA161" s="23">
        <f>F161+H161+J161+L161+N161+P161+R161+T161+V161+Y161</f>
        <v>19.402</v>
      </c>
      <c r="AB161" s="23">
        <f t="shared" si="39"/>
        <v>63412389954.704</v>
      </c>
      <c r="AD161" s="25">
        <f>AA161-N161-R161</f>
        <v>12.847000000000001</v>
      </c>
      <c r="AE161">
        <f>AD161/AA161</f>
        <v>0.6621482321410164</v>
      </c>
      <c r="AG161" s="25"/>
    </row>
    <row r="162" spans="1:33" ht="12.75">
      <c r="A162"/>
      <c r="B162" s="21"/>
      <c r="C162" s="21"/>
      <c r="D162" s="26"/>
      <c r="E162" s="26"/>
      <c r="F162" s="23"/>
      <c r="G162" s="23"/>
      <c r="H162" s="24"/>
      <c r="I162" s="23">
        <f t="shared" si="33"/>
        <v>0</v>
      </c>
      <c r="J162" s="24"/>
      <c r="K162" s="24">
        <f t="shared" si="34"/>
        <v>0</v>
      </c>
      <c r="L162" s="24"/>
      <c r="M162" s="23">
        <f t="shared" si="35"/>
        <v>0</v>
      </c>
      <c r="N162" s="24"/>
      <c r="O162" s="24">
        <f t="shared" si="41"/>
        <v>0</v>
      </c>
      <c r="P162" s="24"/>
      <c r="Q162" s="7">
        <f t="shared" si="32"/>
        <v>0</v>
      </c>
      <c r="R162" s="24"/>
      <c r="S162" s="24">
        <f t="shared" si="40"/>
        <v>0</v>
      </c>
      <c r="T162" s="23"/>
      <c r="U162" s="23">
        <f t="shared" si="36"/>
        <v>0</v>
      </c>
      <c r="V162" s="23"/>
      <c r="W162" s="23">
        <f>$D160*V162</f>
        <v>0</v>
      </c>
      <c r="X162" s="23"/>
      <c r="Y162" s="23"/>
      <c r="Z162" s="23">
        <f t="shared" si="37"/>
        <v>0</v>
      </c>
      <c r="AA162" s="23"/>
      <c r="AB162" s="23">
        <f t="shared" si="39"/>
        <v>0</v>
      </c>
      <c r="AD162" s="25"/>
      <c r="AG162" s="25"/>
    </row>
    <row r="163" spans="1:33" ht="12.75">
      <c r="A163" s="18" t="s">
        <v>146</v>
      </c>
      <c r="B163" s="19" t="s">
        <v>153</v>
      </c>
      <c r="C163" s="19"/>
      <c r="D163" s="20">
        <v>162216418</v>
      </c>
      <c r="E163" s="20"/>
      <c r="F163" s="23"/>
      <c r="G163" s="23"/>
      <c r="H163" s="24"/>
      <c r="I163" s="23">
        <f t="shared" si="33"/>
        <v>0</v>
      </c>
      <c r="J163" s="24"/>
      <c r="K163" s="24">
        <f t="shared" si="34"/>
        <v>0</v>
      </c>
      <c r="L163" s="24"/>
      <c r="M163" s="23">
        <f t="shared" si="35"/>
        <v>0</v>
      </c>
      <c r="N163" s="24"/>
      <c r="O163" s="24">
        <f t="shared" si="41"/>
        <v>0</v>
      </c>
      <c r="P163" s="24"/>
      <c r="Q163" s="7">
        <f t="shared" si="32"/>
        <v>0</v>
      </c>
      <c r="R163" s="24"/>
      <c r="S163" s="24">
        <f t="shared" si="40"/>
        <v>0</v>
      </c>
      <c r="T163" s="23"/>
      <c r="U163" s="23">
        <f t="shared" si="36"/>
        <v>0</v>
      </c>
      <c r="V163" s="23"/>
      <c r="W163" s="23">
        <f>$D161*V163</f>
        <v>0</v>
      </c>
      <c r="X163" s="23"/>
      <c r="Y163" s="23"/>
      <c r="Z163" s="23">
        <f t="shared" si="37"/>
        <v>0</v>
      </c>
      <c r="AA163" s="23"/>
      <c r="AB163" s="23">
        <f t="shared" si="39"/>
        <v>0</v>
      </c>
      <c r="AD163" s="25"/>
      <c r="AG163" s="25"/>
    </row>
    <row r="164" spans="1:33" ht="12.75">
      <c r="A164" s="18"/>
      <c r="B164" s="21" t="s">
        <v>154</v>
      </c>
      <c r="C164" s="21"/>
      <c r="D164" s="22">
        <f>SUM(D163)</f>
        <v>162216418</v>
      </c>
      <c r="E164" s="22">
        <f>D164</f>
        <v>162216418</v>
      </c>
      <c r="F164" s="23">
        <v>26.714</v>
      </c>
      <c r="G164" s="23">
        <f>F164*D164</f>
        <v>4333449390.452</v>
      </c>
      <c r="H164" s="24">
        <v>0</v>
      </c>
      <c r="I164" s="23">
        <f t="shared" si="33"/>
        <v>0</v>
      </c>
      <c r="J164" s="24">
        <v>0</v>
      </c>
      <c r="K164" s="24">
        <f t="shared" si="34"/>
        <v>0</v>
      </c>
      <c r="L164" s="24">
        <v>0</v>
      </c>
      <c r="M164" s="23">
        <f t="shared" si="35"/>
        <v>0</v>
      </c>
      <c r="N164" s="24">
        <v>0</v>
      </c>
      <c r="O164" s="24">
        <f t="shared" si="41"/>
        <v>0</v>
      </c>
      <c r="P164" s="24">
        <v>0.125</v>
      </c>
      <c r="Q164" s="7">
        <f t="shared" si="32"/>
        <v>20277.05225</v>
      </c>
      <c r="R164" s="24">
        <v>10.685</v>
      </c>
      <c r="S164" s="24">
        <f t="shared" si="40"/>
        <v>1733282426.3300002</v>
      </c>
      <c r="T164" s="23">
        <v>0</v>
      </c>
      <c r="U164" s="23">
        <f t="shared" si="36"/>
        <v>0</v>
      </c>
      <c r="V164" s="23">
        <v>0</v>
      </c>
      <c r="W164" s="23">
        <f aca="true" t="shared" si="42" ref="W164:W169">$D164*V164</f>
        <v>0</v>
      </c>
      <c r="X164" s="23">
        <v>0</v>
      </c>
      <c r="Y164" s="23">
        <v>0</v>
      </c>
      <c r="Z164" s="23">
        <f t="shared" si="37"/>
        <v>0</v>
      </c>
      <c r="AA164" s="23">
        <f>F164+H164+J164+L164+N164+P164+R164+T164+V164+Y164</f>
        <v>37.524</v>
      </c>
      <c r="AB164" s="23">
        <f t="shared" si="39"/>
        <v>6087008869.032001</v>
      </c>
      <c r="AD164" s="25">
        <f>AA164-N164-R164</f>
        <v>26.839</v>
      </c>
      <c r="AE164">
        <f>AD164/AA164</f>
        <v>0.7152489073659524</v>
      </c>
      <c r="AG164" s="25"/>
    </row>
    <row r="165" spans="1:33" ht="12.75">
      <c r="A165" s="18"/>
      <c r="B165" s="21"/>
      <c r="C165" s="21"/>
      <c r="D165" s="26"/>
      <c r="E165" s="26"/>
      <c r="F165" s="23"/>
      <c r="G165" s="23"/>
      <c r="H165" s="24"/>
      <c r="I165" s="23">
        <f t="shared" si="33"/>
        <v>0</v>
      </c>
      <c r="J165" s="24"/>
      <c r="K165" s="24">
        <f t="shared" si="34"/>
        <v>0</v>
      </c>
      <c r="L165" s="24"/>
      <c r="M165" s="23">
        <f t="shared" si="35"/>
        <v>0</v>
      </c>
      <c r="N165" s="24"/>
      <c r="O165" s="24">
        <f t="shared" si="41"/>
        <v>0</v>
      </c>
      <c r="P165" s="24"/>
      <c r="Q165" s="7">
        <f t="shared" si="32"/>
        <v>0</v>
      </c>
      <c r="R165" s="24"/>
      <c r="S165" s="24">
        <f t="shared" si="40"/>
        <v>0</v>
      </c>
      <c r="T165" s="23"/>
      <c r="U165" s="23">
        <f t="shared" si="36"/>
        <v>0</v>
      </c>
      <c r="V165" s="23"/>
      <c r="W165" s="23">
        <f t="shared" si="42"/>
        <v>0</v>
      </c>
      <c r="X165" s="23"/>
      <c r="Y165" s="23"/>
      <c r="Z165" s="23">
        <f t="shared" si="37"/>
        <v>0</v>
      </c>
      <c r="AA165" s="23"/>
      <c r="AB165" s="23">
        <f t="shared" si="39"/>
        <v>0</v>
      </c>
      <c r="AD165" s="25"/>
      <c r="AG165" s="25"/>
    </row>
    <row r="166" spans="1:33" ht="12.75">
      <c r="A166" s="18" t="s">
        <v>146</v>
      </c>
      <c r="B166" s="19" t="s">
        <v>155</v>
      </c>
      <c r="C166" s="19"/>
      <c r="D166" s="20">
        <v>29768712</v>
      </c>
      <c r="E166" s="20"/>
      <c r="F166" s="23"/>
      <c r="G166" s="23"/>
      <c r="H166" s="24"/>
      <c r="I166" s="23">
        <f t="shared" si="33"/>
        <v>0</v>
      </c>
      <c r="J166" s="24"/>
      <c r="K166" s="24">
        <f t="shared" si="34"/>
        <v>0</v>
      </c>
      <c r="L166" s="24"/>
      <c r="M166" s="23">
        <f t="shared" si="35"/>
        <v>0</v>
      </c>
      <c r="N166" s="24"/>
      <c r="O166" s="24">
        <f t="shared" si="41"/>
        <v>0</v>
      </c>
      <c r="P166" s="24"/>
      <c r="Q166" s="7">
        <f t="shared" si="32"/>
        <v>0</v>
      </c>
      <c r="R166" s="24"/>
      <c r="S166" s="24">
        <f t="shared" si="40"/>
        <v>0</v>
      </c>
      <c r="T166" s="23"/>
      <c r="U166" s="23">
        <f t="shared" si="36"/>
        <v>0</v>
      </c>
      <c r="V166" s="23"/>
      <c r="W166" s="23">
        <f t="shared" si="42"/>
        <v>0</v>
      </c>
      <c r="X166" s="23"/>
      <c r="Y166" s="23"/>
      <c r="Z166" s="23">
        <f t="shared" si="37"/>
        <v>0</v>
      </c>
      <c r="AA166" s="23"/>
      <c r="AB166" s="23">
        <f t="shared" si="39"/>
        <v>0</v>
      </c>
      <c r="AD166" s="25"/>
      <c r="AG166" s="25"/>
    </row>
    <row r="167" spans="1:33" ht="12.75">
      <c r="A167"/>
      <c r="B167" s="21" t="s">
        <v>156</v>
      </c>
      <c r="C167" s="21"/>
      <c r="D167" s="22">
        <f>SUM(D166)</f>
        <v>29768712</v>
      </c>
      <c r="E167" s="22">
        <f>D167</f>
        <v>29768712</v>
      </c>
      <c r="F167" s="23">
        <v>19.188</v>
      </c>
      <c r="G167" s="23">
        <f>F167*D167</f>
        <v>571202045.856</v>
      </c>
      <c r="H167" s="24">
        <v>0</v>
      </c>
      <c r="I167" s="23">
        <f t="shared" si="33"/>
        <v>0</v>
      </c>
      <c r="J167" s="24">
        <v>0</v>
      </c>
      <c r="K167" s="24">
        <f t="shared" si="34"/>
        <v>0</v>
      </c>
      <c r="L167" s="24">
        <v>0</v>
      </c>
      <c r="M167" s="23">
        <f t="shared" si="35"/>
        <v>0</v>
      </c>
      <c r="N167" s="24">
        <v>0</v>
      </c>
      <c r="O167" s="24">
        <f t="shared" si="41"/>
        <v>0</v>
      </c>
      <c r="P167" s="24">
        <v>0.047</v>
      </c>
      <c r="Q167" s="7">
        <f t="shared" si="32"/>
        <v>1399.1294639999999</v>
      </c>
      <c r="R167" s="24">
        <v>5.019</v>
      </c>
      <c r="S167" s="24">
        <f t="shared" si="40"/>
        <v>149409165.528</v>
      </c>
      <c r="T167" s="23">
        <v>0</v>
      </c>
      <c r="U167" s="23">
        <f t="shared" si="36"/>
        <v>0</v>
      </c>
      <c r="V167" s="23">
        <v>0</v>
      </c>
      <c r="W167" s="23">
        <f t="shared" si="42"/>
        <v>0</v>
      </c>
      <c r="X167" s="23">
        <v>0</v>
      </c>
      <c r="Y167" s="23">
        <v>0</v>
      </c>
      <c r="Z167" s="23">
        <f t="shared" si="37"/>
        <v>0</v>
      </c>
      <c r="AA167" s="23">
        <f>F167+H167+J167+L167+N167+P167+R167+T167+V167+Y167</f>
        <v>24.253999999999998</v>
      </c>
      <c r="AB167" s="23">
        <f t="shared" si="39"/>
        <v>722010340.8479999</v>
      </c>
      <c r="AD167" s="25">
        <f>AA167-N167-R167</f>
        <v>19.235</v>
      </c>
      <c r="AE167">
        <f>AD167/AA167</f>
        <v>0.7930650614331657</v>
      </c>
      <c r="AG167" s="25"/>
    </row>
    <row r="168" spans="1:33" ht="12.75">
      <c r="A168"/>
      <c r="B168" s="21"/>
      <c r="C168" s="21"/>
      <c r="D168" s="26"/>
      <c r="E168" s="26"/>
      <c r="F168" s="23"/>
      <c r="G168" s="23"/>
      <c r="H168" s="24"/>
      <c r="I168" s="23">
        <f t="shared" si="33"/>
        <v>0</v>
      </c>
      <c r="J168" s="24"/>
      <c r="K168" s="24">
        <f t="shared" si="34"/>
        <v>0</v>
      </c>
      <c r="L168" s="24"/>
      <c r="M168" s="23">
        <f t="shared" si="35"/>
        <v>0</v>
      </c>
      <c r="N168" s="24"/>
      <c r="O168" s="24">
        <f t="shared" si="41"/>
        <v>0</v>
      </c>
      <c r="P168" s="24"/>
      <c r="Q168" s="7">
        <f t="shared" si="32"/>
        <v>0</v>
      </c>
      <c r="R168" s="24"/>
      <c r="S168" s="24">
        <f t="shared" si="40"/>
        <v>0</v>
      </c>
      <c r="T168" s="23"/>
      <c r="U168" s="23">
        <f t="shared" si="36"/>
        <v>0</v>
      </c>
      <c r="V168" s="23"/>
      <c r="W168" s="23">
        <f t="shared" si="42"/>
        <v>0</v>
      </c>
      <c r="X168" s="23"/>
      <c r="Y168" s="23"/>
      <c r="Z168" s="23">
        <f t="shared" si="37"/>
        <v>0</v>
      </c>
      <c r="AA168" s="23"/>
      <c r="AB168" s="23">
        <f t="shared" si="39"/>
        <v>0</v>
      </c>
      <c r="AD168" s="25"/>
      <c r="AG168" s="25"/>
    </row>
    <row r="169" spans="1:33" ht="12.75">
      <c r="A169" s="18" t="s">
        <v>146</v>
      </c>
      <c r="B169" s="19" t="s">
        <v>157</v>
      </c>
      <c r="C169" s="19"/>
      <c r="D169" s="28">
        <v>10671489</v>
      </c>
      <c r="E169" s="28"/>
      <c r="F169" s="23"/>
      <c r="G169" s="23"/>
      <c r="H169" s="24"/>
      <c r="I169" s="23">
        <f t="shared" si="33"/>
        <v>0</v>
      </c>
      <c r="J169" s="24"/>
      <c r="K169" s="24">
        <f t="shared" si="34"/>
        <v>0</v>
      </c>
      <c r="L169" s="24"/>
      <c r="M169" s="23">
        <f t="shared" si="35"/>
        <v>0</v>
      </c>
      <c r="N169" s="24"/>
      <c r="O169" s="24">
        <f t="shared" si="41"/>
        <v>0</v>
      </c>
      <c r="P169" s="24"/>
      <c r="Q169" s="7">
        <f t="shared" si="32"/>
        <v>0</v>
      </c>
      <c r="R169" s="24"/>
      <c r="S169" s="24">
        <f t="shared" si="40"/>
        <v>0</v>
      </c>
      <c r="T169" s="23"/>
      <c r="U169" s="23">
        <f t="shared" si="36"/>
        <v>0</v>
      </c>
      <c r="V169" s="23"/>
      <c r="W169" s="23">
        <f t="shared" si="42"/>
        <v>0</v>
      </c>
      <c r="X169" s="23"/>
      <c r="Y169" s="23"/>
      <c r="Z169" s="23">
        <f t="shared" si="37"/>
        <v>0</v>
      </c>
      <c r="AA169" s="23"/>
      <c r="AB169" s="23">
        <f t="shared" si="39"/>
        <v>0</v>
      </c>
      <c r="AD169" s="25"/>
      <c r="AG169" s="25"/>
    </row>
    <row r="170" spans="1:33" ht="12.75">
      <c r="A170" s="18" t="s">
        <v>158</v>
      </c>
      <c r="B170" s="19" t="s">
        <v>157</v>
      </c>
      <c r="C170" s="19"/>
      <c r="D170" s="28">
        <v>3652110</v>
      </c>
      <c r="E170" s="28"/>
      <c r="F170" s="23"/>
      <c r="G170" s="23"/>
      <c r="H170" s="24"/>
      <c r="I170" s="23">
        <f t="shared" si="33"/>
        <v>0</v>
      </c>
      <c r="J170" s="24"/>
      <c r="K170" s="24">
        <f t="shared" si="34"/>
        <v>0</v>
      </c>
      <c r="L170" s="24"/>
      <c r="M170" s="23">
        <f t="shared" si="35"/>
        <v>0</v>
      </c>
      <c r="N170" s="24"/>
      <c r="O170" s="24">
        <f t="shared" si="41"/>
        <v>0</v>
      </c>
      <c r="P170" s="24"/>
      <c r="Q170" s="7">
        <f t="shared" si="32"/>
        <v>0</v>
      </c>
      <c r="R170" s="24"/>
      <c r="S170" s="24">
        <f t="shared" si="40"/>
        <v>0</v>
      </c>
      <c r="T170" s="23"/>
      <c r="U170" s="23">
        <f t="shared" si="36"/>
        <v>0</v>
      </c>
      <c r="V170" s="23"/>
      <c r="W170" s="23">
        <f>$D169*V170</f>
        <v>0</v>
      </c>
      <c r="X170" s="23"/>
      <c r="Y170" s="23"/>
      <c r="Z170" s="23">
        <f t="shared" si="37"/>
        <v>0</v>
      </c>
      <c r="AA170" s="23"/>
      <c r="AB170" s="23">
        <f t="shared" si="39"/>
        <v>0</v>
      </c>
      <c r="AD170" s="25"/>
      <c r="AG170" s="25"/>
    </row>
    <row r="171" spans="1:33" ht="12.75">
      <c r="A171"/>
      <c r="B171" s="21" t="s">
        <v>159</v>
      </c>
      <c r="C171" s="21"/>
      <c r="D171" s="22">
        <f>SUM(D169:D170)</f>
        <v>14323599</v>
      </c>
      <c r="E171" s="22">
        <f>D171</f>
        <v>14323599</v>
      </c>
      <c r="F171" s="23">
        <v>25.359</v>
      </c>
      <c r="G171" s="23">
        <f>F171*D171</f>
        <v>363232147.041</v>
      </c>
      <c r="H171" s="24">
        <v>0</v>
      </c>
      <c r="I171" s="23">
        <f t="shared" si="33"/>
        <v>0</v>
      </c>
      <c r="J171" s="24">
        <v>0</v>
      </c>
      <c r="K171" s="24">
        <f t="shared" si="34"/>
        <v>0</v>
      </c>
      <c r="L171" s="24">
        <v>0</v>
      </c>
      <c r="M171" s="23">
        <f t="shared" si="35"/>
        <v>0</v>
      </c>
      <c r="N171" s="24">
        <v>0</v>
      </c>
      <c r="O171" s="24">
        <f t="shared" si="41"/>
        <v>0</v>
      </c>
      <c r="P171" s="24">
        <v>0.15</v>
      </c>
      <c r="Q171" s="7">
        <f t="shared" si="32"/>
        <v>2148.53985</v>
      </c>
      <c r="R171" s="24">
        <v>0</v>
      </c>
      <c r="S171" s="24">
        <f t="shared" si="40"/>
        <v>0</v>
      </c>
      <c r="T171" s="23">
        <v>0</v>
      </c>
      <c r="U171" s="23">
        <f t="shared" si="36"/>
        <v>0</v>
      </c>
      <c r="V171" s="23">
        <v>0</v>
      </c>
      <c r="W171" s="23">
        <f>$D170*V171</f>
        <v>0</v>
      </c>
      <c r="X171" s="23">
        <v>0</v>
      </c>
      <c r="Y171" s="23">
        <v>0</v>
      </c>
      <c r="Z171" s="23">
        <f t="shared" si="37"/>
        <v>0</v>
      </c>
      <c r="AA171" s="23">
        <f>F171+H171+J171+L171+N171+P171+R171+T171+V171+Y171</f>
        <v>25.509</v>
      </c>
      <c r="AB171" s="23">
        <f t="shared" si="39"/>
        <v>365380686.89100003</v>
      </c>
      <c r="AD171" s="25">
        <f>AA171-N171-R171</f>
        <v>25.509</v>
      </c>
      <c r="AE171">
        <f>AD171/AA171</f>
        <v>1</v>
      </c>
      <c r="AG171" s="25"/>
    </row>
    <row r="172" spans="1:33" ht="12.75">
      <c r="A172"/>
      <c r="B172" s="21"/>
      <c r="C172" s="21"/>
      <c r="D172" s="26"/>
      <c r="E172" s="26"/>
      <c r="F172" s="23"/>
      <c r="G172" s="23"/>
      <c r="H172" s="24"/>
      <c r="I172" s="23">
        <f t="shared" si="33"/>
        <v>0</v>
      </c>
      <c r="J172" s="24"/>
      <c r="K172" s="24">
        <f t="shared" si="34"/>
        <v>0</v>
      </c>
      <c r="L172" s="24"/>
      <c r="M172" s="23">
        <f t="shared" si="35"/>
        <v>0</v>
      </c>
      <c r="N172" s="24"/>
      <c r="O172" s="24">
        <f t="shared" si="41"/>
        <v>0</v>
      </c>
      <c r="P172" s="24"/>
      <c r="Q172" s="7">
        <f t="shared" si="32"/>
        <v>0</v>
      </c>
      <c r="R172" s="24"/>
      <c r="S172" s="24">
        <f t="shared" si="40"/>
        <v>0</v>
      </c>
      <c r="T172" s="23"/>
      <c r="U172" s="23">
        <f t="shared" si="36"/>
        <v>0</v>
      </c>
      <c r="V172" s="23"/>
      <c r="W172" s="23">
        <f>$D171*V172</f>
        <v>0</v>
      </c>
      <c r="X172" s="23"/>
      <c r="Y172" s="23"/>
      <c r="Z172" s="23">
        <f t="shared" si="37"/>
        <v>0</v>
      </c>
      <c r="AA172" s="23"/>
      <c r="AB172" s="23">
        <f t="shared" si="39"/>
        <v>0</v>
      </c>
      <c r="AD172" s="25"/>
      <c r="AG172" s="25"/>
    </row>
    <row r="173" spans="1:33" ht="12.75">
      <c r="A173" s="32" t="s">
        <v>146</v>
      </c>
      <c r="B173" s="33" t="s">
        <v>160</v>
      </c>
      <c r="C173" s="19"/>
      <c r="D173" s="20">
        <v>17519510</v>
      </c>
      <c r="E173" s="20"/>
      <c r="F173" s="23"/>
      <c r="G173" s="23"/>
      <c r="H173" s="24"/>
      <c r="I173" s="23">
        <f t="shared" si="33"/>
        <v>0</v>
      </c>
      <c r="J173" s="24"/>
      <c r="K173" s="24">
        <f t="shared" si="34"/>
        <v>0</v>
      </c>
      <c r="L173" s="24"/>
      <c r="M173" s="23">
        <f t="shared" si="35"/>
        <v>0</v>
      </c>
      <c r="N173" s="24"/>
      <c r="O173" s="24">
        <f t="shared" si="41"/>
        <v>0</v>
      </c>
      <c r="P173" s="24"/>
      <c r="Q173" s="7">
        <f t="shared" si="32"/>
        <v>0</v>
      </c>
      <c r="R173" s="24"/>
      <c r="S173" s="24">
        <f t="shared" si="40"/>
        <v>0</v>
      </c>
      <c r="T173" s="23"/>
      <c r="U173" s="23">
        <f t="shared" si="36"/>
        <v>0</v>
      </c>
      <c r="V173" s="23"/>
      <c r="W173" s="23">
        <f>$D172*V173</f>
        <v>0</v>
      </c>
      <c r="X173" s="23"/>
      <c r="Y173" s="23"/>
      <c r="Z173" s="23">
        <f t="shared" si="37"/>
        <v>0</v>
      </c>
      <c r="AA173" s="23"/>
      <c r="AB173" s="23">
        <f t="shared" si="39"/>
        <v>0</v>
      </c>
      <c r="AD173" s="25"/>
      <c r="AG173" s="25"/>
    </row>
    <row r="174" spans="1:33" ht="12.75">
      <c r="A174" s="18"/>
      <c r="B174" s="21" t="s">
        <v>161</v>
      </c>
      <c r="C174" s="21"/>
      <c r="D174" s="22">
        <f>SUM(D173)</f>
        <v>17519510</v>
      </c>
      <c r="E174" s="22">
        <f>D174</f>
        <v>17519510</v>
      </c>
      <c r="F174" s="23">
        <v>20.596</v>
      </c>
      <c r="G174" s="23">
        <f>F174*D174</f>
        <v>360831827.96</v>
      </c>
      <c r="H174" s="24">
        <v>0</v>
      </c>
      <c r="I174" s="23">
        <f t="shared" si="33"/>
        <v>0</v>
      </c>
      <c r="J174" s="24">
        <v>0</v>
      </c>
      <c r="K174" s="24">
        <f t="shared" si="34"/>
        <v>0</v>
      </c>
      <c r="L174" s="24">
        <v>0</v>
      </c>
      <c r="M174" s="23">
        <f t="shared" si="35"/>
        <v>0</v>
      </c>
      <c r="N174" s="24">
        <v>0</v>
      </c>
      <c r="O174" s="24">
        <f t="shared" si="41"/>
        <v>0</v>
      </c>
      <c r="P174" s="24">
        <v>0.021</v>
      </c>
      <c r="Q174" s="7">
        <f t="shared" si="32"/>
        <v>367.90971</v>
      </c>
      <c r="R174" s="24">
        <v>0</v>
      </c>
      <c r="S174" s="24">
        <f t="shared" si="40"/>
        <v>0</v>
      </c>
      <c r="T174" s="23">
        <v>0</v>
      </c>
      <c r="U174" s="23">
        <f t="shared" si="36"/>
        <v>0</v>
      </c>
      <c r="V174" s="23">
        <v>0</v>
      </c>
      <c r="W174" s="23">
        <f aca="true" t="shared" si="43" ref="W174:W179">$D174*V174</f>
        <v>0</v>
      </c>
      <c r="X174" s="23">
        <v>0</v>
      </c>
      <c r="Y174" s="23">
        <v>0</v>
      </c>
      <c r="Z174" s="23">
        <f t="shared" si="37"/>
        <v>0</v>
      </c>
      <c r="AA174" s="23">
        <f>F174+H174+J174+L174+N174+P174+R174+T174+V174+Y174</f>
        <v>20.617</v>
      </c>
      <c r="AB174" s="23">
        <f t="shared" si="39"/>
        <v>361199737.67</v>
      </c>
      <c r="AD174" s="25">
        <f>AA174-N174-R174</f>
        <v>20.617</v>
      </c>
      <c r="AE174">
        <f>AD174/AA174</f>
        <v>1</v>
      </c>
      <c r="AG174" s="25"/>
    </row>
    <row r="175" spans="1:33" ht="12.75">
      <c r="A175" s="18"/>
      <c r="B175" s="21"/>
      <c r="C175" s="21"/>
      <c r="D175" s="26"/>
      <c r="E175" s="26"/>
      <c r="F175" s="23"/>
      <c r="G175" s="23"/>
      <c r="H175" s="24"/>
      <c r="I175" s="23">
        <f t="shared" si="33"/>
        <v>0</v>
      </c>
      <c r="J175" s="24"/>
      <c r="K175" s="24">
        <f t="shared" si="34"/>
        <v>0</v>
      </c>
      <c r="L175" s="24"/>
      <c r="M175" s="23">
        <f t="shared" si="35"/>
        <v>0</v>
      </c>
      <c r="N175" s="24"/>
      <c r="O175" s="24">
        <f t="shared" si="41"/>
        <v>0</v>
      </c>
      <c r="P175" s="24"/>
      <c r="Q175" s="7">
        <f t="shared" si="32"/>
        <v>0</v>
      </c>
      <c r="R175" s="24"/>
      <c r="S175" s="24">
        <f t="shared" si="40"/>
        <v>0</v>
      </c>
      <c r="T175" s="23"/>
      <c r="U175" s="23">
        <f t="shared" si="36"/>
        <v>0</v>
      </c>
      <c r="V175" s="23"/>
      <c r="W175" s="23">
        <f t="shared" si="43"/>
        <v>0</v>
      </c>
      <c r="X175" s="23"/>
      <c r="Y175" s="23"/>
      <c r="Z175" s="23">
        <f t="shared" si="37"/>
        <v>0</v>
      </c>
      <c r="AA175" s="23"/>
      <c r="AB175" s="23">
        <f t="shared" si="39"/>
        <v>0</v>
      </c>
      <c r="AD175" s="25"/>
      <c r="AG175" s="25"/>
    </row>
    <row r="176" spans="1:33" ht="12.75">
      <c r="A176" s="18" t="s">
        <v>146</v>
      </c>
      <c r="B176" s="33" t="s">
        <v>162</v>
      </c>
      <c r="C176" s="19"/>
      <c r="D176" s="20">
        <v>12881663</v>
      </c>
      <c r="E176" s="20"/>
      <c r="F176" s="23"/>
      <c r="G176" s="23"/>
      <c r="H176" s="24"/>
      <c r="I176" s="23">
        <f t="shared" si="33"/>
        <v>0</v>
      </c>
      <c r="J176" s="24"/>
      <c r="K176" s="24">
        <f t="shared" si="34"/>
        <v>0</v>
      </c>
      <c r="L176" s="24"/>
      <c r="M176" s="23">
        <f t="shared" si="35"/>
        <v>0</v>
      </c>
      <c r="N176" s="24"/>
      <c r="O176" s="24">
        <f t="shared" si="41"/>
        <v>0</v>
      </c>
      <c r="P176" s="24"/>
      <c r="Q176" s="7">
        <f t="shared" si="32"/>
        <v>0</v>
      </c>
      <c r="R176" s="24"/>
      <c r="S176" s="24">
        <f t="shared" si="40"/>
        <v>0</v>
      </c>
      <c r="T176" s="23"/>
      <c r="U176" s="23">
        <f t="shared" si="36"/>
        <v>0</v>
      </c>
      <c r="V176" s="23"/>
      <c r="W176" s="23">
        <f t="shared" si="43"/>
        <v>0</v>
      </c>
      <c r="X176" s="23"/>
      <c r="Y176" s="23"/>
      <c r="Z176" s="23">
        <f t="shared" si="37"/>
        <v>0</v>
      </c>
      <c r="AA176" s="23"/>
      <c r="AB176" s="23">
        <f t="shared" si="39"/>
        <v>0</v>
      </c>
      <c r="AD176" s="25"/>
      <c r="AG176" s="25"/>
    </row>
    <row r="177" spans="1:33" ht="12.75">
      <c r="A177"/>
      <c r="B177" s="21" t="s">
        <v>163</v>
      </c>
      <c r="C177" s="21"/>
      <c r="D177" s="22">
        <f>SUM(D176)</f>
        <v>12881663</v>
      </c>
      <c r="E177" s="22">
        <f>D177</f>
        <v>12881663</v>
      </c>
      <c r="F177" s="23">
        <v>16.798</v>
      </c>
      <c r="G177" s="23">
        <f>F177*D177</f>
        <v>216386175.07399997</v>
      </c>
      <c r="H177" s="24">
        <v>0</v>
      </c>
      <c r="I177" s="23">
        <f t="shared" si="33"/>
        <v>0</v>
      </c>
      <c r="J177" s="24">
        <v>0</v>
      </c>
      <c r="K177" s="24">
        <f t="shared" si="34"/>
        <v>0</v>
      </c>
      <c r="L177" s="24">
        <v>0</v>
      </c>
      <c r="M177" s="23">
        <f t="shared" si="35"/>
        <v>0</v>
      </c>
      <c r="N177" s="24">
        <v>0</v>
      </c>
      <c r="O177" s="24">
        <f t="shared" si="41"/>
        <v>0</v>
      </c>
      <c r="P177" s="24">
        <v>0</v>
      </c>
      <c r="Q177" s="7">
        <f t="shared" si="32"/>
        <v>0</v>
      </c>
      <c r="R177" s="24">
        <v>0</v>
      </c>
      <c r="S177" s="24">
        <f t="shared" si="40"/>
        <v>0</v>
      </c>
      <c r="T177" s="23">
        <v>0</v>
      </c>
      <c r="U177" s="23">
        <f t="shared" si="36"/>
        <v>0</v>
      </c>
      <c r="V177" s="23">
        <v>0</v>
      </c>
      <c r="W177" s="23">
        <f t="shared" si="43"/>
        <v>0</v>
      </c>
      <c r="X177" s="23">
        <v>0</v>
      </c>
      <c r="Y177" s="23">
        <v>0</v>
      </c>
      <c r="Z177" s="23">
        <f t="shared" si="37"/>
        <v>0</v>
      </c>
      <c r="AA177" s="23">
        <f>F177+H177+J177+L177+N177+P177+R177+T177+V177+Y177</f>
        <v>16.798</v>
      </c>
      <c r="AB177" s="23">
        <f t="shared" si="39"/>
        <v>216386175.07399997</v>
      </c>
      <c r="AD177" s="25">
        <f>AA177-N177-R177</f>
        <v>16.798</v>
      </c>
      <c r="AE177">
        <f>AD177/AA177</f>
        <v>1</v>
      </c>
      <c r="AG177" s="25"/>
    </row>
    <row r="178" spans="1:33" ht="12.75">
      <c r="A178"/>
      <c r="B178" s="21"/>
      <c r="C178" s="21"/>
      <c r="D178" s="26"/>
      <c r="E178" s="26"/>
      <c r="F178" s="23"/>
      <c r="G178" s="23"/>
      <c r="H178" s="24"/>
      <c r="I178" s="23">
        <f t="shared" si="33"/>
        <v>0</v>
      </c>
      <c r="J178" s="24"/>
      <c r="K178" s="24">
        <f t="shared" si="34"/>
        <v>0</v>
      </c>
      <c r="L178" s="24"/>
      <c r="M178" s="23">
        <f t="shared" si="35"/>
        <v>0</v>
      </c>
      <c r="N178" s="24"/>
      <c r="O178" s="24">
        <f t="shared" si="41"/>
        <v>0</v>
      </c>
      <c r="P178" s="24"/>
      <c r="Q178" s="7">
        <f t="shared" si="32"/>
        <v>0</v>
      </c>
      <c r="R178" s="24"/>
      <c r="S178" s="24">
        <f t="shared" si="40"/>
        <v>0</v>
      </c>
      <c r="T178" s="23"/>
      <c r="U178" s="23">
        <f t="shared" si="36"/>
        <v>0</v>
      </c>
      <c r="V178" s="23"/>
      <c r="W178" s="23">
        <f t="shared" si="43"/>
        <v>0</v>
      </c>
      <c r="X178" s="23"/>
      <c r="Y178" s="23"/>
      <c r="Z178" s="23">
        <f t="shared" si="37"/>
        <v>0</v>
      </c>
      <c r="AA178" s="23"/>
      <c r="AB178" s="23">
        <f t="shared" si="39"/>
        <v>0</v>
      </c>
      <c r="AD178" s="25"/>
      <c r="AG178" s="25"/>
    </row>
    <row r="179" spans="1:33" ht="12.75">
      <c r="A179" s="32" t="s">
        <v>146</v>
      </c>
      <c r="B179" s="33" t="s">
        <v>164</v>
      </c>
      <c r="C179" s="33"/>
      <c r="D179" s="30">
        <v>1473281</v>
      </c>
      <c r="E179" s="28"/>
      <c r="F179" s="23"/>
      <c r="G179" s="23"/>
      <c r="H179" s="24"/>
      <c r="I179" s="23">
        <f t="shared" si="33"/>
        <v>0</v>
      </c>
      <c r="J179" s="24"/>
      <c r="K179" s="24">
        <f t="shared" si="34"/>
        <v>0</v>
      </c>
      <c r="L179" s="24"/>
      <c r="M179" s="23">
        <f t="shared" si="35"/>
        <v>0</v>
      </c>
      <c r="N179" s="24"/>
      <c r="O179" s="24">
        <f t="shared" si="41"/>
        <v>0</v>
      </c>
      <c r="P179" s="24"/>
      <c r="Q179" s="7">
        <f t="shared" si="32"/>
        <v>0</v>
      </c>
      <c r="R179" s="24"/>
      <c r="S179" s="24">
        <f t="shared" si="40"/>
        <v>0</v>
      </c>
      <c r="T179" s="23"/>
      <c r="U179" s="23">
        <f t="shared" si="36"/>
        <v>0</v>
      </c>
      <c r="V179" s="23"/>
      <c r="W179" s="23">
        <f t="shared" si="43"/>
        <v>0</v>
      </c>
      <c r="X179" s="23"/>
      <c r="Y179" s="23"/>
      <c r="Z179" s="23">
        <f t="shared" si="37"/>
        <v>0</v>
      </c>
      <c r="AA179" s="23"/>
      <c r="AB179" s="23">
        <f t="shared" si="39"/>
        <v>0</v>
      </c>
      <c r="AD179" s="25"/>
      <c r="AG179" s="25"/>
    </row>
    <row r="180" spans="1:33" ht="12.75">
      <c r="A180" s="32" t="s">
        <v>158</v>
      </c>
      <c r="B180" s="33" t="s">
        <v>164</v>
      </c>
      <c r="C180" s="33"/>
      <c r="D180" s="30">
        <v>25572270</v>
      </c>
      <c r="E180" s="28"/>
      <c r="F180" s="23"/>
      <c r="G180" s="23"/>
      <c r="H180" s="24"/>
      <c r="I180" s="23">
        <f t="shared" si="33"/>
        <v>0</v>
      </c>
      <c r="J180" s="24"/>
      <c r="K180" s="24">
        <f t="shared" si="34"/>
        <v>0</v>
      </c>
      <c r="L180" s="24"/>
      <c r="M180" s="23">
        <f t="shared" si="35"/>
        <v>0</v>
      </c>
      <c r="N180" s="24"/>
      <c r="O180" s="24">
        <f t="shared" si="41"/>
        <v>0</v>
      </c>
      <c r="P180" s="24"/>
      <c r="Q180" s="7">
        <f t="shared" si="32"/>
        <v>0</v>
      </c>
      <c r="R180" s="24"/>
      <c r="S180" s="24">
        <f t="shared" si="40"/>
        <v>0</v>
      </c>
      <c r="T180" s="23"/>
      <c r="U180" s="23">
        <f t="shared" si="36"/>
        <v>0</v>
      </c>
      <c r="V180" s="23"/>
      <c r="W180" s="23">
        <f>$D179*V180</f>
        <v>0</v>
      </c>
      <c r="X180" s="23"/>
      <c r="Y180" s="23"/>
      <c r="Z180" s="23">
        <f t="shared" si="37"/>
        <v>0</v>
      </c>
      <c r="AA180" s="23"/>
      <c r="AB180" s="23">
        <f t="shared" si="39"/>
        <v>0</v>
      </c>
      <c r="AD180" s="25"/>
      <c r="AG180" s="25"/>
    </row>
    <row r="181" spans="1:33" ht="12.75">
      <c r="A181" s="37"/>
      <c r="B181" s="38" t="s">
        <v>165</v>
      </c>
      <c r="C181" s="38"/>
      <c r="D181" s="34">
        <f>SUM(D179:D180)</f>
        <v>27045551</v>
      </c>
      <c r="E181" s="22">
        <f>D181</f>
        <v>27045551</v>
      </c>
      <c r="F181" s="39">
        <v>27</v>
      </c>
      <c r="G181" s="23">
        <f>F181*D181</f>
        <v>730229877</v>
      </c>
      <c r="H181" s="24">
        <v>0</v>
      </c>
      <c r="I181" s="23">
        <f t="shared" si="33"/>
        <v>0</v>
      </c>
      <c r="J181" s="24">
        <v>0</v>
      </c>
      <c r="K181" s="24">
        <f t="shared" si="34"/>
        <v>0</v>
      </c>
      <c r="L181" s="24">
        <v>0</v>
      </c>
      <c r="M181" s="23">
        <f t="shared" si="35"/>
        <v>0</v>
      </c>
      <c r="N181" s="24">
        <v>0</v>
      </c>
      <c r="O181" s="24">
        <f t="shared" si="41"/>
        <v>0</v>
      </c>
      <c r="P181" s="24">
        <v>0.031</v>
      </c>
      <c r="Q181" s="7">
        <f t="shared" si="32"/>
        <v>838.4120810000001</v>
      </c>
      <c r="R181" s="24">
        <v>3</v>
      </c>
      <c r="S181" s="24">
        <f t="shared" si="40"/>
        <v>81136653</v>
      </c>
      <c r="T181" s="23">
        <v>0</v>
      </c>
      <c r="U181" s="23">
        <f t="shared" si="36"/>
        <v>0</v>
      </c>
      <c r="V181" s="23">
        <v>0</v>
      </c>
      <c r="W181" s="23">
        <f>$D180*V181</f>
        <v>0</v>
      </c>
      <c r="X181" s="23">
        <v>0</v>
      </c>
      <c r="Y181" s="23">
        <v>0</v>
      </c>
      <c r="Z181" s="23">
        <f t="shared" si="37"/>
        <v>0</v>
      </c>
      <c r="AA181" s="23">
        <f>F181+H181+J181+L181+N181+P181+R181+T181+V181+Y181</f>
        <v>30.031</v>
      </c>
      <c r="AB181" s="23">
        <f t="shared" si="39"/>
        <v>812204942.081</v>
      </c>
      <c r="AD181" s="25">
        <f>AA181-N181-R181</f>
        <v>27.031</v>
      </c>
      <c r="AE181">
        <f>AD181/AA181</f>
        <v>0.9001032266657787</v>
      </c>
      <c r="AG181" s="25"/>
    </row>
    <row r="182" spans="1:33" ht="12.75">
      <c r="A182"/>
      <c r="B182" s="21"/>
      <c r="C182" s="21"/>
      <c r="D182" s="26"/>
      <c r="E182" s="26"/>
      <c r="F182" s="23"/>
      <c r="G182" s="23"/>
      <c r="H182" s="24"/>
      <c r="I182" s="23">
        <f t="shared" si="33"/>
        <v>0</v>
      </c>
      <c r="J182" s="24"/>
      <c r="K182" s="24">
        <f t="shared" si="34"/>
        <v>0</v>
      </c>
      <c r="L182" s="24"/>
      <c r="M182" s="23">
        <f t="shared" si="35"/>
        <v>0</v>
      </c>
      <c r="N182" s="24"/>
      <c r="O182" s="24">
        <f t="shared" si="41"/>
        <v>0</v>
      </c>
      <c r="P182" s="24"/>
      <c r="Q182" s="7">
        <f t="shared" si="32"/>
        <v>0</v>
      </c>
      <c r="R182" s="24"/>
      <c r="S182" s="24">
        <f t="shared" si="40"/>
        <v>0</v>
      </c>
      <c r="T182" s="23"/>
      <c r="U182" s="23">
        <f t="shared" si="36"/>
        <v>0</v>
      </c>
      <c r="V182" s="23"/>
      <c r="W182" s="23">
        <f>$D181*V182</f>
        <v>0</v>
      </c>
      <c r="X182" s="23"/>
      <c r="Y182" s="23"/>
      <c r="Z182" s="23">
        <f t="shared" si="37"/>
        <v>0</v>
      </c>
      <c r="AA182" s="23"/>
      <c r="AB182" s="23">
        <f t="shared" si="39"/>
        <v>0</v>
      </c>
      <c r="AD182" s="25"/>
      <c r="AG182" s="25"/>
    </row>
    <row r="183" spans="1:33" ht="12.75">
      <c r="A183" s="18" t="s">
        <v>158</v>
      </c>
      <c r="B183" s="19" t="s">
        <v>166</v>
      </c>
      <c r="C183" s="19"/>
      <c r="D183" s="20">
        <v>583169580</v>
      </c>
      <c r="E183" s="20"/>
      <c r="F183" s="23"/>
      <c r="G183" s="23"/>
      <c r="H183" s="24"/>
      <c r="I183" s="23">
        <f t="shared" si="33"/>
        <v>0</v>
      </c>
      <c r="J183" s="24"/>
      <c r="K183" s="24">
        <f t="shared" si="34"/>
        <v>0</v>
      </c>
      <c r="L183" s="24"/>
      <c r="M183" s="23">
        <f t="shared" si="35"/>
        <v>0</v>
      </c>
      <c r="N183" s="24"/>
      <c r="O183" s="24">
        <f t="shared" si="41"/>
        <v>0</v>
      </c>
      <c r="P183" s="24"/>
      <c r="Q183" s="7">
        <f t="shared" si="32"/>
        <v>0</v>
      </c>
      <c r="R183" s="24"/>
      <c r="S183" s="24">
        <f t="shared" si="40"/>
        <v>0</v>
      </c>
      <c r="T183" s="23"/>
      <c r="U183" s="23">
        <f t="shared" si="36"/>
        <v>0</v>
      </c>
      <c r="V183" s="23"/>
      <c r="W183" s="23">
        <f>$D182*V183</f>
        <v>0</v>
      </c>
      <c r="X183" s="23"/>
      <c r="Y183" s="23"/>
      <c r="Z183" s="23">
        <f t="shared" si="37"/>
        <v>0</v>
      </c>
      <c r="AA183" s="23"/>
      <c r="AB183" s="23">
        <f t="shared" si="39"/>
        <v>0</v>
      </c>
      <c r="AD183" s="25"/>
      <c r="AG183" s="25"/>
    </row>
    <row r="184" spans="1:33" ht="12.75">
      <c r="A184" s="18"/>
      <c r="B184" s="21" t="s">
        <v>167</v>
      </c>
      <c r="C184" s="21"/>
      <c r="D184" s="22">
        <f>SUM(D183)</f>
        <v>583169580</v>
      </c>
      <c r="E184" s="22">
        <f>D184</f>
        <v>583169580</v>
      </c>
      <c r="F184" s="23">
        <v>18.818</v>
      </c>
      <c r="G184" s="23">
        <f>F184*D184</f>
        <v>10974085156.44</v>
      </c>
      <c r="H184" s="24">
        <v>0</v>
      </c>
      <c r="I184" s="23">
        <f t="shared" si="33"/>
        <v>0</v>
      </c>
      <c r="J184" s="24">
        <v>0</v>
      </c>
      <c r="K184" s="24">
        <f t="shared" si="34"/>
        <v>0</v>
      </c>
      <c r="L184" s="24">
        <v>0</v>
      </c>
      <c r="M184" s="23">
        <f t="shared" si="35"/>
        <v>0</v>
      </c>
      <c r="N184" s="24">
        <v>9.859</v>
      </c>
      <c r="O184" s="24">
        <f t="shared" si="41"/>
        <v>5749468889.22</v>
      </c>
      <c r="P184" s="24">
        <v>0.257</v>
      </c>
      <c r="Q184" s="7">
        <f t="shared" si="32"/>
        <v>149874.58206000002</v>
      </c>
      <c r="R184" s="24">
        <v>12.5</v>
      </c>
      <c r="S184" s="24">
        <f t="shared" si="40"/>
        <v>7289619750</v>
      </c>
      <c r="T184" s="23">
        <v>0</v>
      </c>
      <c r="U184" s="23">
        <f t="shared" si="36"/>
        <v>0</v>
      </c>
      <c r="V184" s="23">
        <v>0</v>
      </c>
      <c r="W184" s="23">
        <f aca="true" t="shared" si="44" ref="W184:W207">$D184*V184</f>
        <v>0</v>
      </c>
      <c r="X184" s="23">
        <v>0</v>
      </c>
      <c r="Y184" s="23">
        <v>0</v>
      </c>
      <c r="Z184" s="23">
        <f t="shared" si="37"/>
        <v>0</v>
      </c>
      <c r="AA184" s="23">
        <f>F184+H184+J184+L184+N184+P184+R184+T184+V184+Y184</f>
        <v>41.434</v>
      </c>
      <c r="AB184" s="23">
        <f t="shared" si="39"/>
        <v>24163048377.719997</v>
      </c>
      <c r="AD184" s="25">
        <f>AA184-N184-R184</f>
        <v>19.074999999999996</v>
      </c>
      <c r="AE184">
        <f>AD184/AA184</f>
        <v>0.4603707100448906</v>
      </c>
      <c r="AG184" s="25"/>
    </row>
    <row r="185" spans="1:33" ht="12.75">
      <c r="A185" s="18"/>
      <c r="B185" s="21"/>
      <c r="C185" s="21"/>
      <c r="D185" s="26"/>
      <c r="E185" s="26"/>
      <c r="F185" s="23"/>
      <c r="G185" s="23"/>
      <c r="H185" s="24"/>
      <c r="I185" s="23">
        <f t="shared" si="33"/>
        <v>0</v>
      </c>
      <c r="J185" s="24"/>
      <c r="K185" s="24">
        <f t="shared" si="34"/>
        <v>0</v>
      </c>
      <c r="L185" s="24"/>
      <c r="M185" s="23">
        <f t="shared" si="35"/>
        <v>0</v>
      </c>
      <c r="N185" s="24"/>
      <c r="O185" s="24">
        <f t="shared" si="41"/>
        <v>0</v>
      </c>
      <c r="P185" s="24"/>
      <c r="Q185" s="7">
        <f t="shared" si="32"/>
        <v>0</v>
      </c>
      <c r="R185" s="24"/>
      <c r="S185" s="24">
        <f t="shared" si="40"/>
        <v>0</v>
      </c>
      <c r="T185" s="23"/>
      <c r="U185" s="23">
        <f t="shared" si="36"/>
        <v>0</v>
      </c>
      <c r="V185" s="23"/>
      <c r="W185" s="23">
        <f t="shared" si="44"/>
        <v>0</v>
      </c>
      <c r="X185" s="23"/>
      <c r="Y185" s="23"/>
      <c r="Z185" s="23">
        <f t="shared" si="37"/>
        <v>0</v>
      </c>
      <c r="AA185" s="23"/>
      <c r="AB185" s="23">
        <f t="shared" si="39"/>
        <v>0</v>
      </c>
      <c r="AD185" s="25"/>
      <c r="AG185" s="25"/>
    </row>
    <row r="186" spans="1:33" ht="12.75">
      <c r="A186" s="18" t="s">
        <v>158</v>
      </c>
      <c r="B186" s="19" t="s">
        <v>168</v>
      </c>
      <c r="C186" s="19"/>
      <c r="D186" s="20">
        <v>308477940</v>
      </c>
      <c r="E186" s="20"/>
      <c r="F186" s="23"/>
      <c r="G186" s="23"/>
      <c r="H186" s="24"/>
      <c r="I186" s="23">
        <f t="shared" si="33"/>
        <v>0</v>
      </c>
      <c r="J186" s="24"/>
      <c r="K186" s="24">
        <f t="shared" si="34"/>
        <v>0</v>
      </c>
      <c r="L186" s="24"/>
      <c r="M186" s="23">
        <f t="shared" si="35"/>
        <v>0</v>
      </c>
      <c r="N186" s="24"/>
      <c r="O186" s="24">
        <f t="shared" si="41"/>
        <v>0</v>
      </c>
      <c r="P186" s="24"/>
      <c r="Q186" s="7">
        <f t="shared" si="32"/>
        <v>0</v>
      </c>
      <c r="R186" s="24"/>
      <c r="S186" s="24">
        <f t="shared" si="40"/>
        <v>0</v>
      </c>
      <c r="T186" s="23"/>
      <c r="U186" s="23">
        <f t="shared" si="36"/>
        <v>0</v>
      </c>
      <c r="V186" s="23"/>
      <c r="W186" s="23">
        <f t="shared" si="44"/>
        <v>0</v>
      </c>
      <c r="X186" s="23"/>
      <c r="Y186" s="23"/>
      <c r="Z186" s="23">
        <f t="shared" si="37"/>
        <v>0</v>
      </c>
      <c r="AA186" s="23"/>
      <c r="AB186" s="23">
        <f t="shared" si="39"/>
        <v>0</v>
      </c>
      <c r="AD186" s="25"/>
      <c r="AG186" s="25"/>
    </row>
    <row r="187" spans="1:33" ht="12.75">
      <c r="A187"/>
      <c r="B187" s="21" t="s">
        <v>169</v>
      </c>
      <c r="C187" s="21"/>
      <c r="D187" s="22">
        <f>SUM(D186)</f>
        <v>308477940</v>
      </c>
      <c r="E187" s="22">
        <f>D187</f>
        <v>308477940</v>
      </c>
      <c r="F187" s="23">
        <v>21.894</v>
      </c>
      <c r="G187" s="23">
        <f>F187*D187</f>
        <v>6753816018.36</v>
      </c>
      <c r="H187" s="24">
        <v>0</v>
      </c>
      <c r="I187" s="23">
        <f t="shared" si="33"/>
        <v>0</v>
      </c>
      <c r="J187" s="24">
        <v>0</v>
      </c>
      <c r="K187" s="24">
        <f t="shared" si="34"/>
        <v>0</v>
      </c>
      <c r="L187" s="24">
        <v>0</v>
      </c>
      <c r="M187" s="23">
        <f t="shared" si="35"/>
        <v>0</v>
      </c>
      <c r="N187" s="24">
        <v>12.805</v>
      </c>
      <c r="O187" s="24">
        <f t="shared" si="41"/>
        <v>3950060021.7</v>
      </c>
      <c r="P187" s="24">
        <v>0.196</v>
      </c>
      <c r="Q187" s="7">
        <f t="shared" si="32"/>
        <v>60461.67624</v>
      </c>
      <c r="R187" s="24">
        <v>5.7</v>
      </c>
      <c r="S187" s="24">
        <f t="shared" si="40"/>
        <v>1758324258</v>
      </c>
      <c r="T187" s="23">
        <v>0</v>
      </c>
      <c r="U187" s="23">
        <f t="shared" si="36"/>
        <v>0</v>
      </c>
      <c r="V187" s="23">
        <v>0</v>
      </c>
      <c r="W187" s="23">
        <f t="shared" si="44"/>
        <v>0</v>
      </c>
      <c r="X187" s="23">
        <v>0</v>
      </c>
      <c r="Y187" s="23">
        <v>7.097</v>
      </c>
      <c r="Z187" s="23">
        <f t="shared" si="37"/>
        <v>2189267940.1800003</v>
      </c>
      <c r="AA187" s="23">
        <f>F187+H187+J187+L187+N187+P187+R187+T187+V187+Y187</f>
        <v>47.692</v>
      </c>
      <c r="AB187" s="23">
        <f t="shared" si="39"/>
        <v>14711929914.48</v>
      </c>
      <c r="AD187" s="25">
        <f>AA187-N187-R187-Y187</f>
        <v>22.09</v>
      </c>
      <c r="AE187">
        <f>AD187/AA187</f>
        <v>0.463180407615533</v>
      </c>
      <c r="AG187" s="25"/>
    </row>
    <row r="188" spans="1:33" ht="12.75">
      <c r="A188"/>
      <c r="B188" s="21"/>
      <c r="C188" s="21"/>
      <c r="D188" s="26"/>
      <c r="E188" s="26"/>
      <c r="F188" s="23"/>
      <c r="G188" s="23"/>
      <c r="H188" s="24"/>
      <c r="I188" s="23">
        <f t="shared" si="33"/>
        <v>0</v>
      </c>
      <c r="J188" s="24"/>
      <c r="K188" s="24">
        <f t="shared" si="34"/>
        <v>0</v>
      </c>
      <c r="L188" s="24"/>
      <c r="M188" s="23">
        <f t="shared" si="35"/>
        <v>0</v>
      </c>
      <c r="N188" s="24"/>
      <c r="O188" s="24">
        <f t="shared" si="41"/>
        <v>0</v>
      </c>
      <c r="P188" s="24"/>
      <c r="Q188" s="7">
        <f t="shared" si="32"/>
        <v>0</v>
      </c>
      <c r="R188" s="24"/>
      <c r="S188" s="24">
        <f t="shared" si="40"/>
        <v>0</v>
      </c>
      <c r="T188" s="23"/>
      <c r="U188" s="23">
        <f t="shared" si="36"/>
        <v>0</v>
      </c>
      <c r="V188" s="23"/>
      <c r="W188" s="23">
        <f t="shared" si="44"/>
        <v>0</v>
      </c>
      <c r="X188" s="23"/>
      <c r="Y188" s="23"/>
      <c r="Z188" s="23">
        <f t="shared" si="37"/>
        <v>0</v>
      </c>
      <c r="AA188" s="23"/>
      <c r="AB188" s="23">
        <f t="shared" si="39"/>
        <v>0</v>
      </c>
      <c r="AD188" s="25"/>
      <c r="AG188" s="25"/>
    </row>
    <row r="189" spans="1:33" ht="12.75">
      <c r="A189" s="18" t="s">
        <v>158</v>
      </c>
      <c r="B189" s="19" t="s">
        <v>170</v>
      </c>
      <c r="C189" s="19"/>
      <c r="D189" s="20">
        <v>157627624</v>
      </c>
      <c r="E189" s="20"/>
      <c r="F189" s="23"/>
      <c r="G189" s="23"/>
      <c r="H189" s="24"/>
      <c r="I189" s="23">
        <f t="shared" si="33"/>
        <v>0</v>
      </c>
      <c r="J189" s="24"/>
      <c r="K189" s="24">
        <f t="shared" si="34"/>
        <v>0</v>
      </c>
      <c r="L189" s="24"/>
      <c r="M189" s="23">
        <f t="shared" si="35"/>
        <v>0</v>
      </c>
      <c r="N189" s="24"/>
      <c r="O189" s="24">
        <f t="shared" si="41"/>
        <v>0</v>
      </c>
      <c r="P189" s="24"/>
      <c r="Q189" s="7">
        <f t="shared" si="32"/>
        <v>0</v>
      </c>
      <c r="R189" s="24"/>
      <c r="S189" s="24">
        <f t="shared" si="40"/>
        <v>0</v>
      </c>
      <c r="T189" s="23"/>
      <c r="U189" s="23">
        <f t="shared" si="36"/>
        <v>0</v>
      </c>
      <c r="V189" s="23"/>
      <c r="W189" s="23">
        <f t="shared" si="44"/>
        <v>0</v>
      </c>
      <c r="X189" s="23"/>
      <c r="Y189" s="23"/>
      <c r="Z189" s="23">
        <f t="shared" si="37"/>
        <v>0</v>
      </c>
      <c r="AA189" s="23"/>
      <c r="AB189" s="23">
        <f t="shared" si="39"/>
        <v>0</v>
      </c>
      <c r="AD189" s="25"/>
      <c r="AG189" s="25"/>
    </row>
    <row r="190" spans="1:33" ht="12.75">
      <c r="A190" s="18"/>
      <c r="B190" s="21" t="s">
        <v>171</v>
      </c>
      <c r="C190" s="21"/>
      <c r="D190" s="22">
        <f>SUM(D189)</f>
        <v>157627624</v>
      </c>
      <c r="E190" s="22">
        <f>D190</f>
        <v>157627624</v>
      </c>
      <c r="F190" s="23">
        <v>19.684</v>
      </c>
      <c r="G190" s="23">
        <f>F190*D190</f>
        <v>3102742150.816</v>
      </c>
      <c r="H190" s="24">
        <v>0</v>
      </c>
      <c r="I190" s="23">
        <f t="shared" si="33"/>
        <v>0</v>
      </c>
      <c r="J190" s="24">
        <v>0</v>
      </c>
      <c r="K190" s="24">
        <f t="shared" si="34"/>
        <v>0</v>
      </c>
      <c r="L190" s="24">
        <v>0</v>
      </c>
      <c r="M190" s="23">
        <f t="shared" si="35"/>
        <v>0</v>
      </c>
      <c r="N190" s="24">
        <v>5</v>
      </c>
      <c r="O190" s="24">
        <f t="shared" si="41"/>
        <v>788138120</v>
      </c>
      <c r="P190" s="24">
        <v>0.032</v>
      </c>
      <c r="Q190" s="7">
        <f t="shared" si="32"/>
        <v>5044.083968</v>
      </c>
      <c r="R190" s="24">
        <v>0</v>
      </c>
      <c r="S190" s="24">
        <f t="shared" si="40"/>
        <v>0</v>
      </c>
      <c r="T190" s="23">
        <v>0</v>
      </c>
      <c r="U190" s="23">
        <f t="shared" si="36"/>
        <v>0</v>
      </c>
      <c r="V190" s="23">
        <v>0</v>
      </c>
      <c r="W190" s="23">
        <f t="shared" si="44"/>
        <v>0</v>
      </c>
      <c r="X190" s="23">
        <v>0</v>
      </c>
      <c r="Y190" s="23">
        <v>0</v>
      </c>
      <c r="Z190" s="23">
        <f t="shared" si="37"/>
        <v>0</v>
      </c>
      <c r="AA190" s="23">
        <f>F190+H190+J190+L190+N190+P190+R190+T190+V190+Y190</f>
        <v>24.716</v>
      </c>
      <c r="AB190" s="23">
        <f t="shared" si="39"/>
        <v>3895924354.7840004</v>
      </c>
      <c r="AD190" s="25">
        <f>AA190-N190-R190</f>
        <v>19.716</v>
      </c>
      <c r="AE190">
        <f>AD190/AA190</f>
        <v>0.7977018935102768</v>
      </c>
      <c r="AG190" s="25"/>
    </row>
    <row r="191" spans="1:33" ht="12.75">
      <c r="A191" s="18"/>
      <c r="B191" s="21"/>
      <c r="C191" s="21"/>
      <c r="D191" s="26"/>
      <c r="E191" s="26"/>
      <c r="F191" s="23"/>
      <c r="G191" s="23"/>
      <c r="H191" s="24"/>
      <c r="I191" s="23">
        <f t="shared" si="33"/>
        <v>0</v>
      </c>
      <c r="J191" s="24"/>
      <c r="K191" s="24">
        <f t="shared" si="34"/>
        <v>0</v>
      </c>
      <c r="L191" s="24"/>
      <c r="M191" s="23">
        <f t="shared" si="35"/>
        <v>0</v>
      </c>
      <c r="N191" s="24"/>
      <c r="O191" s="24">
        <f t="shared" si="41"/>
        <v>0</v>
      </c>
      <c r="P191" s="24"/>
      <c r="Q191" s="7">
        <f t="shared" si="32"/>
        <v>0</v>
      </c>
      <c r="R191" s="24"/>
      <c r="S191" s="24">
        <f t="shared" si="40"/>
        <v>0</v>
      </c>
      <c r="T191" s="23"/>
      <c r="U191" s="23">
        <f t="shared" si="36"/>
        <v>0</v>
      </c>
      <c r="V191" s="23"/>
      <c r="W191" s="23">
        <f t="shared" si="44"/>
        <v>0</v>
      </c>
      <c r="X191" s="23"/>
      <c r="Y191" s="23"/>
      <c r="Z191" s="23">
        <f t="shared" si="37"/>
        <v>0</v>
      </c>
      <c r="AA191" s="23"/>
      <c r="AB191" s="23">
        <f t="shared" si="39"/>
        <v>0</v>
      </c>
      <c r="AD191" s="25"/>
      <c r="AG191" s="25"/>
    </row>
    <row r="192" spans="1:33" ht="12.75">
      <c r="A192" s="18" t="s">
        <v>158</v>
      </c>
      <c r="B192" s="19" t="s">
        <v>172</v>
      </c>
      <c r="C192" s="19"/>
      <c r="D192" s="20">
        <v>2521545720</v>
      </c>
      <c r="E192" s="20"/>
      <c r="F192" s="23"/>
      <c r="G192" s="23"/>
      <c r="H192" s="24"/>
      <c r="I192" s="23">
        <f t="shared" si="33"/>
        <v>0</v>
      </c>
      <c r="J192" s="24"/>
      <c r="K192" s="24">
        <f t="shared" si="34"/>
        <v>0</v>
      </c>
      <c r="L192" s="24"/>
      <c r="M192" s="23">
        <f t="shared" si="35"/>
        <v>0</v>
      </c>
      <c r="N192" s="24"/>
      <c r="O192" s="24">
        <f t="shared" si="41"/>
        <v>0</v>
      </c>
      <c r="P192" s="24"/>
      <c r="Q192" s="7">
        <f t="shared" si="32"/>
        <v>0</v>
      </c>
      <c r="R192" s="24"/>
      <c r="S192" s="24">
        <f t="shared" si="40"/>
        <v>0</v>
      </c>
      <c r="T192" s="23"/>
      <c r="U192" s="23">
        <f t="shared" si="36"/>
        <v>0</v>
      </c>
      <c r="V192" s="23"/>
      <c r="W192" s="23">
        <f t="shared" si="44"/>
        <v>0</v>
      </c>
      <c r="X192" s="23"/>
      <c r="Y192" s="23"/>
      <c r="Z192" s="23">
        <f t="shared" si="37"/>
        <v>0</v>
      </c>
      <c r="AA192" s="23"/>
      <c r="AB192" s="23">
        <f t="shared" si="39"/>
        <v>0</v>
      </c>
      <c r="AD192" s="25"/>
      <c r="AG192" s="25"/>
    </row>
    <row r="193" spans="1:33" ht="12.75">
      <c r="A193" s="18"/>
      <c r="B193" s="21" t="s">
        <v>173</v>
      </c>
      <c r="C193" s="21"/>
      <c r="D193" s="22">
        <f>SUM(D192)</f>
        <v>2521545720</v>
      </c>
      <c r="E193" s="22">
        <f>D193</f>
        <v>2521545720</v>
      </c>
      <c r="F193" s="23">
        <v>24.176</v>
      </c>
      <c r="G193" s="23">
        <f>F193*D193</f>
        <v>60960889326.71999</v>
      </c>
      <c r="H193" s="24">
        <v>0</v>
      </c>
      <c r="I193" s="23">
        <f t="shared" si="33"/>
        <v>0</v>
      </c>
      <c r="J193" s="24">
        <v>0</v>
      </c>
      <c r="K193" s="24">
        <f t="shared" si="34"/>
        <v>0</v>
      </c>
      <c r="L193" s="24">
        <v>0</v>
      </c>
      <c r="M193" s="23">
        <f t="shared" si="35"/>
        <v>0</v>
      </c>
      <c r="N193" s="24">
        <v>10.707</v>
      </c>
      <c r="O193" s="24">
        <f t="shared" si="41"/>
        <v>26998190024.04</v>
      </c>
      <c r="P193" s="24">
        <v>0.55</v>
      </c>
      <c r="Q193" s="7">
        <f t="shared" si="32"/>
        <v>1386850.146</v>
      </c>
      <c r="R193" s="24">
        <v>6.75</v>
      </c>
      <c r="S193" s="24">
        <f t="shared" si="40"/>
        <v>17020433610</v>
      </c>
      <c r="T193" s="23">
        <v>0</v>
      </c>
      <c r="U193" s="23">
        <f t="shared" si="36"/>
        <v>0</v>
      </c>
      <c r="V193" s="23">
        <v>0</v>
      </c>
      <c r="W193" s="23">
        <f t="shared" si="44"/>
        <v>0</v>
      </c>
      <c r="X193" s="23">
        <v>0</v>
      </c>
      <c r="Y193" s="23">
        <v>0</v>
      </c>
      <c r="Z193" s="23">
        <f t="shared" si="37"/>
        <v>0</v>
      </c>
      <c r="AA193" s="23">
        <f>F193+H193+J193+L193+N193+P193+R193+T193+V193+Y193</f>
        <v>42.18299999999999</v>
      </c>
      <c r="AB193" s="23">
        <f t="shared" si="39"/>
        <v>106366363106.75998</v>
      </c>
      <c r="AD193" s="25">
        <f>AA193-N193-R193</f>
        <v>24.725999999999992</v>
      </c>
      <c r="AE193">
        <f>AD193/AA193</f>
        <v>0.5861603015432756</v>
      </c>
      <c r="AG193" s="25"/>
    </row>
    <row r="194" spans="1:33" ht="12.75">
      <c r="A194" s="18"/>
      <c r="B194" s="21"/>
      <c r="C194" s="21"/>
      <c r="D194" s="26"/>
      <c r="E194" s="26"/>
      <c r="F194" s="23"/>
      <c r="G194" s="23"/>
      <c r="H194" s="24"/>
      <c r="I194" s="23">
        <f t="shared" si="33"/>
        <v>0</v>
      </c>
      <c r="J194" s="24"/>
      <c r="K194" s="24">
        <f t="shared" si="34"/>
        <v>0</v>
      </c>
      <c r="L194" s="24"/>
      <c r="M194" s="23">
        <f t="shared" si="35"/>
        <v>0</v>
      </c>
      <c r="N194" s="24"/>
      <c r="O194" s="24">
        <f t="shared" si="41"/>
        <v>0</v>
      </c>
      <c r="P194" s="24"/>
      <c r="Q194" s="7">
        <f t="shared" si="32"/>
        <v>0</v>
      </c>
      <c r="R194" s="24"/>
      <c r="S194" s="24">
        <f t="shared" si="40"/>
        <v>0</v>
      </c>
      <c r="T194" s="23"/>
      <c r="U194" s="23">
        <f t="shared" si="36"/>
        <v>0</v>
      </c>
      <c r="V194" s="23"/>
      <c r="W194" s="23">
        <f t="shared" si="44"/>
        <v>0</v>
      </c>
      <c r="X194" s="23"/>
      <c r="Y194" s="23"/>
      <c r="Z194" s="23">
        <f t="shared" si="37"/>
        <v>0</v>
      </c>
      <c r="AA194" s="23"/>
      <c r="AB194" s="23">
        <f t="shared" si="39"/>
        <v>0</v>
      </c>
      <c r="AD194" s="25"/>
      <c r="AG194" s="25"/>
    </row>
    <row r="195" spans="1:33" ht="12.75">
      <c r="A195" s="18" t="s">
        <v>158</v>
      </c>
      <c r="B195" s="19" t="s">
        <v>174</v>
      </c>
      <c r="C195" s="19"/>
      <c r="D195" s="20">
        <v>391086500</v>
      </c>
      <c r="E195" s="20"/>
      <c r="F195" s="23"/>
      <c r="G195" s="23"/>
      <c r="H195" s="24"/>
      <c r="I195" s="23">
        <f t="shared" si="33"/>
        <v>0</v>
      </c>
      <c r="J195" s="24"/>
      <c r="K195" s="24">
        <f t="shared" si="34"/>
        <v>0</v>
      </c>
      <c r="L195" s="24"/>
      <c r="M195" s="23">
        <f t="shared" si="35"/>
        <v>0</v>
      </c>
      <c r="N195" s="24"/>
      <c r="O195" s="24">
        <f t="shared" si="41"/>
        <v>0</v>
      </c>
      <c r="P195" s="24"/>
      <c r="Q195" s="7">
        <f t="shared" si="32"/>
        <v>0</v>
      </c>
      <c r="R195" s="24"/>
      <c r="S195" s="24">
        <f t="shared" si="40"/>
        <v>0</v>
      </c>
      <c r="T195" s="23"/>
      <c r="U195" s="23">
        <f t="shared" si="36"/>
        <v>0</v>
      </c>
      <c r="V195" s="23"/>
      <c r="W195" s="23">
        <f t="shared" si="44"/>
        <v>0</v>
      </c>
      <c r="X195" s="23"/>
      <c r="Y195" s="23"/>
      <c r="Z195" s="23">
        <f t="shared" si="37"/>
        <v>0</v>
      </c>
      <c r="AA195" s="23"/>
      <c r="AB195" s="23">
        <f t="shared" si="39"/>
        <v>0</v>
      </c>
      <c r="AD195" s="25"/>
      <c r="AG195" s="25"/>
    </row>
    <row r="196" spans="1:33" ht="12.75">
      <c r="A196"/>
      <c r="B196" s="21" t="s">
        <v>175</v>
      </c>
      <c r="C196" s="21"/>
      <c r="D196" s="22">
        <f>SUM(D195)</f>
        <v>391086500</v>
      </c>
      <c r="E196" s="22">
        <f>D196</f>
        <v>391086500</v>
      </c>
      <c r="F196" s="23">
        <v>27</v>
      </c>
      <c r="G196" s="23">
        <f>F196*D196</f>
        <v>10559335500</v>
      </c>
      <c r="H196" s="24">
        <v>0</v>
      </c>
      <c r="I196" s="23">
        <f t="shared" si="33"/>
        <v>0</v>
      </c>
      <c r="J196" s="24">
        <v>0</v>
      </c>
      <c r="K196" s="24">
        <f t="shared" si="34"/>
        <v>0</v>
      </c>
      <c r="L196" s="24">
        <v>0</v>
      </c>
      <c r="M196" s="23">
        <f t="shared" si="35"/>
        <v>0</v>
      </c>
      <c r="N196" s="24">
        <v>7.927</v>
      </c>
      <c r="O196" s="24">
        <f t="shared" si="41"/>
        <v>3100142685.5</v>
      </c>
      <c r="P196" s="24">
        <v>0.047</v>
      </c>
      <c r="Q196" s="7">
        <f t="shared" si="32"/>
        <v>18381.0655</v>
      </c>
      <c r="R196" s="24">
        <v>8.791</v>
      </c>
      <c r="S196" s="24">
        <f t="shared" si="40"/>
        <v>3438041421.5</v>
      </c>
      <c r="T196" s="23">
        <v>0</v>
      </c>
      <c r="U196" s="23">
        <f t="shared" si="36"/>
        <v>0</v>
      </c>
      <c r="V196" s="23">
        <v>0</v>
      </c>
      <c r="W196" s="23">
        <f t="shared" si="44"/>
        <v>0</v>
      </c>
      <c r="X196" s="23">
        <v>0</v>
      </c>
      <c r="Y196" s="23">
        <v>0</v>
      </c>
      <c r="Z196" s="23">
        <f t="shared" si="37"/>
        <v>0</v>
      </c>
      <c r="AA196" s="23">
        <f>F196+H196+J196+L196+N196+P196+R196+T196+V196+Y196</f>
        <v>43.765</v>
      </c>
      <c r="AB196" s="23">
        <f t="shared" si="39"/>
        <v>17115900672.5</v>
      </c>
      <c r="AD196" s="25">
        <f>AA196-N196-R196</f>
        <v>27.047</v>
      </c>
      <c r="AE196">
        <f>AD196/AA196</f>
        <v>0.6180052553410259</v>
      </c>
      <c r="AG196" s="25"/>
    </row>
    <row r="197" spans="1:33" ht="12.75">
      <c r="A197"/>
      <c r="B197" s="21"/>
      <c r="C197" s="21"/>
      <c r="D197" s="26"/>
      <c r="E197" s="26"/>
      <c r="F197" s="23"/>
      <c r="G197" s="23"/>
      <c r="H197" s="24"/>
      <c r="I197" s="23">
        <f t="shared" si="33"/>
        <v>0</v>
      </c>
      <c r="J197" s="24"/>
      <c r="K197" s="24">
        <f t="shared" si="34"/>
        <v>0</v>
      </c>
      <c r="L197" s="24"/>
      <c r="M197" s="23">
        <f t="shared" si="35"/>
        <v>0</v>
      </c>
      <c r="N197" s="24"/>
      <c r="O197" s="24">
        <f t="shared" si="41"/>
        <v>0</v>
      </c>
      <c r="P197" s="24"/>
      <c r="Q197" s="7">
        <f t="shared" si="32"/>
        <v>0</v>
      </c>
      <c r="R197" s="24"/>
      <c r="S197" s="24">
        <f t="shared" si="40"/>
        <v>0</v>
      </c>
      <c r="T197" s="23"/>
      <c r="U197" s="23">
        <f t="shared" si="36"/>
        <v>0</v>
      </c>
      <c r="V197" s="23"/>
      <c r="W197" s="23">
        <f t="shared" si="44"/>
        <v>0</v>
      </c>
      <c r="X197" s="23"/>
      <c r="Y197" s="23"/>
      <c r="Z197" s="23">
        <f t="shared" si="37"/>
        <v>0</v>
      </c>
      <c r="AA197" s="23"/>
      <c r="AB197" s="23">
        <f t="shared" si="39"/>
        <v>0</v>
      </c>
      <c r="AD197" s="25"/>
      <c r="AG197" s="25"/>
    </row>
    <row r="198" spans="1:33" ht="12.75">
      <c r="A198" s="18" t="s">
        <v>158</v>
      </c>
      <c r="B198" s="19" t="s">
        <v>176</v>
      </c>
      <c r="C198" s="19"/>
      <c r="D198" s="20">
        <v>115256610</v>
      </c>
      <c r="E198" s="20"/>
      <c r="F198" s="23"/>
      <c r="G198" s="23"/>
      <c r="H198" s="24"/>
      <c r="I198" s="23">
        <f t="shared" si="33"/>
        <v>0</v>
      </c>
      <c r="J198" s="24"/>
      <c r="K198" s="24">
        <f t="shared" si="34"/>
        <v>0</v>
      </c>
      <c r="L198" s="24"/>
      <c r="M198" s="23">
        <f t="shared" si="35"/>
        <v>0</v>
      </c>
      <c r="N198" s="24"/>
      <c r="O198" s="24">
        <f t="shared" si="41"/>
        <v>0</v>
      </c>
      <c r="P198" s="24"/>
      <c r="Q198" s="7">
        <f t="shared" si="32"/>
        <v>0</v>
      </c>
      <c r="R198" s="24"/>
      <c r="S198" s="24">
        <f t="shared" si="40"/>
        <v>0</v>
      </c>
      <c r="T198" s="23"/>
      <c r="U198" s="23">
        <f t="shared" si="36"/>
        <v>0</v>
      </c>
      <c r="V198" s="23"/>
      <c r="W198" s="23">
        <f t="shared" si="44"/>
        <v>0</v>
      </c>
      <c r="X198" s="23"/>
      <c r="Y198" s="23"/>
      <c r="Z198" s="23">
        <f t="shared" si="37"/>
        <v>0</v>
      </c>
      <c r="AA198" s="23"/>
      <c r="AB198" s="23">
        <f t="shared" si="39"/>
        <v>0</v>
      </c>
      <c r="AD198" s="25"/>
      <c r="AG198" s="25"/>
    </row>
    <row r="199" spans="1:33" ht="12.75">
      <c r="A199" s="18"/>
      <c r="B199" s="21" t="s">
        <v>177</v>
      </c>
      <c r="C199" s="21"/>
      <c r="D199" s="22">
        <f>SUM(D198)</f>
        <v>115256610</v>
      </c>
      <c r="E199" s="22">
        <f>D199</f>
        <v>115256610</v>
      </c>
      <c r="F199" s="23">
        <v>22.816</v>
      </c>
      <c r="G199" s="23">
        <f>F199*D199</f>
        <v>2629694813.7599998</v>
      </c>
      <c r="H199" s="24">
        <v>0</v>
      </c>
      <c r="I199" s="23">
        <f t="shared" si="33"/>
        <v>0</v>
      </c>
      <c r="J199" s="24">
        <v>0</v>
      </c>
      <c r="K199" s="24">
        <f t="shared" si="34"/>
        <v>0</v>
      </c>
      <c r="L199" s="24">
        <v>0</v>
      </c>
      <c r="M199" s="23">
        <f t="shared" si="35"/>
        <v>0</v>
      </c>
      <c r="N199" s="24">
        <v>16.485</v>
      </c>
      <c r="O199" s="24">
        <f t="shared" si="41"/>
        <v>1900005215.85</v>
      </c>
      <c r="P199" s="24">
        <v>0.426</v>
      </c>
      <c r="Q199" s="7">
        <f t="shared" si="32"/>
        <v>49099.31586</v>
      </c>
      <c r="R199" s="24">
        <v>7.437</v>
      </c>
      <c r="S199" s="24">
        <f t="shared" si="40"/>
        <v>857163408.57</v>
      </c>
      <c r="T199" s="23">
        <v>0</v>
      </c>
      <c r="U199" s="23">
        <f t="shared" si="36"/>
        <v>0</v>
      </c>
      <c r="V199" s="23">
        <v>0</v>
      </c>
      <c r="W199" s="23">
        <f t="shared" si="44"/>
        <v>0</v>
      </c>
      <c r="X199" s="23">
        <v>0</v>
      </c>
      <c r="Y199" s="23">
        <v>0</v>
      </c>
      <c r="Z199" s="23">
        <f t="shared" si="37"/>
        <v>0</v>
      </c>
      <c r="AA199" s="23">
        <f>F199+H199+J199+L199+N199+P199+R199+T199+V199+Y199</f>
        <v>47.164</v>
      </c>
      <c r="AB199" s="23">
        <f t="shared" si="39"/>
        <v>5435962754.04</v>
      </c>
      <c r="AD199" s="25">
        <f>AA199-N199-R199</f>
        <v>23.242</v>
      </c>
      <c r="AE199">
        <f>AD199/AA199</f>
        <v>0.49279111186498176</v>
      </c>
      <c r="AG199" s="25"/>
    </row>
    <row r="200" spans="1:33" ht="12.75">
      <c r="A200" s="18"/>
      <c r="B200" s="21"/>
      <c r="C200" s="21"/>
      <c r="D200" s="26"/>
      <c r="E200" s="26"/>
      <c r="F200" s="23"/>
      <c r="G200" s="23"/>
      <c r="H200" s="24"/>
      <c r="I200" s="23">
        <f t="shared" si="33"/>
        <v>0</v>
      </c>
      <c r="J200" s="24"/>
      <c r="K200" s="24">
        <f t="shared" si="34"/>
        <v>0</v>
      </c>
      <c r="L200" s="24"/>
      <c r="M200" s="23">
        <f t="shared" si="35"/>
        <v>0</v>
      </c>
      <c r="N200" s="24"/>
      <c r="O200" s="24">
        <f t="shared" si="41"/>
        <v>0</v>
      </c>
      <c r="P200" s="24"/>
      <c r="Q200" s="7">
        <f t="shared" si="32"/>
        <v>0</v>
      </c>
      <c r="R200" s="24"/>
      <c r="S200" s="24">
        <f t="shared" si="40"/>
        <v>0</v>
      </c>
      <c r="T200" s="23"/>
      <c r="U200" s="23">
        <f t="shared" si="36"/>
        <v>0</v>
      </c>
      <c r="V200" s="23"/>
      <c r="W200" s="23">
        <f t="shared" si="44"/>
        <v>0</v>
      </c>
      <c r="X200" s="23"/>
      <c r="Y200" s="23"/>
      <c r="Z200" s="23">
        <f t="shared" si="37"/>
        <v>0</v>
      </c>
      <c r="AA200" s="23"/>
      <c r="AB200" s="23">
        <f t="shared" si="39"/>
        <v>0</v>
      </c>
      <c r="AD200" s="25"/>
      <c r="AG200" s="25"/>
    </row>
    <row r="201" spans="1:33" ht="12.75">
      <c r="A201" s="18" t="s">
        <v>158</v>
      </c>
      <c r="B201" s="19" t="s">
        <v>178</v>
      </c>
      <c r="C201" s="19"/>
      <c r="D201" s="20">
        <v>1401074400</v>
      </c>
      <c r="E201" s="20"/>
      <c r="F201" s="23"/>
      <c r="G201" s="23"/>
      <c r="H201" s="24"/>
      <c r="I201" s="23">
        <f t="shared" si="33"/>
        <v>0</v>
      </c>
      <c r="J201" s="24"/>
      <c r="K201" s="24">
        <f t="shared" si="34"/>
        <v>0</v>
      </c>
      <c r="L201" s="24"/>
      <c r="M201" s="23">
        <f t="shared" si="35"/>
        <v>0</v>
      </c>
      <c r="N201" s="24"/>
      <c r="O201" s="24">
        <f t="shared" si="41"/>
        <v>0</v>
      </c>
      <c r="P201" s="24"/>
      <c r="Q201" s="7">
        <f aca="true" t="shared" si="45" ref="Q201:Q264">P201*D201/1000</f>
        <v>0</v>
      </c>
      <c r="R201" s="24"/>
      <c r="S201" s="24">
        <f t="shared" si="40"/>
        <v>0</v>
      </c>
      <c r="T201" s="23"/>
      <c r="U201" s="23">
        <f t="shared" si="36"/>
        <v>0</v>
      </c>
      <c r="V201" s="23"/>
      <c r="W201" s="23">
        <f t="shared" si="44"/>
        <v>0</v>
      </c>
      <c r="X201" s="23"/>
      <c r="Y201" s="23"/>
      <c r="Z201" s="23">
        <f t="shared" si="37"/>
        <v>0</v>
      </c>
      <c r="AA201" s="23"/>
      <c r="AB201" s="23">
        <f t="shared" si="39"/>
        <v>0</v>
      </c>
      <c r="AD201" s="25"/>
      <c r="AG201" s="25"/>
    </row>
    <row r="202" spans="1:33" ht="12.75">
      <c r="A202" s="18"/>
      <c r="B202" s="21" t="s">
        <v>179</v>
      </c>
      <c r="C202" s="21"/>
      <c r="D202" s="22">
        <f>SUM(D201)</f>
        <v>1401074400</v>
      </c>
      <c r="E202" s="22">
        <f>D202</f>
        <v>1401074400</v>
      </c>
      <c r="F202" s="23">
        <v>26.952</v>
      </c>
      <c r="G202" s="23">
        <f>F202*D202</f>
        <v>37761757228.8</v>
      </c>
      <c r="H202" s="24">
        <v>0</v>
      </c>
      <c r="I202" s="23">
        <f aca="true" t="shared" si="46" ref="I202:I265">H202*D202</f>
        <v>0</v>
      </c>
      <c r="J202" s="24">
        <v>0</v>
      </c>
      <c r="K202" s="24">
        <f aca="true" t="shared" si="47" ref="K202:K265">J202*D202</f>
        <v>0</v>
      </c>
      <c r="L202" s="24">
        <v>0</v>
      </c>
      <c r="M202" s="23">
        <f aca="true" t="shared" si="48" ref="M202:M265">$D202*L202</f>
        <v>0</v>
      </c>
      <c r="N202" s="24">
        <v>12.965</v>
      </c>
      <c r="O202" s="24">
        <f t="shared" si="41"/>
        <v>18164929596</v>
      </c>
      <c r="P202" s="24">
        <v>0.756</v>
      </c>
      <c r="Q202" s="7">
        <f t="shared" si="45"/>
        <v>1059212.2464</v>
      </c>
      <c r="R202" s="24">
        <v>19.543</v>
      </c>
      <c r="S202" s="24">
        <f t="shared" si="40"/>
        <v>27381196999.2</v>
      </c>
      <c r="T202" s="23">
        <v>0</v>
      </c>
      <c r="U202" s="23">
        <f aca="true" t="shared" si="49" ref="U202:U265">$D202*T202</f>
        <v>0</v>
      </c>
      <c r="V202" s="23">
        <v>0</v>
      </c>
      <c r="W202" s="23">
        <f t="shared" si="44"/>
        <v>0</v>
      </c>
      <c r="X202" s="23">
        <v>0</v>
      </c>
      <c r="Y202" s="23">
        <v>0</v>
      </c>
      <c r="Z202" s="23">
        <f aca="true" t="shared" si="50" ref="Z202:Z265">$D202*Y202</f>
        <v>0</v>
      </c>
      <c r="AA202" s="23">
        <f>F202+H202+J202+L202+N202+P202+R202+T202+V202+Y202</f>
        <v>60.216</v>
      </c>
      <c r="AB202" s="23">
        <f t="shared" si="39"/>
        <v>84367096070.4</v>
      </c>
      <c r="AD202" s="25">
        <f>AA202-N202-R202</f>
        <v>27.708000000000006</v>
      </c>
      <c r="AE202">
        <f>AD202/AA202</f>
        <v>0.4601434834595457</v>
      </c>
      <c r="AG202" s="25"/>
    </row>
    <row r="203" spans="1:33" ht="12.75">
      <c r="A203" s="18"/>
      <c r="B203" s="21"/>
      <c r="C203" s="21"/>
      <c r="D203" s="26"/>
      <c r="E203" s="26"/>
      <c r="F203" s="23"/>
      <c r="G203" s="23"/>
      <c r="H203" s="24"/>
      <c r="I203" s="23">
        <f t="shared" si="46"/>
        <v>0</v>
      </c>
      <c r="J203" s="24"/>
      <c r="K203" s="24">
        <f t="shared" si="47"/>
        <v>0</v>
      </c>
      <c r="L203" s="24"/>
      <c r="M203" s="23">
        <f t="shared" si="48"/>
        <v>0</v>
      </c>
      <c r="N203" s="24"/>
      <c r="O203" s="24">
        <f t="shared" si="41"/>
        <v>0</v>
      </c>
      <c r="P203" s="24"/>
      <c r="Q203" s="7">
        <f t="shared" si="45"/>
        <v>0</v>
      </c>
      <c r="R203" s="24"/>
      <c r="S203" s="24">
        <f t="shared" si="40"/>
        <v>0</v>
      </c>
      <c r="T203" s="23"/>
      <c r="U203" s="23">
        <f t="shared" si="49"/>
        <v>0</v>
      </c>
      <c r="V203" s="23"/>
      <c r="W203" s="23">
        <f t="shared" si="44"/>
        <v>0</v>
      </c>
      <c r="X203" s="23"/>
      <c r="Y203" s="23"/>
      <c r="Z203" s="23">
        <f t="shared" si="50"/>
        <v>0</v>
      </c>
      <c r="AA203" s="23"/>
      <c r="AB203" s="23">
        <f t="shared" si="39"/>
        <v>0</v>
      </c>
      <c r="AD203" s="25"/>
      <c r="AG203" s="25"/>
    </row>
    <row r="204" spans="1:33" ht="12.75">
      <c r="A204" s="18" t="s">
        <v>158</v>
      </c>
      <c r="B204" s="19" t="s">
        <v>180</v>
      </c>
      <c r="C204" s="19"/>
      <c r="D204" s="20">
        <v>29114850</v>
      </c>
      <c r="E204" s="20"/>
      <c r="F204" s="23"/>
      <c r="G204" s="23"/>
      <c r="H204" s="24"/>
      <c r="I204" s="23">
        <f t="shared" si="46"/>
        <v>0</v>
      </c>
      <c r="J204" s="24"/>
      <c r="K204" s="24">
        <f t="shared" si="47"/>
        <v>0</v>
      </c>
      <c r="L204" s="24"/>
      <c r="M204" s="23">
        <f t="shared" si="48"/>
        <v>0</v>
      </c>
      <c r="N204" s="24"/>
      <c r="O204" s="24">
        <f t="shared" si="41"/>
        <v>0</v>
      </c>
      <c r="P204" s="24"/>
      <c r="Q204" s="7">
        <f t="shared" si="45"/>
        <v>0</v>
      </c>
      <c r="R204" s="24"/>
      <c r="S204" s="24">
        <f t="shared" si="40"/>
        <v>0</v>
      </c>
      <c r="T204" s="23"/>
      <c r="U204" s="23">
        <f t="shared" si="49"/>
        <v>0</v>
      </c>
      <c r="V204" s="23"/>
      <c r="W204" s="23">
        <f t="shared" si="44"/>
        <v>0</v>
      </c>
      <c r="X204" s="23"/>
      <c r="Y204" s="23"/>
      <c r="Z204" s="23">
        <f t="shared" si="50"/>
        <v>0</v>
      </c>
      <c r="AA204" s="23"/>
      <c r="AB204" s="23">
        <f t="shared" si="39"/>
        <v>0</v>
      </c>
      <c r="AD204" s="25"/>
      <c r="AG204" s="25"/>
    </row>
    <row r="205" spans="1:33" ht="12.75">
      <c r="A205"/>
      <c r="B205" s="21" t="s">
        <v>181</v>
      </c>
      <c r="C205" s="21"/>
      <c r="D205" s="22">
        <f>SUM(D204)</f>
        <v>29114850</v>
      </c>
      <c r="E205" s="22">
        <f>D205</f>
        <v>29114850</v>
      </c>
      <c r="F205" s="23">
        <v>27</v>
      </c>
      <c r="G205" s="23">
        <f>F205*D205</f>
        <v>786100950</v>
      </c>
      <c r="H205" s="24">
        <v>0</v>
      </c>
      <c r="I205" s="23">
        <f t="shared" si="46"/>
        <v>0</v>
      </c>
      <c r="J205" s="24">
        <v>0</v>
      </c>
      <c r="K205" s="24">
        <f t="shared" si="47"/>
        <v>0</v>
      </c>
      <c r="L205" s="24">
        <v>0</v>
      </c>
      <c r="M205" s="23">
        <f t="shared" si="48"/>
        <v>0</v>
      </c>
      <c r="N205" s="24">
        <v>0</v>
      </c>
      <c r="O205" s="24">
        <f t="shared" si="41"/>
        <v>0</v>
      </c>
      <c r="P205" s="24">
        <v>0.133</v>
      </c>
      <c r="Q205" s="7">
        <f t="shared" si="45"/>
        <v>3872.27505</v>
      </c>
      <c r="R205" s="24">
        <v>18.5</v>
      </c>
      <c r="S205" s="24">
        <f t="shared" si="40"/>
        <v>538624725</v>
      </c>
      <c r="T205" s="23">
        <v>0</v>
      </c>
      <c r="U205" s="23">
        <f t="shared" si="49"/>
        <v>0</v>
      </c>
      <c r="V205" s="23">
        <v>0</v>
      </c>
      <c r="W205" s="23">
        <f t="shared" si="44"/>
        <v>0</v>
      </c>
      <c r="X205" s="23">
        <v>0</v>
      </c>
      <c r="Y205" s="23">
        <v>0</v>
      </c>
      <c r="Z205" s="23">
        <f t="shared" si="50"/>
        <v>0</v>
      </c>
      <c r="AA205" s="23">
        <f>F205+H205+J205+L205+N205+P205+R205+T205+V205+Y205</f>
        <v>45.632999999999996</v>
      </c>
      <c r="AB205" s="23">
        <f t="shared" si="39"/>
        <v>1328597950.05</v>
      </c>
      <c r="AD205" s="25">
        <f>AA205-N205-R205</f>
        <v>27.132999999999996</v>
      </c>
      <c r="AE205">
        <f>AD205/AA205</f>
        <v>0.5945916332478688</v>
      </c>
      <c r="AG205" s="25"/>
    </row>
    <row r="206" spans="1:33" ht="12.75">
      <c r="A206"/>
      <c r="B206" s="21"/>
      <c r="C206" s="21"/>
      <c r="D206" s="26"/>
      <c r="E206" s="26"/>
      <c r="F206" s="23"/>
      <c r="G206" s="23"/>
      <c r="H206" s="24"/>
      <c r="I206" s="23">
        <f t="shared" si="46"/>
        <v>0</v>
      </c>
      <c r="J206" s="24"/>
      <c r="K206" s="24">
        <f t="shared" si="47"/>
        <v>0</v>
      </c>
      <c r="L206" s="24"/>
      <c r="M206" s="23">
        <f t="shared" si="48"/>
        <v>0</v>
      </c>
      <c r="N206" s="24"/>
      <c r="O206" s="24">
        <f t="shared" si="41"/>
        <v>0</v>
      </c>
      <c r="P206" s="24"/>
      <c r="Q206" s="7">
        <f t="shared" si="45"/>
        <v>0</v>
      </c>
      <c r="R206" s="24"/>
      <c r="S206" s="24">
        <f t="shared" si="40"/>
        <v>0</v>
      </c>
      <c r="T206" s="23"/>
      <c r="U206" s="23">
        <f t="shared" si="49"/>
        <v>0</v>
      </c>
      <c r="V206" s="23"/>
      <c r="W206" s="23">
        <f t="shared" si="44"/>
        <v>0</v>
      </c>
      <c r="X206" s="23"/>
      <c r="Y206" s="23"/>
      <c r="Z206" s="23">
        <f t="shared" si="50"/>
        <v>0</v>
      </c>
      <c r="AA206" s="23"/>
      <c r="AB206" s="23">
        <f t="shared" si="39"/>
        <v>0</v>
      </c>
      <c r="AD206" s="25"/>
      <c r="AG206" s="25"/>
    </row>
    <row r="207" spans="1:33" ht="12.75">
      <c r="A207" s="32" t="s">
        <v>158</v>
      </c>
      <c r="B207" s="33" t="s">
        <v>182</v>
      </c>
      <c r="C207" s="33"/>
      <c r="D207" s="28">
        <v>39538630</v>
      </c>
      <c r="E207" s="28"/>
      <c r="F207" s="23"/>
      <c r="G207" s="23"/>
      <c r="H207" s="24"/>
      <c r="I207" s="23">
        <f t="shared" si="46"/>
        <v>0</v>
      </c>
      <c r="J207" s="24"/>
      <c r="K207" s="24">
        <f t="shared" si="47"/>
        <v>0</v>
      </c>
      <c r="L207" s="24"/>
      <c r="M207" s="23">
        <f t="shared" si="48"/>
        <v>0</v>
      </c>
      <c r="N207" s="24"/>
      <c r="O207" s="24">
        <f t="shared" si="41"/>
        <v>0</v>
      </c>
      <c r="P207" s="24"/>
      <c r="Q207" s="7">
        <f t="shared" si="45"/>
        <v>0</v>
      </c>
      <c r="R207" s="24"/>
      <c r="S207" s="24">
        <f t="shared" si="40"/>
        <v>0</v>
      </c>
      <c r="T207" s="23"/>
      <c r="U207" s="23">
        <f t="shared" si="49"/>
        <v>0</v>
      </c>
      <c r="V207" s="23"/>
      <c r="W207" s="23">
        <f t="shared" si="44"/>
        <v>0</v>
      </c>
      <c r="X207" s="23"/>
      <c r="Y207" s="23"/>
      <c r="Z207" s="23">
        <f t="shared" si="50"/>
        <v>0</v>
      </c>
      <c r="AA207" s="23"/>
      <c r="AB207" s="23">
        <f t="shared" si="39"/>
        <v>0</v>
      </c>
      <c r="AD207" s="25"/>
      <c r="AG207" s="25"/>
    </row>
    <row r="208" spans="1:33" ht="12.75">
      <c r="A208" s="32" t="s">
        <v>146</v>
      </c>
      <c r="B208" s="33" t="s">
        <v>182</v>
      </c>
      <c r="C208" s="33"/>
      <c r="D208" s="28">
        <v>1064735</v>
      </c>
      <c r="E208" s="28"/>
      <c r="F208" s="23"/>
      <c r="G208" s="23"/>
      <c r="H208" s="24"/>
      <c r="I208" s="23">
        <f t="shared" si="46"/>
        <v>0</v>
      </c>
      <c r="J208" s="24"/>
      <c r="K208" s="24">
        <f t="shared" si="47"/>
        <v>0</v>
      </c>
      <c r="L208" s="24"/>
      <c r="M208" s="23">
        <f t="shared" si="48"/>
        <v>0</v>
      </c>
      <c r="N208" s="24"/>
      <c r="O208" s="24">
        <f t="shared" si="41"/>
        <v>0</v>
      </c>
      <c r="P208" s="24"/>
      <c r="Q208" s="7">
        <f t="shared" si="45"/>
        <v>0</v>
      </c>
      <c r="R208" s="24"/>
      <c r="S208" s="24">
        <f t="shared" si="40"/>
        <v>0</v>
      </c>
      <c r="T208" s="23"/>
      <c r="U208" s="23">
        <f t="shared" si="49"/>
        <v>0</v>
      </c>
      <c r="V208" s="23"/>
      <c r="W208" s="23">
        <f>$D207*V208</f>
        <v>0</v>
      </c>
      <c r="X208" s="23"/>
      <c r="Y208" s="23"/>
      <c r="Z208" s="23">
        <f t="shared" si="50"/>
        <v>0</v>
      </c>
      <c r="AA208" s="23"/>
      <c r="AB208" s="23">
        <f t="shared" si="39"/>
        <v>0</v>
      </c>
      <c r="AD208" s="25"/>
      <c r="AG208" s="25"/>
    </row>
    <row r="209" spans="1:33" ht="12.75">
      <c r="A209" s="37"/>
      <c r="B209" s="38" t="s">
        <v>183</v>
      </c>
      <c r="C209" s="38"/>
      <c r="D209" s="22">
        <f>SUM(D207:D208)</f>
        <v>40603365</v>
      </c>
      <c r="E209" s="22">
        <f>D209</f>
        <v>40603365</v>
      </c>
      <c r="F209" s="23">
        <v>21.419</v>
      </c>
      <c r="G209" s="23">
        <f>F209*D209</f>
        <v>869683474.9350001</v>
      </c>
      <c r="H209" s="24">
        <v>0</v>
      </c>
      <c r="I209" s="23">
        <f t="shared" si="46"/>
        <v>0</v>
      </c>
      <c r="J209" s="24">
        <v>0</v>
      </c>
      <c r="K209" s="24">
        <f t="shared" si="47"/>
        <v>0</v>
      </c>
      <c r="L209" s="24">
        <v>0</v>
      </c>
      <c r="M209" s="23">
        <f t="shared" si="48"/>
        <v>0</v>
      </c>
      <c r="N209" s="24">
        <v>0</v>
      </c>
      <c r="O209" s="24">
        <f t="shared" si="41"/>
        <v>0</v>
      </c>
      <c r="P209" s="29">
        <v>0.009</v>
      </c>
      <c r="Q209" s="7">
        <f t="shared" si="45"/>
        <v>365.43028499999997</v>
      </c>
      <c r="R209" s="24">
        <v>12.541</v>
      </c>
      <c r="S209" s="24">
        <f t="shared" si="40"/>
        <v>509206800.46500003</v>
      </c>
      <c r="T209" s="23">
        <v>0</v>
      </c>
      <c r="U209" s="23">
        <f t="shared" si="49"/>
        <v>0</v>
      </c>
      <c r="V209" s="23">
        <v>0</v>
      </c>
      <c r="W209" s="23">
        <f>$D208*V209</f>
        <v>0</v>
      </c>
      <c r="X209" s="23">
        <v>0</v>
      </c>
      <c r="Y209" s="23">
        <v>0</v>
      </c>
      <c r="Z209" s="23">
        <f t="shared" si="50"/>
        <v>0</v>
      </c>
      <c r="AA209" s="23">
        <f>F209+H209+J209+L209+N209+P209+R209+T209+V209+Y209</f>
        <v>33.969</v>
      </c>
      <c r="AB209" s="23">
        <f t="shared" si="39"/>
        <v>1379255705.685</v>
      </c>
      <c r="AD209" s="25">
        <f>AA209-N209-R209</f>
        <v>21.428</v>
      </c>
      <c r="AE209">
        <f>AD209/AA209</f>
        <v>0.6308104448173335</v>
      </c>
      <c r="AG209" s="25"/>
    </row>
    <row r="210" spans="1:33" ht="12.75">
      <c r="A210"/>
      <c r="B210" s="21"/>
      <c r="C210" s="21"/>
      <c r="D210" s="26"/>
      <c r="E210" s="26"/>
      <c r="F210" s="23"/>
      <c r="G210" s="23"/>
      <c r="H210" s="24"/>
      <c r="I210" s="23">
        <f t="shared" si="46"/>
        <v>0</v>
      </c>
      <c r="J210" s="24"/>
      <c r="K210" s="24">
        <f t="shared" si="47"/>
        <v>0</v>
      </c>
      <c r="L210" s="24"/>
      <c r="M210" s="23">
        <f t="shared" si="48"/>
        <v>0</v>
      </c>
      <c r="N210" s="24"/>
      <c r="O210" s="24">
        <f t="shared" si="41"/>
        <v>0</v>
      </c>
      <c r="P210" s="24"/>
      <c r="Q210" s="7">
        <f t="shared" si="45"/>
        <v>0</v>
      </c>
      <c r="R210" s="24"/>
      <c r="S210" s="24">
        <f t="shared" si="40"/>
        <v>0</v>
      </c>
      <c r="T210" s="23"/>
      <c r="U210" s="23">
        <f t="shared" si="49"/>
        <v>0</v>
      </c>
      <c r="V210" s="23"/>
      <c r="W210" s="23">
        <f>$D209*V210</f>
        <v>0</v>
      </c>
      <c r="X210" s="23"/>
      <c r="Y210" s="23"/>
      <c r="Z210" s="23">
        <f t="shared" si="50"/>
        <v>0</v>
      </c>
      <c r="AA210" s="23"/>
      <c r="AB210" s="23">
        <f t="shared" si="39"/>
        <v>0</v>
      </c>
      <c r="AD210" s="25"/>
      <c r="AG210" s="25"/>
    </row>
    <row r="211" spans="1:33" ht="12.75">
      <c r="A211" s="18" t="s">
        <v>158</v>
      </c>
      <c r="B211" s="19" t="s">
        <v>184</v>
      </c>
      <c r="C211" s="19"/>
      <c r="D211" s="20">
        <v>54301034</v>
      </c>
      <c r="E211" s="20"/>
      <c r="F211" s="23"/>
      <c r="G211" s="23"/>
      <c r="H211" s="24"/>
      <c r="I211" s="23">
        <f t="shared" si="46"/>
        <v>0</v>
      </c>
      <c r="J211" s="24"/>
      <c r="K211" s="24">
        <f t="shared" si="47"/>
        <v>0</v>
      </c>
      <c r="L211" s="24"/>
      <c r="M211" s="23">
        <f t="shared" si="48"/>
        <v>0</v>
      </c>
      <c r="N211" s="24"/>
      <c r="O211" s="24">
        <f t="shared" si="41"/>
        <v>0</v>
      </c>
      <c r="P211" s="24"/>
      <c r="Q211" s="7">
        <f t="shared" si="45"/>
        <v>0</v>
      </c>
      <c r="R211" s="24"/>
      <c r="S211" s="24">
        <f t="shared" si="40"/>
        <v>0</v>
      </c>
      <c r="T211" s="23"/>
      <c r="U211" s="23">
        <f t="shared" si="49"/>
        <v>0</v>
      </c>
      <c r="V211" s="23"/>
      <c r="W211" s="23">
        <f>$D210*V211</f>
        <v>0</v>
      </c>
      <c r="X211" s="23"/>
      <c r="Y211" s="23"/>
      <c r="Z211" s="23">
        <f t="shared" si="50"/>
        <v>0</v>
      </c>
      <c r="AA211" s="23"/>
      <c r="AB211" s="23">
        <f t="shared" si="39"/>
        <v>0</v>
      </c>
      <c r="AD211" s="25"/>
      <c r="AG211" s="25"/>
    </row>
    <row r="212" spans="1:33" ht="12.75">
      <c r="A212" s="18"/>
      <c r="B212" s="21" t="s">
        <v>185</v>
      </c>
      <c r="C212" s="21"/>
      <c r="D212" s="22">
        <f>SUM(D210:D211)</f>
        <v>54301034</v>
      </c>
      <c r="E212" s="22">
        <f>D212</f>
        <v>54301034</v>
      </c>
      <c r="F212" s="23">
        <v>8.433</v>
      </c>
      <c r="G212" s="23">
        <f>F212*D212</f>
        <v>457920619.722</v>
      </c>
      <c r="H212" s="24">
        <v>0</v>
      </c>
      <c r="I212" s="23">
        <f t="shared" si="46"/>
        <v>0</v>
      </c>
      <c r="J212" s="24">
        <v>0</v>
      </c>
      <c r="K212" s="24">
        <f t="shared" si="47"/>
        <v>0</v>
      </c>
      <c r="L212" s="24">
        <v>0</v>
      </c>
      <c r="M212" s="23">
        <f t="shared" si="48"/>
        <v>0</v>
      </c>
      <c r="N212" s="24">
        <v>0</v>
      </c>
      <c r="O212" s="24">
        <f t="shared" si="41"/>
        <v>0</v>
      </c>
      <c r="P212" s="24">
        <v>0.003</v>
      </c>
      <c r="Q212" s="7">
        <f t="shared" si="45"/>
        <v>162.90310200000002</v>
      </c>
      <c r="R212" s="24">
        <v>15</v>
      </c>
      <c r="S212" s="24">
        <f t="shared" si="40"/>
        <v>814515510</v>
      </c>
      <c r="T212" s="23">
        <v>0</v>
      </c>
      <c r="U212" s="23">
        <f t="shared" si="49"/>
        <v>0</v>
      </c>
      <c r="V212" s="23">
        <v>0</v>
      </c>
      <c r="W212" s="23">
        <f aca="true" t="shared" si="51" ref="W212:W221">$D212*V212</f>
        <v>0</v>
      </c>
      <c r="X212" s="23">
        <v>0</v>
      </c>
      <c r="Y212" s="23">
        <v>0</v>
      </c>
      <c r="Z212" s="23">
        <f t="shared" si="50"/>
        <v>0</v>
      </c>
      <c r="AA212" s="23">
        <f>F212+H212+J212+L212+N212+P212+R212+T212+V212+Y212</f>
        <v>23.436</v>
      </c>
      <c r="AB212" s="23">
        <f t="shared" si="39"/>
        <v>1272599032.824</v>
      </c>
      <c r="AD212" s="25">
        <f>AA212-N212-R212</f>
        <v>8.436</v>
      </c>
      <c r="AE212">
        <f>AD212/AA212</f>
        <v>0.3599590373783922</v>
      </c>
      <c r="AG212" s="25"/>
    </row>
    <row r="213" spans="1:33" ht="12.75">
      <c r="A213" s="18"/>
      <c r="B213" s="21"/>
      <c r="C213" s="21"/>
      <c r="D213" s="26"/>
      <c r="E213" s="26"/>
      <c r="F213" s="23"/>
      <c r="G213" s="23"/>
      <c r="H213" s="24"/>
      <c r="I213" s="23">
        <f t="shared" si="46"/>
        <v>0</v>
      </c>
      <c r="J213" s="24"/>
      <c r="K213" s="24">
        <f t="shared" si="47"/>
        <v>0</v>
      </c>
      <c r="L213" s="24"/>
      <c r="M213" s="23">
        <f t="shared" si="48"/>
        <v>0</v>
      </c>
      <c r="N213" s="24"/>
      <c r="O213" s="24">
        <f t="shared" si="41"/>
        <v>0</v>
      </c>
      <c r="P213" s="24"/>
      <c r="Q213" s="7">
        <f t="shared" si="45"/>
        <v>0</v>
      </c>
      <c r="R213" s="24"/>
      <c r="S213" s="24">
        <f t="shared" si="40"/>
        <v>0</v>
      </c>
      <c r="T213" s="23"/>
      <c r="U213" s="23">
        <f t="shared" si="49"/>
        <v>0</v>
      </c>
      <c r="V213" s="23"/>
      <c r="W213" s="23">
        <f t="shared" si="51"/>
        <v>0</v>
      </c>
      <c r="X213" s="23"/>
      <c r="Y213" s="23"/>
      <c r="Z213" s="23">
        <f t="shared" si="50"/>
        <v>0</v>
      </c>
      <c r="AA213" s="23"/>
      <c r="AB213" s="23">
        <f t="shared" si="39"/>
        <v>0</v>
      </c>
      <c r="AD213" s="25"/>
      <c r="AG213" s="25"/>
    </row>
    <row r="214" spans="1:33" ht="12.75">
      <c r="A214" s="18" t="s">
        <v>158</v>
      </c>
      <c r="B214" s="19" t="s">
        <v>186</v>
      </c>
      <c r="C214" s="19"/>
      <c r="D214" s="20">
        <v>462092160</v>
      </c>
      <c r="E214" s="20"/>
      <c r="F214" s="23"/>
      <c r="G214" s="23"/>
      <c r="H214" s="24"/>
      <c r="I214" s="23">
        <f t="shared" si="46"/>
        <v>0</v>
      </c>
      <c r="J214" s="24"/>
      <c r="K214" s="24">
        <f t="shared" si="47"/>
        <v>0</v>
      </c>
      <c r="L214" s="24"/>
      <c r="M214" s="23">
        <f t="shared" si="48"/>
        <v>0</v>
      </c>
      <c r="N214" s="24"/>
      <c r="O214" s="24">
        <f t="shared" si="41"/>
        <v>0</v>
      </c>
      <c r="P214" s="24"/>
      <c r="Q214" s="7">
        <f t="shared" si="45"/>
        <v>0</v>
      </c>
      <c r="R214" s="24"/>
      <c r="S214" s="24">
        <f t="shared" si="40"/>
        <v>0</v>
      </c>
      <c r="T214" s="23"/>
      <c r="U214" s="23">
        <f t="shared" si="49"/>
        <v>0</v>
      </c>
      <c r="V214" s="23"/>
      <c r="W214" s="23">
        <f t="shared" si="51"/>
        <v>0</v>
      </c>
      <c r="X214" s="23"/>
      <c r="Y214" s="23"/>
      <c r="Z214" s="23">
        <f t="shared" si="50"/>
        <v>0</v>
      </c>
      <c r="AA214" s="23"/>
      <c r="AB214" s="23">
        <f t="shared" si="39"/>
        <v>0</v>
      </c>
      <c r="AD214" s="25"/>
      <c r="AG214" s="25"/>
    </row>
    <row r="215" spans="1:33" ht="12.75">
      <c r="A215"/>
      <c r="B215" s="21" t="s">
        <v>187</v>
      </c>
      <c r="C215" s="21"/>
      <c r="D215" s="22">
        <f>SUM(D214)</f>
        <v>462092160</v>
      </c>
      <c r="E215" s="22">
        <f>D215</f>
        <v>462092160</v>
      </c>
      <c r="F215" s="23">
        <v>23.164</v>
      </c>
      <c r="G215" s="23">
        <f>F215*D215</f>
        <v>10703902794.24</v>
      </c>
      <c r="H215" s="24">
        <v>0</v>
      </c>
      <c r="I215" s="23">
        <f t="shared" si="46"/>
        <v>0</v>
      </c>
      <c r="J215" s="24">
        <v>0</v>
      </c>
      <c r="K215" s="24">
        <f t="shared" si="47"/>
        <v>0</v>
      </c>
      <c r="L215" s="24">
        <v>0</v>
      </c>
      <c r="M215" s="23">
        <f t="shared" si="48"/>
        <v>0</v>
      </c>
      <c r="N215" s="24">
        <v>8.656</v>
      </c>
      <c r="O215" s="24">
        <f t="shared" si="41"/>
        <v>3999869736.96</v>
      </c>
      <c r="P215" s="24">
        <v>0.074</v>
      </c>
      <c r="Q215" s="7">
        <f t="shared" si="45"/>
        <v>34194.81984</v>
      </c>
      <c r="R215" s="24">
        <v>16.18</v>
      </c>
      <c r="S215" s="24">
        <f t="shared" si="40"/>
        <v>7476651148.8</v>
      </c>
      <c r="T215" s="23">
        <v>0</v>
      </c>
      <c r="U215" s="23">
        <f t="shared" si="49"/>
        <v>0</v>
      </c>
      <c r="V215" s="23">
        <v>0</v>
      </c>
      <c r="W215" s="23">
        <f t="shared" si="51"/>
        <v>0</v>
      </c>
      <c r="X215" s="23">
        <v>0</v>
      </c>
      <c r="Y215" s="23">
        <v>0</v>
      </c>
      <c r="Z215" s="23">
        <f t="shared" si="50"/>
        <v>0</v>
      </c>
      <c r="AA215" s="23">
        <f>F215+H215+J215+L215+N215+P215+R215+T215+V215+Y215</f>
        <v>48.074</v>
      </c>
      <c r="AB215" s="23">
        <f t="shared" si="39"/>
        <v>22214618499.84</v>
      </c>
      <c r="AD215" s="25">
        <f>AA215-N215-R215</f>
        <v>23.238</v>
      </c>
      <c r="AE215">
        <f>AD215/AA215</f>
        <v>0.4833797894912011</v>
      </c>
      <c r="AG215" s="25"/>
    </row>
    <row r="216" spans="1:33" ht="12.75">
      <c r="A216"/>
      <c r="B216" s="21"/>
      <c r="C216" s="21"/>
      <c r="D216" s="26"/>
      <c r="E216" s="26"/>
      <c r="F216" s="23"/>
      <c r="G216" s="23"/>
      <c r="H216" s="24"/>
      <c r="I216" s="23">
        <f t="shared" si="46"/>
        <v>0</v>
      </c>
      <c r="J216" s="24"/>
      <c r="K216" s="24">
        <f t="shared" si="47"/>
        <v>0</v>
      </c>
      <c r="L216" s="24"/>
      <c r="M216" s="23">
        <f t="shared" si="48"/>
        <v>0</v>
      </c>
      <c r="N216" s="24"/>
      <c r="O216" s="24">
        <f t="shared" si="41"/>
        <v>0</v>
      </c>
      <c r="P216" s="24"/>
      <c r="Q216" s="7">
        <f t="shared" si="45"/>
        <v>0</v>
      </c>
      <c r="R216" s="24"/>
      <c r="S216" s="24">
        <f t="shared" si="40"/>
        <v>0</v>
      </c>
      <c r="T216" s="23"/>
      <c r="U216" s="23">
        <f t="shared" si="49"/>
        <v>0</v>
      </c>
      <c r="V216" s="23"/>
      <c r="W216" s="23">
        <f t="shared" si="51"/>
        <v>0</v>
      </c>
      <c r="X216" s="23"/>
      <c r="Y216" s="23"/>
      <c r="Z216" s="23">
        <f t="shared" si="50"/>
        <v>0</v>
      </c>
      <c r="AA216" s="23"/>
      <c r="AB216" s="23">
        <f aca="true" t="shared" si="52" ref="AB216:AB279">$D216*AA216</f>
        <v>0</v>
      </c>
      <c r="AD216" s="25"/>
      <c r="AG216" s="25"/>
    </row>
    <row r="217" spans="1:33" ht="12.75">
      <c r="A217" s="18" t="s">
        <v>158</v>
      </c>
      <c r="B217" s="33" t="s">
        <v>188</v>
      </c>
      <c r="C217" s="19"/>
      <c r="D217" s="20">
        <v>699610580</v>
      </c>
      <c r="E217" s="20"/>
      <c r="F217" s="23"/>
      <c r="G217" s="23"/>
      <c r="H217" s="24"/>
      <c r="I217" s="23">
        <f t="shared" si="46"/>
        <v>0</v>
      </c>
      <c r="J217" s="24"/>
      <c r="K217" s="24">
        <f t="shared" si="47"/>
        <v>0</v>
      </c>
      <c r="L217" s="24"/>
      <c r="M217" s="23">
        <f t="shared" si="48"/>
        <v>0</v>
      </c>
      <c r="N217" s="24"/>
      <c r="O217" s="24">
        <f t="shared" si="41"/>
        <v>0</v>
      </c>
      <c r="P217" s="24"/>
      <c r="Q217" s="7">
        <f t="shared" si="45"/>
        <v>0</v>
      </c>
      <c r="R217" s="24"/>
      <c r="S217" s="24">
        <f t="shared" si="40"/>
        <v>0</v>
      </c>
      <c r="T217" s="23"/>
      <c r="U217" s="23">
        <f t="shared" si="49"/>
        <v>0</v>
      </c>
      <c r="V217" s="23"/>
      <c r="W217" s="23">
        <f t="shared" si="51"/>
        <v>0</v>
      </c>
      <c r="X217" s="23"/>
      <c r="Y217" s="23"/>
      <c r="Z217" s="23">
        <f t="shared" si="50"/>
        <v>0</v>
      </c>
      <c r="AA217" s="23"/>
      <c r="AB217" s="23">
        <f t="shared" si="52"/>
        <v>0</v>
      </c>
      <c r="AD217" s="25"/>
      <c r="AG217" s="25"/>
    </row>
    <row r="218" spans="1:33" ht="12.75">
      <c r="A218" s="18"/>
      <c r="B218" s="21" t="s">
        <v>189</v>
      </c>
      <c r="C218" s="21"/>
      <c r="D218" s="22">
        <f>SUM(D217)</f>
        <v>699610580</v>
      </c>
      <c r="E218" s="22">
        <f>D218</f>
        <v>699610580</v>
      </c>
      <c r="F218" s="23">
        <v>24.459</v>
      </c>
      <c r="G218" s="23">
        <f>F218*D218</f>
        <v>17111775176.22</v>
      </c>
      <c r="H218" s="24">
        <v>0</v>
      </c>
      <c r="I218" s="23">
        <f t="shared" si="46"/>
        <v>0</v>
      </c>
      <c r="J218" s="24">
        <v>0</v>
      </c>
      <c r="K218" s="24">
        <f t="shared" si="47"/>
        <v>0</v>
      </c>
      <c r="L218" s="24">
        <v>0</v>
      </c>
      <c r="M218" s="23">
        <f t="shared" si="48"/>
        <v>0</v>
      </c>
      <c r="N218" s="24">
        <v>9.8</v>
      </c>
      <c r="O218" s="24">
        <f t="shared" si="41"/>
        <v>6856183684.000001</v>
      </c>
      <c r="P218" s="24">
        <v>0.101</v>
      </c>
      <c r="Q218" s="7">
        <f t="shared" si="45"/>
        <v>70660.66858</v>
      </c>
      <c r="R218" s="24">
        <v>11.212</v>
      </c>
      <c r="S218" s="24">
        <f t="shared" si="40"/>
        <v>7844033822.96</v>
      </c>
      <c r="T218" s="23">
        <v>0</v>
      </c>
      <c r="U218" s="23">
        <f t="shared" si="49"/>
        <v>0</v>
      </c>
      <c r="V218" s="23">
        <v>0</v>
      </c>
      <c r="W218" s="23">
        <f t="shared" si="51"/>
        <v>0</v>
      </c>
      <c r="X218" s="23">
        <v>0</v>
      </c>
      <c r="Y218" s="23">
        <v>0</v>
      </c>
      <c r="Z218" s="23">
        <f t="shared" si="50"/>
        <v>0</v>
      </c>
      <c r="AA218" s="23">
        <f>F218+H218+J218+L218+N218+P218+R218+T218+V218+Y218</f>
        <v>45.572</v>
      </c>
      <c r="AB218" s="23">
        <f t="shared" si="52"/>
        <v>31882653351.760002</v>
      </c>
      <c r="AD218" s="25">
        <f>AA218-N218-R218</f>
        <v>24.560000000000006</v>
      </c>
      <c r="AE218">
        <f>AD218/AA218</f>
        <v>0.5389274115685071</v>
      </c>
      <c r="AG218" s="25"/>
    </row>
    <row r="219" spans="1:33" ht="12.75">
      <c r="A219" s="18"/>
      <c r="B219" s="21"/>
      <c r="C219" s="21"/>
      <c r="D219" s="26"/>
      <c r="E219" s="26"/>
      <c r="F219" s="23"/>
      <c r="G219" s="23"/>
      <c r="H219" s="24"/>
      <c r="I219" s="23">
        <f t="shared" si="46"/>
        <v>0</v>
      </c>
      <c r="J219" s="24"/>
      <c r="K219" s="24">
        <f t="shared" si="47"/>
        <v>0</v>
      </c>
      <c r="L219" s="24"/>
      <c r="M219" s="23">
        <f t="shared" si="48"/>
        <v>0</v>
      </c>
      <c r="N219" s="24"/>
      <c r="O219" s="24">
        <f t="shared" si="41"/>
        <v>0</v>
      </c>
      <c r="P219" s="24"/>
      <c r="Q219" s="7">
        <f t="shared" si="45"/>
        <v>0</v>
      </c>
      <c r="R219" s="24"/>
      <c r="S219" s="24">
        <f t="shared" si="40"/>
        <v>0</v>
      </c>
      <c r="T219" s="23"/>
      <c r="U219" s="23">
        <f t="shared" si="49"/>
        <v>0</v>
      </c>
      <c r="V219" s="23"/>
      <c r="W219" s="23">
        <f t="shared" si="51"/>
        <v>0</v>
      </c>
      <c r="X219" s="23"/>
      <c r="Y219" s="23"/>
      <c r="Z219" s="23">
        <f t="shared" si="50"/>
        <v>0</v>
      </c>
      <c r="AA219" s="23"/>
      <c r="AB219" s="23">
        <f t="shared" si="52"/>
        <v>0</v>
      </c>
      <c r="AD219" s="25"/>
      <c r="AG219" s="25"/>
    </row>
    <row r="220" spans="1:33" ht="12.75">
      <c r="A220" s="18" t="s">
        <v>158</v>
      </c>
      <c r="B220" s="19" t="s">
        <v>190</v>
      </c>
      <c r="C220" s="19"/>
      <c r="D220" s="28">
        <v>1959880</v>
      </c>
      <c r="E220" s="28"/>
      <c r="F220" s="23"/>
      <c r="G220" s="23"/>
      <c r="H220" s="24"/>
      <c r="I220" s="23">
        <f t="shared" si="46"/>
        <v>0</v>
      </c>
      <c r="J220" s="24"/>
      <c r="K220" s="24">
        <f t="shared" si="47"/>
        <v>0</v>
      </c>
      <c r="L220" s="24"/>
      <c r="M220" s="23">
        <f t="shared" si="48"/>
        <v>0</v>
      </c>
      <c r="N220" s="24"/>
      <c r="O220" s="24">
        <f t="shared" si="41"/>
        <v>0</v>
      </c>
      <c r="P220" s="24"/>
      <c r="Q220" s="7">
        <f t="shared" si="45"/>
        <v>0</v>
      </c>
      <c r="R220" s="24"/>
      <c r="S220" s="24">
        <f aca="true" t="shared" si="53" ref="S220:S279">R220*D220</f>
        <v>0</v>
      </c>
      <c r="T220" s="23"/>
      <c r="U220" s="23">
        <f t="shared" si="49"/>
        <v>0</v>
      </c>
      <c r="V220" s="23"/>
      <c r="W220" s="23">
        <f t="shared" si="51"/>
        <v>0</v>
      </c>
      <c r="X220" s="23"/>
      <c r="Y220" s="23"/>
      <c r="Z220" s="23">
        <f t="shared" si="50"/>
        <v>0</v>
      </c>
      <c r="AA220" s="23"/>
      <c r="AB220" s="23">
        <f t="shared" si="52"/>
        <v>0</v>
      </c>
      <c r="AD220" s="25"/>
      <c r="AG220" s="25"/>
    </row>
    <row r="221" spans="1:33" ht="12.75">
      <c r="A221" s="18" t="s">
        <v>191</v>
      </c>
      <c r="B221" s="19" t="s">
        <v>190</v>
      </c>
      <c r="C221" s="19"/>
      <c r="D221" s="28">
        <v>298050</v>
      </c>
      <c r="E221" s="28"/>
      <c r="F221" s="23"/>
      <c r="G221" s="23"/>
      <c r="H221" s="24"/>
      <c r="I221" s="23">
        <f t="shared" si="46"/>
        <v>0</v>
      </c>
      <c r="J221" s="24"/>
      <c r="K221" s="24">
        <f t="shared" si="47"/>
        <v>0</v>
      </c>
      <c r="L221" s="24"/>
      <c r="M221" s="23">
        <f t="shared" si="48"/>
        <v>0</v>
      </c>
      <c r="N221" s="24"/>
      <c r="O221" s="24">
        <f aca="true" t="shared" si="54" ref="O221:O279">N221*D221</f>
        <v>0</v>
      </c>
      <c r="P221" s="24"/>
      <c r="Q221" s="7">
        <f t="shared" si="45"/>
        <v>0</v>
      </c>
      <c r="R221" s="24"/>
      <c r="S221" s="24">
        <f t="shared" si="53"/>
        <v>0</v>
      </c>
      <c r="T221" s="23"/>
      <c r="U221" s="23">
        <f t="shared" si="49"/>
        <v>0</v>
      </c>
      <c r="V221" s="23"/>
      <c r="W221" s="23">
        <f t="shared" si="51"/>
        <v>0</v>
      </c>
      <c r="X221" s="23"/>
      <c r="Y221" s="23"/>
      <c r="Z221" s="23">
        <f t="shared" si="50"/>
        <v>0</v>
      </c>
      <c r="AA221" s="23"/>
      <c r="AB221" s="23">
        <f t="shared" si="52"/>
        <v>0</v>
      </c>
      <c r="AD221" s="25"/>
      <c r="AG221" s="25"/>
    </row>
    <row r="222" spans="1:33" ht="12.75">
      <c r="A222" s="18" t="s">
        <v>126</v>
      </c>
      <c r="B222" s="19" t="s">
        <v>190</v>
      </c>
      <c r="C222" s="19"/>
      <c r="D222" s="28">
        <v>683482</v>
      </c>
      <c r="E222" s="28"/>
      <c r="F222" s="23"/>
      <c r="G222" s="23"/>
      <c r="H222" s="24"/>
      <c r="I222" s="23">
        <f t="shared" si="46"/>
        <v>0</v>
      </c>
      <c r="J222" s="24"/>
      <c r="K222" s="24">
        <f t="shared" si="47"/>
        <v>0</v>
      </c>
      <c r="L222" s="24"/>
      <c r="M222" s="23">
        <f t="shared" si="48"/>
        <v>0</v>
      </c>
      <c r="N222" s="24"/>
      <c r="O222" s="24">
        <f t="shared" si="54"/>
        <v>0</v>
      </c>
      <c r="P222" s="24"/>
      <c r="Q222" s="7">
        <f t="shared" si="45"/>
        <v>0</v>
      </c>
      <c r="R222" s="24"/>
      <c r="S222" s="24">
        <f t="shared" si="53"/>
        <v>0</v>
      </c>
      <c r="T222" s="23"/>
      <c r="U222" s="23">
        <f t="shared" si="49"/>
        <v>0</v>
      </c>
      <c r="V222" s="23"/>
      <c r="W222" s="23">
        <f aca="true" t="shared" si="55" ref="W222:W230">$D220*V222</f>
        <v>0</v>
      </c>
      <c r="X222" s="23"/>
      <c r="Y222" s="23"/>
      <c r="Z222" s="23">
        <f t="shared" si="50"/>
        <v>0</v>
      </c>
      <c r="AA222" s="23"/>
      <c r="AB222" s="23">
        <f t="shared" si="52"/>
        <v>0</v>
      </c>
      <c r="AD222" s="25"/>
      <c r="AG222" s="25"/>
    </row>
    <row r="223" spans="1:33" ht="12.75">
      <c r="A223"/>
      <c r="B223" s="21" t="s">
        <v>192</v>
      </c>
      <c r="C223" s="21"/>
      <c r="D223" s="22">
        <f>SUM(D220:D222)</f>
        <v>2941412</v>
      </c>
      <c r="E223" s="22">
        <f>D223</f>
        <v>2941412</v>
      </c>
      <c r="F223" s="23">
        <v>27</v>
      </c>
      <c r="G223" s="23">
        <f>F223*D223</f>
        <v>79418124</v>
      </c>
      <c r="H223" s="24">
        <v>0</v>
      </c>
      <c r="I223" s="23">
        <f t="shared" si="46"/>
        <v>0</v>
      </c>
      <c r="J223" s="24">
        <v>0</v>
      </c>
      <c r="K223" s="24">
        <f t="shared" si="47"/>
        <v>0</v>
      </c>
      <c r="L223" s="24">
        <v>0</v>
      </c>
      <c r="M223" s="23">
        <f t="shared" si="48"/>
        <v>0</v>
      </c>
      <c r="N223" s="24">
        <v>0</v>
      </c>
      <c r="O223" s="24">
        <f t="shared" si="54"/>
        <v>0</v>
      </c>
      <c r="P223" s="24">
        <v>0.058</v>
      </c>
      <c r="Q223" s="7">
        <f t="shared" si="45"/>
        <v>170.601896</v>
      </c>
      <c r="R223" s="24">
        <v>10.467</v>
      </c>
      <c r="S223" s="24">
        <f t="shared" si="53"/>
        <v>30787759.404000003</v>
      </c>
      <c r="T223" s="23">
        <v>0</v>
      </c>
      <c r="U223" s="23">
        <f t="shared" si="49"/>
        <v>0</v>
      </c>
      <c r="V223" s="23">
        <v>0</v>
      </c>
      <c r="W223" s="23">
        <f t="shared" si="55"/>
        <v>0</v>
      </c>
      <c r="X223" s="23">
        <v>0</v>
      </c>
      <c r="Y223" s="23">
        <v>0</v>
      </c>
      <c r="Z223" s="23">
        <f t="shared" si="50"/>
        <v>0</v>
      </c>
      <c r="AA223" s="23">
        <f>F223+H223+J223+L223+N223+P223+R223+T223+V223+Y223</f>
        <v>37.525</v>
      </c>
      <c r="AB223" s="23">
        <f t="shared" si="52"/>
        <v>110376485.3</v>
      </c>
      <c r="AD223" s="25">
        <f>AA223-N223-R223</f>
        <v>27.058</v>
      </c>
      <c r="AE223">
        <f>AD223/AA223</f>
        <v>0.7210659560293138</v>
      </c>
      <c r="AG223" s="25"/>
    </row>
    <row r="224" spans="1:33" ht="12.75">
      <c r="A224"/>
      <c r="B224" s="21"/>
      <c r="C224" s="21"/>
      <c r="D224" s="26"/>
      <c r="E224" s="26"/>
      <c r="F224" s="23"/>
      <c r="G224" s="23"/>
      <c r="H224" s="24"/>
      <c r="I224" s="23">
        <f t="shared" si="46"/>
        <v>0</v>
      </c>
      <c r="J224" s="24"/>
      <c r="K224" s="24">
        <f t="shared" si="47"/>
        <v>0</v>
      </c>
      <c r="L224" s="24"/>
      <c r="M224" s="23">
        <f t="shared" si="48"/>
        <v>0</v>
      </c>
      <c r="N224" s="24"/>
      <c r="O224" s="24">
        <f t="shared" si="54"/>
        <v>0</v>
      </c>
      <c r="P224" s="24"/>
      <c r="Q224" s="7">
        <f t="shared" si="45"/>
        <v>0</v>
      </c>
      <c r="R224" s="24"/>
      <c r="S224" s="24">
        <f t="shared" si="53"/>
        <v>0</v>
      </c>
      <c r="T224" s="23"/>
      <c r="U224" s="23">
        <f t="shared" si="49"/>
        <v>0</v>
      </c>
      <c r="V224" s="23"/>
      <c r="W224" s="23">
        <f t="shared" si="55"/>
        <v>0</v>
      </c>
      <c r="X224" s="23"/>
      <c r="Y224" s="23"/>
      <c r="Z224" s="23">
        <f t="shared" si="50"/>
        <v>0</v>
      </c>
      <c r="AA224" s="23"/>
      <c r="AB224" s="23">
        <f t="shared" si="52"/>
        <v>0</v>
      </c>
      <c r="AD224" s="25"/>
      <c r="AG224" s="25"/>
    </row>
    <row r="225" spans="1:33" ht="12.75">
      <c r="A225" s="18" t="s">
        <v>158</v>
      </c>
      <c r="B225" s="33" t="s">
        <v>193</v>
      </c>
      <c r="C225" s="19"/>
      <c r="D225" s="28">
        <v>12720370</v>
      </c>
      <c r="E225" s="28"/>
      <c r="F225" s="23"/>
      <c r="G225" s="23"/>
      <c r="H225" s="24"/>
      <c r="I225" s="23">
        <f t="shared" si="46"/>
        <v>0</v>
      </c>
      <c r="J225" s="24"/>
      <c r="K225" s="24">
        <f t="shared" si="47"/>
        <v>0</v>
      </c>
      <c r="L225" s="24"/>
      <c r="M225" s="23">
        <f t="shared" si="48"/>
        <v>0</v>
      </c>
      <c r="N225" s="24"/>
      <c r="O225" s="24">
        <f t="shared" si="54"/>
        <v>0</v>
      </c>
      <c r="P225" s="24"/>
      <c r="Q225" s="7">
        <f t="shared" si="45"/>
        <v>0</v>
      </c>
      <c r="R225" s="24"/>
      <c r="S225" s="24">
        <f t="shared" si="53"/>
        <v>0</v>
      </c>
      <c r="T225" s="23"/>
      <c r="U225" s="23">
        <f t="shared" si="49"/>
        <v>0</v>
      </c>
      <c r="V225" s="23"/>
      <c r="W225" s="23">
        <f t="shared" si="55"/>
        <v>0</v>
      </c>
      <c r="X225" s="23"/>
      <c r="Y225" s="23"/>
      <c r="Z225" s="23">
        <f t="shared" si="50"/>
        <v>0</v>
      </c>
      <c r="AA225" s="23"/>
      <c r="AB225" s="23">
        <f t="shared" si="52"/>
        <v>0</v>
      </c>
      <c r="AD225" s="25"/>
      <c r="AG225" s="25"/>
    </row>
    <row r="226" spans="1:33" ht="12.75">
      <c r="A226" s="18" t="s">
        <v>126</v>
      </c>
      <c r="B226" s="19" t="s">
        <v>193</v>
      </c>
      <c r="C226" s="19"/>
      <c r="D226" s="28">
        <v>1722589</v>
      </c>
      <c r="E226" s="28"/>
      <c r="F226" s="23"/>
      <c r="G226" s="23"/>
      <c r="H226" s="24"/>
      <c r="I226" s="23">
        <f t="shared" si="46"/>
        <v>0</v>
      </c>
      <c r="J226" s="24"/>
      <c r="K226" s="24">
        <f t="shared" si="47"/>
        <v>0</v>
      </c>
      <c r="L226" s="24"/>
      <c r="M226" s="23">
        <f t="shared" si="48"/>
        <v>0</v>
      </c>
      <c r="N226" s="24"/>
      <c r="O226" s="24">
        <f t="shared" si="54"/>
        <v>0</v>
      </c>
      <c r="P226" s="24"/>
      <c r="Q226" s="7">
        <f t="shared" si="45"/>
        <v>0</v>
      </c>
      <c r="R226" s="24"/>
      <c r="S226" s="24">
        <f t="shared" si="53"/>
        <v>0</v>
      </c>
      <c r="T226" s="23"/>
      <c r="U226" s="23">
        <f t="shared" si="49"/>
        <v>0</v>
      </c>
      <c r="V226" s="23"/>
      <c r="W226" s="23">
        <f t="shared" si="55"/>
        <v>0</v>
      </c>
      <c r="X226" s="23"/>
      <c r="Y226" s="23"/>
      <c r="Z226" s="23">
        <f t="shared" si="50"/>
        <v>0</v>
      </c>
      <c r="AA226" s="23"/>
      <c r="AB226" s="23">
        <f t="shared" si="52"/>
        <v>0</v>
      </c>
      <c r="AD226" s="25"/>
      <c r="AG226" s="25"/>
    </row>
    <row r="227" spans="1:33" ht="12.75">
      <c r="A227" s="18" t="s">
        <v>146</v>
      </c>
      <c r="B227" s="19" t="s">
        <v>193</v>
      </c>
      <c r="C227" s="19"/>
      <c r="D227" s="28">
        <v>704382</v>
      </c>
      <c r="E227" s="28"/>
      <c r="F227" s="23"/>
      <c r="G227" s="23"/>
      <c r="H227" s="24"/>
      <c r="I227" s="23">
        <f t="shared" si="46"/>
        <v>0</v>
      </c>
      <c r="J227" s="24"/>
      <c r="K227" s="24">
        <f t="shared" si="47"/>
        <v>0</v>
      </c>
      <c r="L227" s="24"/>
      <c r="M227" s="23">
        <f t="shared" si="48"/>
        <v>0</v>
      </c>
      <c r="N227" s="24"/>
      <c r="O227" s="24">
        <f t="shared" si="54"/>
        <v>0</v>
      </c>
      <c r="P227" s="24"/>
      <c r="Q227" s="7">
        <f t="shared" si="45"/>
        <v>0</v>
      </c>
      <c r="R227" s="24"/>
      <c r="S227" s="24">
        <f t="shared" si="53"/>
        <v>0</v>
      </c>
      <c r="T227" s="23"/>
      <c r="U227" s="23">
        <f t="shared" si="49"/>
        <v>0</v>
      </c>
      <c r="V227" s="23"/>
      <c r="W227" s="23">
        <f t="shared" si="55"/>
        <v>0</v>
      </c>
      <c r="X227" s="23"/>
      <c r="Y227" s="23"/>
      <c r="Z227" s="23">
        <f t="shared" si="50"/>
        <v>0</v>
      </c>
      <c r="AA227" s="23"/>
      <c r="AB227" s="23">
        <f t="shared" si="52"/>
        <v>0</v>
      </c>
      <c r="AD227" s="25"/>
      <c r="AG227" s="25"/>
    </row>
    <row r="228" spans="1:33" ht="12.75">
      <c r="A228" s="18"/>
      <c r="B228" s="21" t="s">
        <v>194</v>
      </c>
      <c r="C228" s="21"/>
      <c r="D228" s="22">
        <f>SUM(D225:D227)</f>
        <v>15147341</v>
      </c>
      <c r="E228" s="22">
        <f>D228</f>
        <v>15147341</v>
      </c>
      <c r="F228" s="23">
        <v>20.834</v>
      </c>
      <c r="G228" s="23">
        <f>F228*D228</f>
        <v>315579702.394</v>
      </c>
      <c r="H228" s="24">
        <v>0</v>
      </c>
      <c r="I228" s="23">
        <f t="shared" si="46"/>
        <v>0</v>
      </c>
      <c r="J228" s="24">
        <v>2.679</v>
      </c>
      <c r="K228" s="24">
        <f t="shared" si="47"/>
        <v>40579726.539</v>
      </c>
      <c r="L228" s="24">
        <v>0</v>
      </c>
      <c r="M228" s="23">
        <f t="shared" si="48"/>
        <v>0</v>
      </c>
      <c r="N228" s="24">
        <v>0</v>
      </c>
      <c r="O228" s="24">
        <f t="shared" si="54"/>
        <v>0</v>
      </c>
      <c r="P228" s="24">
        <v>0.053</v>
      </c>
      <c r="Q228" s="7">
        <f t="shared" si="45"/>
        <v>802.809073</v>
      </c>
      <c r="R228" s="24">
        <v>17.8</v>
      </c>
      <c r="S228" s="24">
        <f t="shared" si="53"/>
        <v>269622669.8</v>
      </c>
      <c r="T228" s="23">
        <v>0</v>
      </c>
      <c r="U228" s="23">
        <f t="shared" si="49"/>
        <v>0</v>
      </c>
      <c r="V228" s="23">
        <v>0</v>
      </c>
      <c r="W228" s="23">
        <f t="shared" si="55"/>
        <v>0</v>
      </c>
      <c r="X228" s="23">
        <v>0</v>
      </c>
      <c r="Y228" s="23">
        <v>0</v>
      </c>
      <c r="Z228" s="23">
        <f t="shared" si="50"/>
        <v>0</v>
      </c>
      <c r="AA228" s="23">
        <f>F228+H228+J228+L228+N228+P228+R228+T228+V228+Y228</f>
        <v>41.366</v>
      </c>
      <c r="AB228" s="23">
        <f t="shared" si="52"/>
        <v>626584907.806</v>
      </c>
      <c r="AD228" s="25">
        <f>AA228-N228-R228</f>
        <v>23.566</v>
      </c>
      <c r="AE228">
        <f>AD228/AA228</f>
        <v>0.5696949185321278</v>
      </c>
      <c r="AG228" s="25"/>
    </row>
    <row r="229" spans="1:33" ht="12.75">
      <c r="A229" s="18"/>
      <c r="B229" s="21"/>
      <c r="C229" s="21"/>
      <c r="D229" s="26"/>
      <c r="E229" s="26"/>
      <c r="F229" s="23"/>
      <c r="G229" s="23"/>
      <c r="H229" s="24"/>
      <c r="I229" s="23">
        <f t="shared" si="46"/>
        <v>0</v>
      </c>
      <c r="J229" s="24"/>
      <c r="K229" s="24">
        <f t="shared" si="47"/>
        <v>0</v>
      </c>
      <c r="L229" s="24"/>
      <c r="M229" s="23">
        <f t="shared" si="48"/>
        <v>0</v>
      </c>
      <c r="N229" s="24"/>
      <c r="O229" s="24">
        <f t="shared" si="54"/>
        <v>0</v>
      </c>
      <c r="P229" s="24"/>
      <c r="Q229" s="7">
        <f t="shared" si="45"/>
        <v>0</v>
      </c>
      <c r="R229" s="24"/>
      <c r="S229" s="24">
        <f t="shared" si="53"/>
        <v>0</v>
      </c>
      <c r="T229" s="23"/>
      <c r="U229" s="23">
        <f t="shared" si="49"/>
        <v>0</v>
      </c>
      <c r="V229" s="23"/>
      <c r="W229" s="23">
        <f t="shared" si="55"/>
        <v>0</v>
      </c>
      <c r="X229" s="23"/>
      <c r="Y229" s="23"/>
      <c r="Z229" s="23">
        <f t="shared" si="50"/>
        <v>0</v>
      </c>
      <c r="AA229" s="23"/>
      <c r="AB229" s="23">
        <f t="shared" si="52"/>
        <v>0</v>
      </c>
      <c r="AD229" s="25"/>
      <c r="AG229" s="25"/>
    </row>
    <row r="230" spans="1:33" ht="12.75">
      <c r="A230" s="18" t="s">
        <v>103</v>
      </c>
      <c r="B230" s="33" t="s">
        <v>195</v>
      </c>
      <c r="C230" s="19"/>
      <c r="D230" s="20">
        <v>231933600</v>
      </c>
      <c r="E230" s="20"/>
      <c r="F230" s="23"/>
      <c r="G230" s="23"/>
      <c r="H230" s="24"/>
      <c r="I230" s="23">
        <f t="shared" si="46"/>
        <v>0</v>
      </c>
      <c r="J230" s="24"/>
      <c r="K230" s="24">
        <f t="shared" si="47"/>
        <v>0</v>
      </c>
      <c r="L230" s="24"/>
      <c r="M230" s="23">
        <f t="shared" si="48"/>
        <v>0</v>
      </c>
      <c r="N230" s="24"/>
      <c r="O230" s="24">
        <f t="shared" si="54"/>
        <v>0</v>
      </c>
      <c r="P230" s="24"/>
      <c r="Q230" s="7">
        <f t="shared" si="45"/>
        <v>0</v>
      </c>
      <c r="R230" s="24"/>
      <c r="S230" s="24">
        <f t="shared" si="53"/>
        <v>0</v>
      </c>
      <c r="T230" s="23"/>
      <c r="U230" s="23">
        <f t="shared" si="49"/>
        <v>0</v>
      </c>
      <c r="V230" s="23"/>
      <c r="W230" s="23">
        <f t="shared" si="55"/>
        <v>0</v>
      </c>
      <c r="X230" s="23"/>
      <c r="Y230" s="23"/>
      <c r="Z230" s="23">
        <f t="shared" si="50"/>
        <v>0</v>
      </c>
      <c r="AA230" s="23"/>
      <c r="AB230" s="23">
        <f t="shared" si="52"/>
        <v>0</v>
      </c>
      <c r="AD230" s="25"/>
      <c r="AG230" s="25"/>
    </row>
    <row r="231" spans="1:33" ht="12.75">
      <c r="A231"/>
      <c r="B231" s="21" t="s">
        <v>196</v>
      </c>
      <c r="C231" s="21"/>
      <c r="D231" s="22">
        <f>SUM(D230)</f>
        <v>231933600</v>
      </c>
      <c r="E231" s="22">
        <f>D231</f>
        <v>231933600</v>
      </c>
      <c r="F231" s="23">
        <v>27</v>
      </c>
      <c r="G231" s="23">
        <f>F231*D231</f>
        <v>6262207200</v>
      </c>
      <c r="H231" s="24">
        <v>0</v>
      </c>
      <c r="I231" s="23">
        <f t="shared" si="46"/>
        <v>0</v>
      </c>
      <c r="J231" s="24">
        <v>0</v>
      </c>
      <c r="K231" s="24">
        <f t="shared" si="47"/>
        <v>0</v>
      </c>
      <c r="L231" s="24">
        <v>0</v>
      </c>
      <c r="M231" s="23">
        <f t="shared" si="48"/>
        <v>0</v>
      </c>
      <c r="N231" s="24">
        <v>0</v>
      </c>
      <c r="O231" s="24">
        <f t="shared" si="54"/>
        <v>0</v>
      </c>
      <c r="P231" s="24">
        <v>0.07</v>
      </c>
      <c r="Q231" s="7">
        <f t="shared" si="45"/>
        <v>16235.352000000003</v>
      </c>
      <c r="R231" s="24">
        <v>8.602</v>
      </c>
      <c r="S231" s="24">
        <f t="shared" si="53"/>
        <v>1995092827.2</v>
      </c>
      <c r="T231" s="23">
        <v>0</v>
      </c>
      <c r="U231" s="23">
        <f t="shared" si="49"/>
        <v>0</v>
      </c>
      <c r="V231" s="23">
        <v>0</v>
      </c>
      <c r="W231" s="23">
        <f>$D231*V231</f>
        <v>0</v>
      </c>
      <c r="X231" s="23">
        <v>0</v>
      </c>
      <c r="Y231" s="23">
        <v>0</v>
      </c>
      <c r="Z231" s="23">
        <f t="shared" si="50"/>
        <v>0</v>
      </c>
      <c r="AA231" s="23">
        <f>F231+H231+J231+L231+N231+P231+R231+T231+V231+Y231</f>
        <v>35.672</v>
      </c>
      <c r="AB231" s="23">
        <f t="shared" si="52"/>
        <v>8273535379.199999</v>
      </c>
      <c r="AD231" s="25">
        <f>AA231-N231-R231</f>
        <v>27.069999999999997</v>
      </c>
      <c r="AE231">
        <f>AD231/AA231</f>
        <v>0.7588584884503251</v>
      </c>
      <c r="AG231" s="25"/>
    </row>
    <row r="232" spans="1:33" ht="12.75">
      <c r="A232"/>
      <c r="B232" s="21"/>
      <c r="C232" s="21"/>
      <c r="D232" s="26"/>
      <c r="E232" s="26"/>
      <c r="F232" s="23"/>
      <c r="G232" s="23"/>
      <c r="H232" s="24"/>
      <c r="I232" s="23">
        <f t="shared" si="46"/>
        <v>0</v>
      </c>
      <c r="J232" s="24"/>
      <c r="K232" s="24">
        <f t="shared" si="47"/>
        <v>0</v>
      </c>
      <c r="L232" s="24"/>
      <c r="M232" s="23">
        <f t="shared" si="48"/>
        <v>0</v>
      </c>
      <c r="N232" s="24"/>
      <c r="O232" s="24">
        <f t="shared" si="54"/>
        <v>0</v>
      </c>
      <c r="P232" s="24"/>
      <c r="Q232" s="7">
        <f t="shared" si="45"/>
        <v>0</v>
      </c>
      <c r="R232" s="24"/>
      <c r="S232" s="24">
        <f t="shared" si="53"/>
        <v>0</v>
      </c>
      <c r="T232" s="23"/>
      <c r="U232" s="23">
        <f t="shared" si="49"/>
        <v>0</v>
      </c>
      <c r="V232" s="23"/>
      <c r="W232" s="23">
        <f>$D232*V232</f>
        <v>0</v>
      </c>
      <c r="X232" s="23"/>
      <c r="Y232" s="23"/>
      <c r="Z232" s="23">
        <f t="shared" si="50"/>
        <v>0</v>
      </c>
      <c r="AA232" s="23"/>
      <c r="AB232" s="23">
        <f t="shared" si="52"/>
        <v>0</v>
      </c>
      <c r="AD232" s="25"/>
      <c r="AG232" s="25"/>
    </row>
    <row r="233" spans="1:33" ht="12.75">
      <c r="A233" s="32" t="s">
        <v>103</v>
      </c>
      <c r="B233" s="19" t="s">
        <v>197</v>
      </c>
      <c r="C233" s="19"/>
      <c r="D233" s="30">
        <v>159267800</v>
      </c>
      <c r="E233" s="28"/>
      <c r="F233" s="23"/>
      <c r="G233" s="23"/>
      <c r="H233" s="24"/>
      <c r="I233" s="23">
        <f t="shared" si="46"/>
        <v>0</v>
      </c>
      <c r="J233" s="24"/>
      <c r="K233" s="24">
        <f t="shared" si="47"/>
        <v>0</v>
      </c>
      <c r="L233" s="24"/>
      <c r="M233" s="23">
        <f t="shared" si="48"/>
        <v>0</v>
      </c>
      <c r="N233" s="24"/>
      <c r="O233" s="24">
        <f t="shared" si="54"/>
        <v>0</v>
      </c>
      <c r="P233" s="24"/>
      <c r="Q233" s="7">
        <f t="shared" si="45"/>
        <v>0</v>
      </c>
      <c r="R233" s="24"/>
      <c r="S233" s="24">
        <f t="shared" si="53"/>
        <v>0</v>
      </c>
      <c r="T233" s="23"/>
      <c r="U233" s="23">
        <f t="shared" si="49"/>
        <v>0</v>
      </c>
      <c r="V233" s="23"/>
      <c r="W233" s="23">
        <f>$D233*V233</f>
        <v>0</v>
      </c>
      <c r="X233" s="23"/>
      <c r="Y233" s="23"/>
      <c r="Z233" s="23">
        <f t="shared" si="50"/>
        <v>0</v>
      </c>
      <c r="AA233" s="23"/>
      <c r="AB233" s="23">
        <f t="shared" si="52"/>
        <v>0</v>
      </c>
      <c r="AD233" s="25"/>
      <c r="AG233" s="25"/>
    </row>
    <row r="234" spans="1:33" ht="12.75">
      <c r="A234" s="18" t="s">
        <v>128</v>
      </c>
      <c r="B234" s="19" t="s">
        <v>197</v>
      </c>
      <c r="C234" s="19"/>
      <c r="D234" s="28">
        <v>3207000</v>
      </c>
      <c r="E234" s="28"/>
      <c r="F234" s="23"/>
      <c r="G234" s="23"/>
      <c r="H234" s="24"/>
      <c r="I234" s="23">
        <f t="shared" si="46"/>
        <v>0</v>
      </c>
      <c r="J234" s="24"/>
      <c r="K234" s="24">
        <f t="shared" si="47"/>
        <v>0</v>
      </c>
      <c r="L234" s="24"/>
      <c r="M234" s="23">
        <f t="shared" si="48"/>
        <v>0</v>
      </c>
      <c r="N234" s="24"/>
      <c r="O234" s="24">
        <f t="shared" si="54"/>
        <v>0</v>
      </c>
      <c r="P234" s="24"/>
      <c r="Q234" s="7">
        <f t="shared" si="45"/>
        <v>0</v>
      </c>
      <c r="R234" s="24"/>
      <c r="S234" s="24">
        <f t="shared" si="53"/>
        <v>0</v>
      </c>
      <c r="T234" s="23"/>
      <c r="U234" s="23">
        <f t="shared" si="49"/>
        <v>0</v>
      </c>
      <c r="V234" s="23"/>
      <c r="W234" s="23">
        <f>$D234*V234</f>
        <v>0</v>
      </c>
      <c r="X234" s="23"/>
      <c r="Y234" s="23"/>
      <c r="Z234" s="23">
        <f t="shared" si="50"/>
        <v>0</v>
      </c>
      <c r="AA234" s="23"/>
      <c r="AB234" s="23">
        <f t="shared" si="52"/>
        <v>0</v>
      </c>
      <c r="AD234" s="25"/>
      <c r="AG234" s="25"/>
    </row>
    <row r="235" spans="1:33" ht="12.75">
      <c r="A235" s="18" t="s">
        <v>158</v>
      </c>
      <c r="B235" s="19" t="s">
        <v>197</v>
      </c>
      <c r="C235" s="19"/>
      <c r="D235" s="28">
        <v>7481295</v>
      </c>
      <c r="E235" s="28"/>
      <c r="F235" s="23"/>
      <c r="G235" s="23"/>
      <c r="H235" s="24"/>
      <c r="I235" s="23">
        <f t="shared" si="46"/>
        <v>0</v>
      </c>
      <c r="J235" s="24"/>
      <c r="K235" s="24">
        <f t="shared" si="47"/>
        <v>0</v>
      </c>
      <c r="L235" s="24"/>
      <c r="M235" s="23">
        <f t="shared" si="48"/>
        <v>0</v>
      </c>
      <c r="N235" s="24"/>
      <c r="O235" s="24">
        <f t="shared" si="54"/>
        <v>0</v>
      </c>
      <c r="P235" s="24"/>
      <c r="Q235" s="7">
        <f t="shared" si="45"/>
        <v>0</v>
      </c>
      <c r="R235" s="24"/>
      <c r="S235" s="24">
        <f t="shared" si="53"/>
        <v>0</v>
      </c>
      <c r="T235" s="23"/>
      <c r="U235" s="23">
        <f t="shared" si="49"/>
        <v>0</v>
      </c>
      <c r="V235" s="23"/>
      <c r="W235" s="23">
        <f>$D233*V235</f>
        <v>0</v>
      </c>
      <c r="X235" s="23"/>
      <c r="Y235" s="23"/>
      <c r="Z235" s="23">
        <f t="shared" si="50"/>
        <v>0</v>
      </c>
      <c r="AA235" s="23"/>
      <c r="AB235" s="23">
        <f t="shared" si="52"/>
        <v>0</v>
      </c>
      <c r="AD235" s="25"/>
      <c r="AG235" s="25"/>
    </row>
    <row r="236" spans="1:33" ht="12.75">
      <c r="A236"/>
      <c r="B236" s="21" t="s">
        <v>198</v>
      </c>
      <c r="C236" s="21"/>
      <c r="D236" s="22">
        <f>SUM(D233:D235)</f>
        <v>169956095</v>
      </c>
      <c r="E236" s="22">
        <f>D236</f>
        <v>169956095</v>
      </c>
      <c r="F236" s="23">
        <v>15.203</v>
      </c>
      <c r="G236" s="23">
        <f>F236*D236</f>
        <v>2583842512.285</v>
      </c>
      <c r="H236" s="24">
        <v>0</v>
      </c>
      <c r="I236" s="23">
        <f t="shared" si="46"/>
        <v>0</v>
      </c>
      <c r="J236" s="24">
        <v>0</v>
      </c>
      <c r="K236" s="24">
        <f t="shared" si="47"/>
        <v>0</v>
      </c>
      <c r="L236" s="24">
        <v>0</v>
      </c>
      <c r="M236" s="23">
        <f t="shared" si="48"/>
        <v>0</v>
      </c>
      <c r="N236" s="24">
        <v>2.059</v>
      </c>
      <c r="O236" s="24">
        <f t="shared" si="54"/>
        <v>349939599.605</v>
      </c>
      <c r="P236" s="24">
        <v>1.136</v>
      </c>
      <c r="Q236" s="7">
        <f t="shared" si="45"/>
        <v>193070.12391999998</v>
      </c>
      <c r="R236" s="29">
        <v>11.297</v>
      </c>
      <c r="S236" s="24">
        <f t="shared" si="53"/>
        <v>1919994005.2150002</v>
      </c>
      <c r="T236" s="23">
        <v>0</v>
      </c>
      <c r="U236" s="23">
        <f t="shared" si="49"/>
        <v>0</v>
      </c>
      <c r="V236" s="23">
        <v>0</v>
      </c>
      <c r="W236" s="23">
        <f>$D234*V236</f>
        <v>0</v>
      </c>
      <c r="X236" s="23">
        <v>0</v>
      </c>
      <c r="Y236" s="23">
        <v>0</v>
      </c>
      <c r="Z236" s="23">
        <f t="shared" si="50"/>
        <v>0</v>
      </c>
      <c r="AA236" s="23">
        <f>F236+H236+J236+L236+N236+P236+R236+T236+V236+Y236</f>
        <v>29.695</v>
      </c>
      <c r="AB236" s="23">
        <f t="shared" si="52"/>
        <v>5046846241.025</v>
      </c>
      <c r="AD236" s="25">
        <f>AA236-N236-R236</f>
        <v>16.339</v>
      </c>
      <c r="AE236">
        <f>AD236/AA236</f>
        <v>0.550227310995117</v>
      </c>
      <c r="AG236" s="25"/>
    </row>
    <row r="237" spans="1:33" ht="12.75">
      <c r="A237"/>
      <c r="B237" s="21"/>
      <c r="C237" s="21"/>
      <c r="D237" s="26"/>
      <c r="E237" s="26"/>
      <c r="F237" s="23"/>
      <c r="G237" s="23"/>
      <c r="H237" s="24"/>
      <c r="I237" s="23">
        <f t="shared" si="46"/>
        <v>0</v>
      </c>
      <c r="J237" s="24"/>
      <c r="K237" s="24">
        <f t="shared" si="47"/>
        <v>0</v>
      </c>
      <c r="L237" s="24"/>
      <c r="M237" s="23">
        <f t="shared" si="48"/>
        <v>0</v>
      </c>
      <c r="N237" s="24"/>
      <c r="O237" s="24">
        <f t="shared" si="54"/>
        <v>0</v>
      </c>
      <c r="P237" s="24"/>
      <c r="Q237" s="7">
        <f t="shared" si="45"/>
        <v>0</v>
      </c>
      <c r="R237" s="24"/>
      <c r="S237" s="24">
        <f t="shared" si="53"/>
        <v>0</v>
      </c>
      <c r="T237" s="23"/>
      <c r="U237" s="23">
        <f t="shared" si="49"/>
        <v>0</v>
      </c>
      <c r="V237" s="23"/>
      <c r="W237" s="23">
        <f>$D235*V237</f>
        <v>0</v>
      </c>
      <c r="X237" s="23"/>
      <c r="Y237" s="23"/>
      <c r="Z237" s="23">
        <f t="shared" si="50"/>
        <v>0</v>
      </c>
      <c r="AA237" s="23"/>
      <c r="AB237" s="23">
        <f t="shared" si="52"/>
        <v>0</v>
      </c>
      <c r="AD237" s="25"/>
      <c r="AG237" s="25"/>
    </row>
    <row r="238" spans="1:33" ht="12.75">
      <c r="A238" s="32" t="s">
        <v>103</v>
      </c>
      <c r="B238" s="19" t="s">
        <v>199</v>
      </c>
      <c r="C238" s="19"/>
      <c r="D238" s="20">
        <v>56792270</v>
      </c>
      <c r="E238" s="20"/>
      <c r="F238" s="23"/>
      <c r="G238" s="23"/>
      <c r="H238" s="24"/>
      <c r="I238" s="23">
        <f t="shared" si="46"/>
        <v>0</v>
      </c>
      <c r="J238" s="24"/>
      <c r="K238" s="24">
        <f t="shared" si="47"/>
        <v>0</v>
      </c>
      <c r="L238" s="24"/>
      <c r="M238" s="23">
        <f t="shared" si="48"/>
        <v>0</v>
      </c>
      <c r="N238" s="24"/>
      <c r="O238" s="24">
        <f t="shared" si="54"/>
        <v>0</v>
      </c>
      <c r="P238" s="24"/>
      <c r="Q238" s="7">
        <f t="shared" si="45"/>
        <v>0</v>
      </c>
      <c r="R238" s="24"/>
      <c r="S238" s="24">
        <f t="shared" si="53"/>
        <v>0</v>
      </c>
      <c r="T238" s="23"/>
      <c r="U238" s="23">
        <f t="shared" si="49"/>
        <v>0</v>
      </c>
      <c r="V238" s="23"/>
      <c r="W238" s="23">
        <f>$D236*V238</f>
        <v>0</v>
      </c>
      <c r="X238" s="23"/>
      <c r="Y238" s="23"/>
      <c r="Z238" s="23">
        <f t="shared" si="50"/>
        <v>0</v>
      </c>
      <c r="AA238" s="23"/>
      <c r="AB238" s="23">
        <f t="shared" si="52"/>
        <v>0</v>
      </c>
      <c r="AD238" s="25"/>
      <c r="AG238" s="25"/>
    </row>
    <row r="239" spans="1:33" ht="12.75">
      <c r="A239" s="18"/>
      <c r="B239" s="21" t="s">
        <v>200</v>
      </c>
      <c r="C239" s="21"/>
      <c r="D239" s="22">
        <f>SUM(D238)</f>
        <v>56792270</v>
      </c>
      <c r="E239" s="22">
        <f>D239</f>
        <v>56792270</v>
      </c>
      <c r="F239" s="23">
        <v>21.702</v>
      </c>
      <c r="G239" s="23">
        <f>F239*D239</f>
        <v>1232505843.5400002</v>
      </c>
      <c r="H239" s="24">
        <v>0</v>
      </c>
      <c r="I239" s="23">
        <f t="shared" si="46"/>
        <v>0</v>
      </c>
      <c r="J239" s="24">
        <v>0</v>
      </c>
      <c r="K239" s="24">
        <f t="shared" si="47"/>
        <v>0</v>
      </c>
      <c r="L239" s="24">
        <v>0</v>
      </c>
      <c r="M239" s="23">
        <f t="shared" si="48"/>
        <v>0</v>
      </c>
      <c r="N239" s="24">
        <v>0</v>
      </c>
      <c r="O239" s="24">
        <f t="shared" si="54"/>
        <v>0</v>
      </c>
      <c r="P239" s="24">
        <v>0.248</v>
      </c>
      <c r="Q239" s="7">
        <f t="shared" si="45"/>
        <v>14084.48296</v>
      </c>
      <c r="R239" s="24">
        <v>1.92</v>
      </c>
      <c r="S239" s="24">
        <f t="shared" si="53"/>
        <v>109041158.39999999</v>
      </c>
      <c r="T239" s="23">
        <v>0</v>
      </c>
      <c r="U239" s="23">
        <f t="shared" si="49"/>
        <v>0</v>
      </c>
      <c r="V239" s="23">
        <v>0</v>
      </c>
      <c r="W239" s="23">
        <f>$D239*V239</f>
        <v>0</v>
      </c>
      <c r="X239" s="23">
        <v>0</v>
      </c>
      <c r="Y239" s="23">
        <v>0</v>
      </c>
      <c r="Z239" s="23">
        <f t="shared" si="50"/>
        <v>0</v>
      </c>
      <c r="AA239" s="23">
        <f>F239+H239+J239+L239+N239+P239+R239+T239+V239+Y239</f>
        <v>23.870000000000005</v>
      </c>
      <c r="AB239" s="23">
        <f t="shared" si="52"/>
        <v>1355631484.9000003</v>
      </c>
      <c r="AD239" s="25">
        <f>AA239-N239-R239</f>
        <v>21.950000000000003</v>
      </c>
      <c r="AE239">
        <f>AD239/AA239</f>
        <v>0.9195643066610808</v>
      </c>
      <c r="AG239" s="25"/>
    </row>
    <row r="240" spans="1:33" ht="12.75">
      <c r="A240" s="18"/>
      <c r="B240" s="21"/>
      <c r="C240" s="21"/>
      <c r="D240" s="26"/>
      <c r="E240" s="26"/>
      <c r="F240" s="23"/>
      <c r="G240" s="23"/>
      <c r="H240" s="24"/>
      <c r="I240" s="23">
        <f t="shared" si="46"/>
        <v>0</v>
      </c>
      <c r="J240" s="24"/>
      <c r="K240" s="24">
        <f t="shared" si="47"/>
        <v>0</v>
      </c>
      <c r="L240" s="24"/>
      <c r="M240" s="23">
        <f t="shared" si="48"/>
        <v>0</v>
      </c>
      <c r="N240" s="24"/>
      <c r="O240" s="24">
        <f t="shared" si="54"/>
        <v>0</v>
      </c>
      <c r="P240" s="24"/>
      <c r="Q240" s="7">
        <f t="shared" si="45"/>
        <v>0</v>
      </c>
      <c r="R240" s="24"/>
      <c r="S240" s="24">
        <f t="shared" si="53"/>
        <v>0</v>
      </c>
      <c r="T240" s="23"/>
      <c r="U240" s="23">
        <f t="shared" si="49"/>
        <v>0</v>
      </c>
      <c r="V240" s="23"/>
      <c r="W240" s="23">
        <f>$D240*V240</f>
        <v>0</v>
      </c>
      <c r="X240" s="23"/>
      <c r="Y240" s="23"/>
      <c r="Z240" s="23">
        <f t="shared" si="50"/>
        <v>0</v>
      </c>
      <c r="AA240" s="23"/>
      <c r="AB240" s="23">
        <f t="shared" si="52"/>
        <v>0</v>
      </c>
      <c r="AD240" s="25"/>
      <c r="AG240" s="25"/>
    </row>
    <row r="241" spans="1:33" ht="12.75">
      <c r="A241" s="32" t="s">
        <v>151</v>
      </c>
      <c r="B241" s="33" t="s">
        <v>201</v>
      </c>
      <c r="C241" s="19"/>
      <c r="D241" s="28">
        <v>808984291</v>
      </c>
      <c r="E241" s="28"/>
      <c r="F241" s="23"/>
      <c r="G241" s="23"/>
      <c r="H241" s="24"/>
      <c r="I241" s="23">
        <f t="shared" si="46"/>
        <v>0</v>
      </c>
      <c r="J241" s="24"/>
      <c r="K241" s="24">
        <f t="shared" si="47"/>
        <v>0</v>
      </c>
      <c r="L241" s="24"/>
      <c r="M241" s="23">
        <f t="shared" si="48"/>
        <v>0</v>
      </c>
      <c r="N241" s="24"/>
      <c r="O241" s="24">
        <f t="shared" si="54"/>
        <v>0</v>
      </c>
      <c r="P241" s="24"/>
      <c r="Q241" s="7">
        <f t="shared" si="45"/>
        <v>0</v>
      </c>
      <c r="R241" s="24"/>
      <c r="S241" s="24">
        <f t="shared" si="53"/>
        <v>0</v>
      </c>
      <c r="T241" s="23"/>
      <c r="U241" s="23">
        <f t="shared" si="49"/>
        <v>0</v>
      </c>
      <c r="V241" s="23"/>
      <c r="W241" s="23">
        <f>$D241*V241</f>
        <v>0</v>
      </c>
      <c r="X241" s="23"/>
      <c r="Y241" s="23"/>
      <c r="Z241" s="23">
        <f t="shared" si="50"/>
        <v>0</v>
      </c>
      <c r="AA241" s="23"/>
      <c r="AB241" s="23">
        <f t="shared" si="52"/>
        <v>0</v>
      </c>
      <c r="AD241" s="25"/>
      <c r="AG241" s="25"/>
    </row>
    <row r="242" spans="1:33" ht="12.75">
      <c r="A242" s="18" t="s">
        <v>202</v>
      </c>
      <c r="B242" s="19" t="s">
        <v>201</v>
      </c>
      <c r="C242" s="19"/>
      <c r="D242" s="28">
        <v>312055422</v>
      </c>
      <c r="E242" s="28"/>
      <c r="F242" s="23"/>
      <c r="G242" s="23"/>
      <c r="H242" s="24"/>
      <c r="I242" s="23">
        <f t="shared" si="46"/>
        <v>0</v>
      </c>
      <c r="J242" s="24"/>
      <c r="K242" s="24">
        <f t="shared" si="47"/>
        <v>0</v>
      </c>
      <c r="L242" s="24"/>
      <c r="M242" s="23">
        <f t="shared" si="48"/>
        <v>0</v>
      </c>
      <c r="N242" s="24"/>
      <c r="O242" s="24">
        <f t="shared" si="54"/>
        <v>0</v>
      </c>
      <c r="P242" s="24"/>
      <c r="Q242" s="7">
        <f t="shared" si="45"/>
        <v>0</v>
      </c>
      <c r="R242" s="24"/>
      <c r="S242" s="24">
        <f t="shared" si="53"/>
        <v>0</v>
      </c>
      <c r="T242" s="23"/>
      <c r="U242" s="23">
        <f t="shared" si="49"/>
        <v>0</v>
      </c>
      <c r="V242" s="23"/>
      <c r="W242" s="23">
        <f>$D242*V242</f>
        <v>0</v>
      </c>
      <c r="X242" s="23"/>
      <c r="Y242" s="23"/>
      <c r="Z242" s="23">
        <f t="shared" si="50"/>
        <v>0</v>
      </c>
      <c r="AA242" s="23"/>
      <c r="AB242" s="23">
        <f t="shared" si="52"/>
        <v>0</v>
      </c>
      <c r="AD242" s="25"/>
      <c r="AG242" s="25"/>
    </row>
    <row r="243" spans="1:33" ht="12.75">
      <c r="A243" s="18" t="s">
        <v>148</v>
      </c>
      <c r="B243" s="19" t="s">
        <v>201</v>
      </c>
      <c r="C243" s="19"/>
      <c r="D243" s="28">
        <v>295935420</v>
      </c>
      <c r="E243" s="28"/>
      <c r="F243" s="23"/>
      <c r="G243" s="23"/>
      <c r="H243" s="24"/>
      <c r="I243" s="23">
        <f t="shared" si="46"/>
        <v>0</v>
      </c>
      <c r="J243" s="24"/>
      <c r="K243" s="24">
        <f t="shared" si="47"/>
        <v>0</v>
      </c>
      <c r="L243" s="24"/>
      <c r="M243" s="23">
        <f t="shared" si="48"/>
        <v>0</v>
      </c>
      <c r="N243" s="24"/>
      <c r="O243" s="24">
        <f t="shared" si="54"/>
        <v>0</v>
      </c>
      <c r="P243" s="24"/>
      <c r="Q243" s="7">
        <f t="shared" si="45"/>
        <v>0</v>
      </c>
      <c r="R243" s="24"/>
      <c r="S243" s="24">
        <f t="shared" si="53"/>
        <v>0</v>
      </c>
      <c r="T243" s="23"/>
      <c r="U243" s="23">
        <f t="shared" si="49"/>
        <v>0</v>
      </c>
      <c r="V243" s="23"/>
      <c r="W243" s="23">
        <f>$D241*V243</f>
        <v>0</v>
      </c>
      <c r="X243" s="23"/>
      <c r="Y243" s="23"/>
      <c r="Z243" s="23">
        <f t="shared" si="50"/>
        <v>0</v>
      </c>
      <c r="AA243" s="23"/>
      <c r="AB243" s="23">
        <f t="shared" si="52"/>
        <v>0</v>
      </c>
      <c r="AD243" s="25"/>
      <c r="AG243" s="25"/>
    </row>
    <row r="244" spans="1:33" ht="12.75">
      <c r="A244" s="18"/>
      <c r="B244" s="21" t="s">
        <v>203</v>
      </c>
      <c r="C244" s="21"/>
      <c r="D244" s="22">
        <f>SUM(D241:D243)</f>
        <v>1416975133</v>
      </c>
      <c r="E244" s="22">
        <f>D244</f>
        <v>1416975133</v>
      </c>
      <c r="F244" s="23">
        <v>21.759</v>
      </c>
      <c r="G244" s="23">
        <f>F244*D244</f>
        <v>30831961918.947</v>
      </c>
      <c r="H244" s="24">
        <v>0</v>
      </c>
      <c r="I244" s="23">
        <f t="shared" si="46"/>
        <v>0</v>
      </c>
      <c r="J244" s="24">
        <v>0</v>
      </c>
      <c r="K244" s="24">
        <f t="shared" si="47"/>
        <v>0</v>
      </c>
      <c r="L244" s="24">
        <v>0</v>
      </c>
      <c r="M244" s="23">
        <f t="shared" si="48"/>
        <v>0</v>
      </c>
      <c r="N244" s="24">
        <v>2.823</v>
      </c>
      <c r="O244" s="24">
        <f t="shared" si="54"/>
        <v>4000120800.459</v>
      </c>
      <c r="P244" s="24">
        <v>0.109</v>
      </c>
      <c r="Q244" s="7">
        <f t="shared" si="45"/>
        <v>154450.28949700002</v>
      </c>
      <c r="R244" s="29">
        <v>6.293</v>
      </c>
      <c r="S244" s="24">
        <f t="shared" si="53"/>
        <v>8917024511.969</v>
      </c>
      <c r="T244" s="23">
        <v>0</v>
      </c>
      <c r="U244" s="23">
        <f t="shared" si="49"/>
        <v>0</v>
      </c>
      <c r="V244" s="23">
        <v>0</v>
      </c>
      <c r="W244" s="23">
        <f>$D242*V244</f>
        <v>0</v>
      </c>
      <c r="X244" s="23">
        <v>0</v>
      </c>
      <c r="Y244" s="23">
        <v>0</v>
      </c>
      <c r="Z244" s="23">
        <f t="shared" si="50"/>
        <v>0</v>
      </c>
      <c r="AA244" s="23">
        <f>F244+H244+J244+L244+N244+P244+R244+T244+V244+Y244</f>
        <v>30.984</v>
      </c>
      <c r="AB244" s="23">
        <f t="shared" si="52"/>
        <v>43903557520.872</v>
      </c>
      <c r="AD244" s="25">
        <f>AA244-N244-R244</f>
        <v>21.868000000000002</v>
      </c>
      <c r="AE244">
        <f>AD244/AA244</f>
        <v>0.7057836302607798</v>
      </c>
      <c r="AG244" s="25"/>
    </row>
    <row r="245" spans="1:33" ht="12.75">
      <c r="A245" s="18"/>
      <c r="B245" s="21"/>
      <c r="C245" s="21"/>
      <c r="D245" s="26"/>
      <c r="E245" s="26"/>
      <c r="F245" s="23"/>
      <c r="G245" s="23"/>
      <c r="H245" s="24"/>
      <c r="I245" s="23">
        <f t="shared" si="46"/>
        <v>0</v>
      </c>
      <c r="J245" s="24"/>
      <c r="K245" s="24">
        <f t="shared" si="47"/>
        <v>0</v>
      </c>
      <c r="L245" s="24"/>
      <c r="M245" s="23">
        <f t="shared" si="48"/>
        <v>0</v>
      </c>
      <c r="N245" s="24"/>
      <c r="O245" s="24">
        <f t="shared" si="54"/>
        <v>0</v>
      </c>
      <c r="P245" s="24"/>
      <c r="Q245" s="7">
        <f t="shared" si="45"/>
        <v>0</v>
      </c>
      <c r="R245" s="24"/>
      <c r="S245" s="24">
        <f t="shared" si="53"/>
        <v>0</v>
      </c>
      <c r="T245" s="23"/>
      <c r="U245" s="23">
        <f t="shared" si="49"/>
        <v>0</v>
      </c>
      <c r="V245" s="23"/>
      <c r="W245" s="23">
        <f>$D243*V245</f>
        <v>0</v>
      </c>
      <c r="X245" s="23"/>
      <c r="Y245" s="23"/>
      <c r="Z245" s="23">
        <f t="shared" si="50"/>
        <v>0</v>
      </c>
      <c r="AA245" s="23"/>
      <c r="AB245" s="23">
        <f t="shared" si="52"/>
        <v>0</v>
      </c>
      <c r="AD245" s="25"/>
      <c r="AG245" s="25"/>
    </row>
    <row r="246" spans="1:33" ht="12.75">
      <c r="A246" s="18" t="s">
        <v>151</v>
      </c>
      <c r="B246" s="19" t="s">
        <v>204</v>
      </c>
      <c r="C246" s="19"/>
      <c r="D246" s="20">
        <v>1995392770</v>
      </c>
      <c r="E246" s="20"/>
      <c r="F246" s="23"/>
      <c r="G246" s="23"/>
      <c r="H246" s="24"/>
      <c r="I246" s="23">
        <f t="shared" si="46"/>
        <v>0</v>
      </c>
      <c r="J246" s="24"/>
      <c r="K246" s="24">
        <f t="shared" si="47"/>
        <v>0</v>
      </c>
      <c r="L246" s="24"/>
      <c r="M246" s="23">
        <f t="shared" si="48"/>
        <v>0</v>
      </c>
      <c r="N246" s="24"/>
      <c r="O246" s="24">
        <f t="shared" si="54"/>
        <v>0</v>
      </c>
      <c r="P246" s="24"/>
      <c r="Q246" s="7">
        <f t="shared" si="45"/>
        <v>0</v>
      </c>
      <c r="R246" s="24"/>
      <c r="S246" s="24">
        <f t="shared" si="53"/>
        <v>0</v>
      </c>
      <c r="T246" s="23"/>
      <c r="U246" s="23">
        <f t="shared" si="49"/>
        <v>0</v>
      </c>
      <c r="V246" s="23"/>
      <c r="W246" s="23">
        <f>$D244*V246</f>
        <v>0</v>
      </c>
      <c r="X246" s="23"/>
      <c r="Y246" s="23"/>
      <c r="Z246" s="23">
        <f t="shared" si="50"/>
        <v>0</v>
      </c>
      <c r="AA246" s="23"/>
      <c r="AB246" s="23">
        <f t="shared" si="52"/>
        <v>0</v>
      </c>
      <c r="AD246" s="25"/>
      <c r="AG246" s="25"/>
    </row>
    <row r="247" spans="1:33" ht="12.75">
      <c r="A247"/>
      <c r="B247" s="21" t="s">
        <v>205</v>
      </c>
      <c r="C247" s="21"/>
      <c r="D247" s="22">
        <f>SUM(D246)</f>
        <v>1995392770</v>
      </c>
      <c r="E247" s="22">
        <f>D247</f>
        <v>1995392770</v>
      </c>
      <c r="F247" s="23">
        <v>4.7</v>
      </c>
      <c r="G247" s="23">
        <f>F247*D247</f>
        <v>9378346019</v>
      </c>
      <c r="H247" s="24">
        <v>0</v>
      </c>
      <c r="I247" s="23">
        <f t="shared" si="46"/>
        <v>0</v>
      </c>
      <c r="J247" s="24">
        <v>0</v>
      </c>
      <c r="K247" s="24">
        <f t="shared" si="47"/>
        <v>0</v>
      </c>
      <c r="L247" s="24">
        <v>0</v>
      </c>
      <c r="M247" s="23">
        <f t="shared" si="48"/>
        <v>0</v>
      </c>
      <c r="N247" s="24">
        <v>2.155</v>
      </c>
      <c r="O247" s="24">
        <f t="shared" si="54"/>
        <v>4300071419.349999</v>
      </c>
      <c r="P247" s="24">
        <v>0.012</v>
      </c>
      <c r="Q247" s="7">
        <f t="shared" si="45"/>
        <v>23944.71324</v>
      </c>
      <c r="R247" s="24">
        <v>7.265</v>
      </c>
      <c r="S247" s="24">
        <f t="shared" si="53"/>
        <v>14496528474.05</v>
      </c>
      <c r="T247" s="23">
        <v>0</v>
      </c>
      <c r="U247" s="23">
        <f t="shared" si="49"/>
        <v>0</v>
      </c>
      <c r="V247" s="23">
        <v>0</v>
      </c>
      <c r="W247" s="23">
        <f aca="true" t="shared" si="56" ref="W247:W256">$D247*V247</f>
        <v>0</v>
      </c>
      <c r="X247" s="23">
        <v>0</v>
      </c>
      <c r="Y247" s="23">
        <v>0</v>
      </c>
      <c r="Z247" s="23">
        <f t="shared" si="50"/>
        <v>0</v>
      </c>
      <c r="AA247" s="23">
        <f>F247+H247+J247+L247+N247+P247+R247+T247+V247+Y247</f>
        <v>14.132</v>
      </c>
      <c r="AB247" s="23">
        <f t="shared" si="52"/>
        <v>28198890625.64</v>
      </c>
      <c r="AD247" s="25">
        <f>AA247-N247-R247</f>
        <v>4.712000000000001</v>
      </c>
      <c r="AE247">
        <f>AD247/AA247</f>
        <v>0.333427681856779</v>
      </c>
      <c r="AG247" s="25"/>
    </row>
    <row r="248" spans="1:33" ht="12.75">
      <c r="A248"/>
      <c r="B248" s="21"/>
      <c r="C248" s="21"/>
      <c r="D248" s="26"/>
      <c r="E248" s="26"/>
      <c r="F248" s="23"/>
      <c r="G248" s="23"/>
      <c r="H248" s="24"/>
      <c r="I248" s="23">
        <f t="shared" si="46"/>
        <v>0</v>
      </c>
      <c r="J248" s="24"/>
      <c r="K248" s="24">
        <f t="shared" si="47"/>
        <v>0</v>
      </c>
      <c r="L248" s="24"/>
      <c r="M248" s="23">
        <f t="shared" si="48"/>
        <v>0</v>
      </c>
      <c r="N248" s="24"/>
      <c r="O248" s="24">
        <f t="shared" si="54"/>
        <v>0</v>
      </c>
      <c r="P248" s="24"/>
      <c r="Q248" s="7">
        <f t="shared" si="45"/>
        <v>0</v>
      </c>
      <c r="R248" s="24"/>
      <c r="S248" s="24">
        <f t="shared" si="53"/>
        <v>0</v>
      </c>
      <c r="T248" s="23"/>
      <c r="U248" s="23">
        <f t="shared" si="49"/>
        <v>0</v>
      </c>
      <c r="V248" s="23"/>
      <c r="W248" s="23">
        <f t="shared" si="56"/>
        <v>0</v>
      </c>
      <c r="X248" s="23"/>
      <c r="Y248" s="23"/>
      <c r="Z248" s="23">
        <f t="shared" si="50"/>
        <v>0</v>
      </c>
      <c r="AA248" s="23"/>
      <c r="AB248" s="23">
        <f t="shared" si="52"/>
        <v>0</v>
      </c>
      <c r="AD248" s="25"/>
      <c r="AG248" s="25"/>
    </row>
    <row r="249" spans="1:33" ht="12.75">
      <c r="A249" s="18" t="s">
        <v>151</v>
      </c>
      <c r="B249" s="33" t="s">
        <v>206</v>
      </c>
      <c r="C249" s="19"/>
      <c r="D249" s="20">
        <v>2012908821</v>
      </c>
      <c r="E249" s="20"/>
      <c r="F249" s="23"/>
      <c r="G249" s="23"/>
      <c r="H249" s="24"/>
      <c r="I249" s="23">
        <f t="shared" si="46"/>
        <v>0</v>
      </c>
      <c r="J249" s="24"/>
      <c r="K249" s="24">
        <f t="shared" si="47"/>
        <v>0</v>
      </c>
      <c r="L249" s="24"/>
      <c r="M249" s="23">
        <f t="shared" si="48"/>
        <v>0</v>
      </c>
      <c r="N249" s="24"/>
      <c r="O249" s="24">
        <f t="shared" si="54"/>
        <v>0</v>
      </c>
      <c r="P249" s="24"/>
      <c r="Q249" s="7">
        <f t="shared" si="45"/>
        <v>0</v>
      </c>
      <c r="R249" s="24"/>
      <c r="S249" s="24">
        <f t="shared" si="53"/>
        <v>0</v>
      </c>
      <c r="T249" s="23"/>
      <c r="U249" s="23">
        <f t="shared" si="49"/>
        <v>0</v>
      </c>
      <c r="V249" s="23"/>
      <c r="W249" s="23">
        <f t="shared" si="56"/>
        <v>0</v>
      </c>
      <c r="X249" s="23"/>
      <c r="Y249" s="23"/>
      <c r="Z249" s="23">
        <f t="shared" si="50"/>
        <v>0</v>
      </c>
      <c r="AA249" s="23"/>
      <c r="AB249" s="23">
        <f t="shared" si="52"/>
        <v>0</v>
      </c>
      <c r="AD249" s="25"/>
      <c r="AG249" s="25"/>
    </row>
    <row r="250" spans="1:33" ht="12.75">
      <c r="A250" s="18"/>
      <c r="B250" s="21" t="s">
        <v>207</v>
      </c>
      <c r="C250" s="21"/>
      <c r="D250" s="22">
        <f>SUM(D249)</f>
        <v>2012908821</v>
      </c>
      <c r="E250" s="22">
        <f>D250</f>
        <v>2012908821</v>
      </c>
      <c r="F250" s="23">
        <v>2.231</v>
      </c>
      <c r="G250" s="23">
        <f>F250*D250</f>
        <v>4490799579.651</v>
      </c>
      <c r="H250" s="24">
        <v>0</v>
      </c>
      <c r="I250" s="23">
        <f t="shared" si="46"/>
        <v>0</v>
      </c>
      <c r="J250" s="24">
        <v>0</v>
      </c>
      <c r="K250" s="24">
        <f t="shared" si="47"/>
        <v>0</v>
      </c>
      <c r="L250" s="24">
        <v>0</v>
      </c>
      <c r="M250" s="23">
        <f t="shared" si="48"/>
        <v>0</v>
      </c>
      <c r="N250" s="24">
        <v>0.495</v>
      </c>
      <c r="O250" s="24">
        <f t="shared" si="54"/>
        <v>996389866.395</v>
      </c>
      <c r="P250" s="29">
        <v>0.008</v>
      </c>
      <c r="Q250" s="7">
        <f t="shared" si="45"/>
        <v>16103.270568</v>
      </c>
      <c r="R250" s="24">
        <v>2.499</v>
      </c>
      <c r="S250" s="24">
        <f t="shared" si="53"/>
        <v>5030259143.679</v>
      </c>
      <c r="T250" s="23">
        <v>0</v>
      </c>
      <c r="U250" s="23">
        <f t="shared" si="49"/>
        <v>0</v>
      </c>
      <c r="V250" s="23">
        <v>0</v>
      </c>
      <c r="W250" s="23">
        <f t="shared" si="56"/>
        <v>0</v>
      </c>
      <c r="X250" s="23">
        <v>0</v>
      </c>
      <c r="Y250" s="23">
        <v>0</v>
      </c>
      <c r="Z250" s="23">
        <f t="shared" si="50"/>
        <v>0</v>
      </c>
      <c r="AA250" s="23">
        <f>F250+H250+J250+L250+N250+P250+R250+T250+V250+Y250</f>
        <v>5.2330000000000005</v>
      </c>
      <c r="AB250" s="23">
        <f t="shared" si="52"/>
        <v>10533551860.293001</v>
      </c>
      <c r="AD250" s="25">
        <f>AA250-N250-R250</f>
        <v>2.2390000000000003</v>
      </c>
      <c r="AE250">
        <f>AD250/AA250</f>
        <v>0.42786164723867764</v>
      </c>
      <c r="AG250" s="25"/>
    </row>
    <row r="251" spans="1:33" ht="12.75">
      <c r="A251" s="18"/>
      <c r="B251" s="21"/>
      <c r="C251" s="21"/>
      <c r="D251" s="26"/>
      <c r="E251" s="26"/>
      <c r="F251" s="23"/>
      <c r="G251" s="23"/>
      <c r="H251" s="24"/>
      <c r="I251" s="23">
        <f t="shared" si="46"/>
        <v>0</v>
      </c>
      <c r="J251" s="24"/>
      <c r="K251" s="24">
        <f t="shared" si="47"/>
        <v>0</v>
      </c>
      <c r="L251" s="24"/>
      <c r="M251" s="23">
        <f t="shared" si="48"/>
        <v>0</v>
      </c>
      <c r="N251" s="24"/>
      <c r="O251" s="24">
        <f t="shared" si="54"/>
        <v>0</v>
      </c>
      <c r="P251" s="24"/>
      <c r="Q251" s="7">
        <f t="shared" si="45"/>
        <v>0</v>
      </c>
      <c r="R251" s="24"/>
      <c r="S251" s="24">
        <f t="shared" si="53"/>
        <v>0</v>
      </c>
      <c r="T251" s="23"/>
      <c r="U251" s="23">
        <f t="shared" si="49"/>
        <v>0</v>
      </c>
      <c r="V251" s="23"/>
      <c r="W251" s="23">
        <f t="shared" si="56"/>
        <v>0</v>
      </c>
      <c r="X251" s="23"/>
      <c r="Y251" s="23"/>
      <c r="Z251" s="23">
        <f t="shared" si="50"/>
        <v>0</v>
      </c>
      <c r="AA251" s="23"/>
      <c r="AB251" s="23">
        <f t="shared" si="52"/>
        <v>0</v>
      </c>
      <c r="AD251" s="25"/>
      <c r="AG251" s="25"/>
    </row>
    <row r="252" spans="1:33" ht="12.75">
      <c r="A252" s="18" t="s">
        <v>96</v>
      </c>
      <c r="B252" s="19" t="s">
        <v>208</v>
      </c>
      <c r="C252" s="19"/>
      <c r="D252" s="20">
        <v>338117801</v>
      </c>
      <c r="E252" s="20"/>
      <c r="F252" s="23"/>
      <c r="G252" s="23"/>
      <c r="H252" s="24"/>
      <c r="I252" s="23">
        <f t="shared" si="46"/>
        <v>0</v>
      </c>
      <c r="J252" s="24"/>
      <c r="K252" s="24">
        <f t="shared" si="47"/>
        <v>0</v>
      </c>
      <c r="L252" s="24"/>
      <c r="M252" s="23">
        <f t="shared" si="48"/>
        <v>0</v>
      </c>
      <c r="N252" s="24"/>
      <c r="O252" s="24">
        <f t="shared" si="54"/>
        <v>0</v>
      </c>
      <c r="P252" s="24"/>
      <c r="Q252" s="7">
        <f t="shared" si="45"/>
        <v>0</v>
      </c>
      <c r="R252" s="24"/>
      <c r="S252" s="24">
        <f t="shared" si="53"/>
        <v>0</v>
      </c>
      <c r="T252" s="23"/>
      <c r="U252" s="23">
        <f t="shared" si="49"/>
        <v>0</v>
      </c>
      <c r="V252" s="23"/>
      <c r="W252" s="23">
        <f t="shared" si="56"/>
        <v>0</v>
      </c>
      <c r="X252" s="23"/>
      <c r="Y252" s="23"/>
      <c r="Z252" s="23">
        <f t="shared" si="50"/>
        <v>0</v>
      </c>
      <c r="AA252" s="23"/>
      <c r="AB252" s="23">
        <f t="shared" si="52"/>
        <v>0</v>
      </c>
      <c r="AD252" s="25"/>
      <c r="AG252" s="25"/>
    </row>
    <row r="253" spans="1:33" ht="12.75">
      <c r="A253"/>
      <c r="B253" s="21" t="s">
        <v>209</v>
      </c>
      <c r="C253" s="21"/>
      <c r="D253" s="22">
        <f>SUM(D252)</f>
        <v>338117801</v>
      </c>
      <c r="E253" s="22">
        <f>D253</f>
        <v>338117801</v>
      </c>
      <c r="F253" s="23">
        <v>4.075</v>
      </c>
      <c r="G253" s="23">
        <f>F253*D253</f>
        <v>1377830039.075</v>
      </c>
      <c r="H253" s="24">
        <v>0</v>
      </c>
      <c r="I253" s="23">
        <f t="shared" si="46"/>
        <v>0</v>
      </c>
      <c r="J253" s="24">
        <v>0</v>
      </c>
      <c r="K253" s="24">
        <f t="shared" si="47"/>
        <v>0</v>
      </c>
      <c r="L253" s="24">
        <v>0</v>
      </c>
      <c r="M253" s="23">
        <f t="shared" si="48"/>
        <v>0</v>
      </c>
      <c r="N253" s="24">
        <v>1.539</v>
      </c>
      <c r="O253" s="24">
        <f t="shared" si="54"/>
        <v>520363295.73899996</v>
      </c>
      <c r="P253" s="24">
        <v>0.317</v>
      </c>
      <c r="Q253" s="7">
        <f t="shared" si="45"/>
        <v>107183.342917</v>
      </c>
      <c r="R253" s="24">
        <v>5.782</v>
      </c>
      <c r="S253" s="24">
        <f t="shared" si="53"/>
        <v>1954997125.382</v>
      </c>
      <c r="T253" s="23">
        <v>0.222</v>
      </c>
      <c r="U253" s="23">
        <f t="shared" si="49"/>
        <v>75062151.822</v>
      </c>
      <c r="V253" s="23">
        <v>0</v>
      </c>
      <c r="W253" s="23">
        <f t="shared" si="56"/>
        <v>0</v>
      </c>
      <c r="X253" s="23">
        <v>0</v>
      </c>
      <c r="Y253" s="23">
        <v>0</v>
      </c>
      <c r="Z253" s="23">
        <f t="shared" si="50"/>
        <v>0</v>
      </c>
      <c r="AA253" s="23">
        <f>F253+H253+J253+L253+N253+P253+R253+T253+V253+Y253</f>
        <v>11.935</v>
      </c>
      <c r="AB253" s="23">
        <f t="shared" si="52"/>
        <v>4035435954.935</v>
      </c>
      <c r="AD253" s="25">
        <f>AA253-N253-R253</f>
        <v>4.614000000000001</v>
      </c>
      <c r="AE253">
        <f>AD253/AA253</f>
        <v>0.3865940511101802</v>
      </c>
      <c r="AG253" s="25"/>
    </row>
    <row r="254" spans="1:33" ht="12.75">
      <c r="A254"/>
      <c r="B254" s="21"/>
      <c r="C254" s="21"/>
      <c r="D254" s="26"/>
      <c r="E254" s="26"/>
      <c r="F254" s="23"/>
      <c r="G254" s="23"/>
      <c r="H254" s="24"/>
      <c r="I254" s="23">
        <f t="shared" si="46"/>
        <v>0</v>
      </c>
      <c r="J254" s="24"/>
      <c r="K254" s="24">
        <f t="shared" si="47"/>
        <v>0</v>
      </c>
      <c r="L254" s="24"/>
      <c r="M254" s="23">
        <f t="shared" si="48"/>
        <v>0</v>
      </c>
      <c r="N254" s="24"/>
      <c r="O254" s="24">
        <f t="shared" si="54"/>
        <v>0</v>
      </c>
      <c r="P254" s="24"/>
      <c r="Q254" s="7">
        <f t="shared" si="45"/>
        <v>0</v>
      </c>
      <c r="R254" s="24"/>
      <c r="S254" s="24">
        <f t="shared" si="53"/>
        <v>0</v>
      </c>
      <c r="T254" s="23"/>
      <c r="U254" s="23">
        <f t="shared" si="49"/>
        <v>0</v>
      </c>
      <c r="V254" s="23"/>
      <c r="W254" s="23">
        <f t="shared" si="56"/>
        <v>0</v>
      </c>
      <c r="X254" s="23"/>
      <c r="Y254" s="23"/>
      <c r="Z254" s="23">
        <f t="shared" si="50"/>
        <v>0</v>
      </c>
      <c r="AA254" s="23"/>
      <c r="AB254" s="23">
        <f t="shared" si="52"/>
        <v>0</v>
      </c>
      <c r="AD254" s="25"/>
      <c r="AG254" s="25"/>
    </row>
    <row r="255" spans="1:33" ht="12.75">
      <c r="A255" s="18" t="s">
        <v>210</v>
      </c>
      <c r="B255" s="19" t="s">
        <v>211</v>
      </c>
      <c r="C255" s="19"/>
      <c r="D255" s="28">
        <v>276381330</v>
      </c>
      <c r="E255" s="28"/>
      <c r="F255" s="23"/>
      <c r="G255" s="23"/>
      <c r="H255" s="24"/>
      <c r="I255" s="23">
        <f t="shared" si="46"/>
        <v>0</v>
      </c>
      <c r="J255" s="24"/>
      <c r="K255" s="24">
        <f t="shared" si="47"/>
        <v>0</v>
      </c>
      <c r="L255" s="24"/>
      <c r="M255" s="23">
        <f t="shared" si="48"/>
        <v>0</v>
      </c>
      <c r="N255" s="24"/>
      <c r="O255" s="24">
        <f t="shared" si="54"/>
        <v>0</v>
      </c>
      <c r="P255" s="24"/>
      <c r="Q255" s="7">
        <f t="shared" si="45"/>
        <v>0</v>
      </c>
      <c r="R255" s="24"/>
      <c r="S255" s="24">
        <f t="shared" si="53"/>
        <v>0</v>
      </c>
      <c r="T255" s="23"/>
      <c r="U255" s="23">
        <f t="shared" si="49"/>
        <v>0</v>
      </c>
      <c r="V255" s="23"/>
      <c r="W255" s="23">
        <f t="shared" si="56"/>
        <v>0</v>
      </c>
      <c r="X255" s="23"/>
      <c r="Y255" s="23"/>
      <c r="Z255" s="23">
        <f t="shared" si="50"/>
        <v>0</v>
      </c>
      <c r="AA255" s="23"/>
      <c r="AB255" s="23">
        <f t="shared" si="52"/>
        <v>0</v>
      </c>
      <c r="AD255" s="25"/>
      <c r="AG255" s="25"/>
    </row>
    <row r="256" spans="1:33" ht="12.75">
      <c r="A256" s="18" t="s">
        <v>212</v>
      </c>
      <c r="B256" s="19" t="s">
        <v>211</v>
      </c>
      <c r="C256" s="19"/>
      <c r="D256" s="28">
        <v>8294610</v>
      </c>
      <c r="E256" s="28"/>
      <c r="F256" s="23"/>
      <c r="G256" s="23"/>
      <c r="H256" s="24"/>
      <c r="I256" s="23">
        <f t="shared" si="46"/>
        <v>0</v>
      </c>
      <c r="J256" s="24"/>
      <c r="K256" s="24">
        <f t="shared" si="47"/>
        <v>0</v>
      </c>
      <c r="L256" s="24"/>
      <c r="M256" s="23">
        <f t="shared" si="48"/>
        <v>0</v>
      </c>
      <c r="N256" s="24"/>
      <c r="O256" s="24">
        <f t="shared" si="54"/>
        <v>0</v>
      </c>
      <c r="P256" s="24"/>
      <c r="Q256" s="7">
        <f t="shared" si="45"/>
        <v>0</v>
      </c>
      <c r="R256" s="24"/>
      <c r="S256" s="24">
        <f t="shared" si="53"/>
        <v>0</v>
      </c>
      <c r="T256" s="23"/>
      <c r="U256" s="23">
        <f t="shared" si="49"/>
        <v>0</v>
      </c>
      <c r="V256" s="23"/>
      <c r="W256" s="23">
        <f t="shared" si="56"/>
        <v>0</v>
      </c>
      <c r="X256" s="23"/>
      <c r="Y256" s="23"/>
      <c r="Z256" s="23">
        <f t="shared" si="50"/>
        <v>0</v>
      </c>
      <c r="AA256" s="23"/>
      <c r="AB256" s="23">
        <f t="shared" si="52"/>
        <v>0</v>
      </c>
      <c r="AD256" s="25"/>
      <c r="AG256" s="25"/>
    </row>
    <row r="257" spans="1:33" ht="12.75">
      <c r="A257" s="18" t="s">
        <v>148</v>
      </c>
      <c r="B257" s="19" t="s">
        <v>211</v>
      </c>
      <c r="C257" s="19"/>
      <c r="D257" s="28">
        <v>622340</v>
      </c>
      <c r="E257" s="28"/>
      <c r="F257" s="23"/>
      <c r="G257" s="23"/>
      <c r="H257" s="24"/>
      <c r="I257" s="23">
        <f t="shared" si="46"/>
        <v>0</v>
      </c>
      <c r="J257" s="24"/>
      <c r="K257" s="24">
        <f t="shared" si="47"/>
        <v>0</v>
      </c>
      <c r="L257" s="24"/>
      <c r="M257" s="23">
        <f t="shared" si="48"/>
        <v>0</v>
      </c>
      <c r="N257" s="24"/>
      <c r="O257" s="24">
        <f t="shared" si="54"/>
        <v>0</v>
      </c>
      <c r="P257" s="24"/>
      <c r="Q257" s="7">
        <f t="shared" si="45"/>
        <v>0</v>
      </c>
      <c r="R257" s="24"/>
      <c r="S257" s="24">
        <f t="shared" si="53"/>
        <v>0</v>
      </c>
      <c r="T257" s="23"/>
      <c r="U257" s="23">
        <f t="shared" si="49"/>
        <v>0</v>
      </c>
      <c r="V257" s="23"/>
      <c r="W257" s="23">
        <f>$D255*V257</f>
        <v>0</v>
      </c>
      <c r="X257" s="23"/>
      <c r="Y257" s="23"/>
      <c r="Z257" s="23">
        <f t="shared" si="50"/>
        <v>0</v>
      </c>
      <c r="AA257" s="23"/>
      <c r="AB257" s="23">
        <f t="shared" si="52"/>
        <v>0</v>
      </c>
      <c r="AD257" s="25"/>
      <c r="AG257" s="25"/>
    </row>
    <row r="258" spans="1:33" ht="12.75">
      <c r="A258" s="18"/>
      <c r="B258" s="21" t="s">
        <v>213</v>
      </c>
      <c r="C258" s="21"/>
      <c r="D258" s="22">
        <f>SUM(D255:D257)</f>
        <v>285298280</v>
      </c>
      <c r="E258" s="22">
        <f>D258</f>
        <v>285298280</v>
      </c>
      <c r="F258" s="23">
        <v>13.289</v>
      </c>
      <c r="G258" s="23">
        <f>F258*D258</f>
        <v>3791328842.92</v>
      </c>
      <c r="H258" s="24">
        <v>0.522</v>
      </c>
      <c r="I258" s="23">
        <f t="shared" si="46"/>
        <v>148925702.16</v>
      </c>
      <c r="J258" s="24">
        <v>0</v>
      </c>
      <c r="K258" s="24">
        <f t="shared" si="47"/>
        <v>0</v>
      </c>
      <c r="L258" s="24">
        <v>0</v>
      </c>
      <c r="M258" s="23">
        <f t="shared" si="48"/>
        <v>0</v>
      </c>
      <c r="N258" s="24">
        <v>2.091</v>
      </c>
      <c r="O258" s="24">
        <f t="shared" si="54"/>
        <v>596558703.48</v>
      </c>
      <c r="P258" s="24">
        <v>0.008</v>
      </c>
      <c r="Q258" s="7">
        <f t="shared" si="45"/>
        <v>2282.3862400000003</v>
      </c>
      <c r="R258" s="24">
        <v>3.45</v>
      </c>
      <c r="S258" s="24">
        <f t="shared" si="53"/>
        <v>984279066</v>
      </c>
      <c r="T258" s="23">
        <v>0.271</v>
      </c>
      <c r="U258" s="23">
        <f t="shared" si="49"/>
        <v>77315833.88000001</v>
      </c>
      <c r="V258" s="23">
        <v>0</v>
      </c>
      <c r="W258" s="23">
        <f>$D256*V258</f>
        <v>0</v>
      </c>
      <c r="X258" s="23">
        <v>0</v>
      </c>
      <c r="Y258" s="23">
        <v>0</v>
      </c>
      <c r="Z258" s="23">
        <f t="shared" si="50"/>
        <v>0</v>
      </c>
      <c r="AA258" s="23">
        <f>F258+H258+J258+L258+N258+P258+R258+T258+V258+Y258</f>
        <v>19.631</v>
      </c>
      <c r="AB258" s="23">
        <f t="shared" si="52"/>
        <v>5600690534.68</v>
      </c>
      <c r="AD258" s="25">
        <f>AA258-N258-R258</f>
        <v>14.09</v>
      </c>
      <c r="AE258">
        <f>AD258/AA258</f>
        <v>0.7177423462890327</v>
      </c>
      <c r="AG258" s="25"/>
    </row>
    <row r="259" spans="1:33" ht="12.75">
      <c r="A259" s="18"/>
      <c r="B259" s="21"/>
      <c r="C259" s="21"/>
      <c r="D259" s="26"/>
      <c r="E259" s="26"/>
      <c r="F259" s="23"/>
      <c r="G259" s="23"/>
      <c r="H259" s="24"/>
      <c r="I259" s="23">
        <f t="shared" si="46"/>
        <v>0</v>
      </c>
      <c r="J259" s="24"/>
      <c r="K259" s="24">
        <f t="shared" si="47"/>
        <v>0</v>
      </c>
      <c r="L259" s="24"/>
      <c r="M259" s="23">
        <f t="shared" si="48"/>
        <v>0</v>
      </c>
      <c r="N259" s="24"/>
      <c r="O259" s="24">
        <f t="shared" si="54"/>
        <v>0</v>
      </c>
      <c r="P259" s="24"/>
      <c r="Q259" s="7">
        <f t="shared" si="45"/>
        <v>0</v>
      </c>
      <c r="R259" s="24"/>
      <c r="S259" s="24">
        <f t="shared" si="53"/>
        <v>0</v>
      </c>
      <c r="T259" s="23"/>
      <c r="U259" s="23">
        <f t="shared" si="49"/>
        <v>0</v>
      </c>
      <c r="V259" s="23"/>
      <c r="W259" s="23">
        <f>$D257*V259</f>
        <v>0</v>
      </c>
      <c r="X259" s="23"/>
      <c r="Y259" s="23"/>
      <c r="Z259" s="23">
        <f t="shared" si="50"/>
        <v>0</v>
      </c>
      <c r="AA259" s="23"/>
      <c r="AB259" s="23">
        <f t="shared" si="52"/>
        <v>0</v>
      </c>
      <c r="AD259" s="25"/>
      <c r="AG259" s="25"/>
    </row>
    <row r="260" spans="1:33" ht="12.75">
      <c r="A260" s="18" t="s">
        <v>210</v>
      </c>
      <c r="B260" s="19" t="s">
        <v>214</v>
      </c>
      <c r="C260" s="19"/>
      <c r="D260" s="20">
        <v>696503680</v>
      </c>
      <c r="E260" s="20"/>
      <c r="F260" s="23"/>
      <c r="G260" s="23"/>
      <c r="H260" s="24"/>
      <c r="I260" s="23">
        <f t="shared" si="46"/>
        <v>0</v>
      </c>
      <c r="J260" s="24"/>
      <c r="K260" s="24">
        <f t="shared" si="47"/>
        <v>0</v>
      </c>
      <c r="L260" s="24"/>
      <c r="M260" s="23">
        <f t="shared" si="48"/>
        <v>0</v>
      </c>
      <c r="N260" s="24"/>
      <c r="O260" s="24">
        <f t="shared" si="54"/>
        <v>0</v>
      </c>
      <c r="P260" s="24"/>
      <c r="Q260" s="7">
        <f t="shared" si="45"/>
        <v>0</v>
      </c>
      <c r="R260" s="24"/>
      <c r="S260" s="24">
        <f t="shared" si="53"/>
        <v>0</v>
      </c>
      <c r="T260" s="23"/>
      <c r="U260" s="23">
        <f t="shared" si="49"/>
        <v>0</v>
      </c>
      <c r="V260" s="23"/>
      <c r="W260" s="23">
        <f>$D258*V260</f>
        <v>0</v>
      </c>
      <c r="X260" s="23"/>
      <c r="Y260" s="23"/>
      <c r="Z260" s="23">
        <f t="shared" si="50"/>
        <v>0</v>
      </c>
      <c r="AA260" s="23"/>
      <c r="AB260" s="23">
        <f t="shared" si="52"/>
        <v>0</v>
      </c>
      <c r="AD260" s="25"/>
      <c r="AG260" s="25"/>
    </row>
    <row r="261" spans="1:33" ht="12.75">
      <c r="A261" s="18"/>
      <c r="B261" s="21" t="s">
        <v>215</v>
      </c>
      <c r="C261" s="21"/>
      <c r="D261" s="22">
        <f>SUM(D260)</f>
        <v>696503680</v>
      </c>
      <c r="E261" s="22">
        <f>D261</f>
        <v>696503680</v>
      </c>
      <c r="F261" s="23">
        <v>11.775</v>
      </c>
      <c r="G261" s="23">
        <f>F261*D261</f>
        <v>8201330832</v>
      </c>
      <c r="H261" s="24">
        <v>0</v>
      </c>
      <c r="I261" s="23">
        <f t="shared" si="46"/>
        <v>0</v>
      </c>
      <c r="J261" s="24">
        <v>1.126</v>
      </c>
      <c r="K261" s="24">
        <f t="shared" si="47"/>
        <v>784263143.68</v>
      </c>
      <c r="L261" s="24">
        <v>0</v>
      </c>
      <c r="M261" s="23">
        <f t="shared" si="48"/>
        <v>0</v>
      </c>
      <c r="N261" s="24">
        <v>1.91</v>
      </c>
      <c r="O261" s="24">
        <f t="shared" si="54"/>
        <v>1330322028.8</v>
      </c>
      <c r="P261" s="24">
        <v>0.04</v>
      </c>
      <c r="Q261" s="7">
        <f t="shared" si="45"/>
        <v>27860.1472</v>
      </c>
      <c r="R261" s="24">
        <v>4.535</v>
      </c>
      <c r="S261" s="24">
        <f t="shared" si="53"/>
        <v>3158644188.8</v>
      </c>
      <c r="T261" s="23">
        <v>0.335</v>
      </c>
      <c r="U261" s="23">
        <f t="shared" si="49"/>
        <v>233328732.8</v>
      </c>
      <c r="V261" s="23">
        <v>0</v>
      </c>
      <c r="W261" s="23">
        <f>$D261*V261</f>
        <v>0</v>
      </c>
      <c r="X261" s="23">
        <v>0</v>
      </c>
      <c r="Y261" s="23">
        <v>0</v>
      </c>
      <c r="Z261" s="23">
        <f t="shared" si="50"/>
        <v>0</v>
      </c>
      <c r="AA261" s="23">
        <f>F261+H261+J261+L261+N261+P261+R261+T261+V261+Y261</f>
        <v>19.721</v>
      </c>
      <c r="AB261" s="23">
        <f t="shared" si="52"/>
        <v>13735749073.28</v>
      </c>
      <c r="AD261" s="25">
        <f>AA261-N261-R261</f>
        <v>13.276</v>
      </c>
      <c r="AE261">
        <f>AD261/AA261</f>
        <v>0.6731910146544293</v>
      </c>
      <c r="AG261" s="25"/>
    </row>
    <row r="262" spans="1:33" ht="12.75">
      <c r="A262" s="18"/>
      <c r="B262" s="21"/>
      <c r="C262" s="21"/>
      <c r="D262" s="26"/>
      <c r="E262" s="26"/>
      <c r="F262" s="23"/>
      <c r="G262" s="23"/>
      <c r="H262" s="24"/>
      <c r="I262" s="23">
        <f t="shared" si="46"/>
        <v>0</v>
      </c>
      <c r="J262" s="24"/>
      <c r="K262" s="24">
        <f t="shared" si="47"/>
        <v>0</v>
      </c>
      <c r="L262" s="24"/>
      <c r="M262" s="23">
        <f t="shared" si="48"/>
        <v>0</v>
      </c>
      <c r="N262" s="24"/>
      <c r="O262" s="24">
        <f t="shared" si="54"/>
        <v>0</v>
      </c>
      <c r="P262" s="24"/>
      <c r="Q262" s="7">
        <f t="shared" si="45"/>
        <v>0</v>
      </c>
      <c r="R262" s="24"/>
      <c r="S262" s="24">
        <f t="shared" si="53"/>
        <v>0</v>
      </c>
      <c r="T262" s="23"/>
      <c r="U262" s="23">
        <f t="shared" si="49"/>
        <v>0</v>
      </c>
      <c r="V262" s="23"/>
      <c r="W262" s="23">
        <f>$D262*V262</f>
        <v>0</v>
      </c>
      <c r="X262" s="23"/>
      <c r="Y262" s="23"/>
      <c r="Z262" s="23">
        <f t="shared" si="50"/>
        <v>0</v>
      </c>
      <c r="AA262" s="23"/>
      <c r="AB262" s="23">
        <f t="shared" si="52"/>
        <v>0</v>
      </c>
      <c r="AD262" s="25"/>
      <c r="AG262" s="25"/>
    </row>
    <row r="263" spans="1:33" ht="12.75">
      <c r="A263" s="18" t="s">
        <v>133</v>
      </c>
      <c r="B263" s="19" t="s">
        <v>216</v>
      </c>
      <c r="C263" s="19"/>
      <c r="D263" s="28">
        <v>719186330</v>
      </c>
      <c r="E263" s="28"/>
      <c r="F263" s="23"/>
      <c r="G263" s="23"/>
      <c r="H263" s="24"/>
      <c r="I263" s="23">
        <f t="shared" si="46"/>
        <v>0</v>
      </c>
      <c r="J263" s="24"/>
      <c r="K263" s="24">
        <f t="shared" si="47"/>
        <v>0</v>
      </c>
      <c r="L263" s="24"/>
      <c r="M263" s="23">
        <f t="shared" si="48"/>
        <v>0</v>
      </c>
      <c r="N263" s="24"/>
      <c r="O263" s="24">
        <f t="shared" si="54"/>
        <v>0</v>
      </c>
      <c r="P263" s="24"/>
      <c r="Q263" s="7">
        <f t="shared" si="45"/>
        <v>0</v>
      </c>
      <c r="R263" s="24"/>
      <c r="S263" s="24">
        <f t="shared" si="53"/>
        <v>0</v>
      </c>
      <c r="T263" s="23"/>
      <c r="U263" s="23">
        <f t="shared" si="49"/>
        <v>0</v>
      </c>
      <c r="V263" s="23"/>
      <c r="W263" s="23">
        <f>$D263*V263</f>
        <v>0</v>
      </c>
      <c r="X263" s="23"/>
      <c r="Y263" s="23"/>
      <c r="Z263" s="23">
        <f t="shared" si="50"/>
        <v>0</v>
      </c>
      <c r="AA263" s="23"/>
      <c r="AB263" s="23">
        <f t="shared" si="52"/>
        <v>0</v>
      </c>
      <c r="AD263" s="25"/>
      <c r="AG263" s="25"/>
    </row>
    <row r="264" spans="1:33" ht="12.75">
      <c r="A264" s="18" t="s">
        <v>55</v>
      </c>
      <c r="B264" s="19" t="s">
        <v>216</v>
      </c>
      <c r="C264" s="19"/>
      <c r="D264" s="28">
        <v>2805572</v>
      </c>
      <c r="E264" s="28"/>
      <c r="F264" s="23"/>
      <c r="G264" s="23"/>
      <c r="H264" s="24"/>
      <c r="I264" s="23">
        <f t="shared" si="46"/>
        <v>0</v>
      </c>
      <c r="J264" s="24"/>
      <c r="K264" s="24">
        <f t="shared" si="47"/>
        <v>0</v>
      </c>
      <c r="L264" s="24"/>
      <c r="M264" s="23">
        <f t="shared" si="48"/>
        <v>0</v>
      </c>
      <c r="N264" s="24"/>
      <c r="O264" s="24">
        <f t="shared" si="54"/>
        <v>0</v>
      </c>
      <c r="P264" s="24"/>
      <c r="Q264" s="7">
        <f t="shared" si="45"/>
        <v>0</v>
      </c>
      <c r="R264" s="24"/>
      <c r="S264" s="24">
        <f t="shared" si="53"/>
        <v>0</v>
      </c>
      <c r="T264" s="23"/>
      <c r="U264" s="23">
        <f t="shared" si="49"/>
        <v>0</v>
      </c>
      <c r="V264" s="23"/>
      <c r="W264" s="23">
        <f>$D263*V264</f>
        <v>0</v>
      </c>
      <c r="X264" s="23"/>
      <c r="Y264" s="23"/>
      <c r="Z264" s="23">
        <f t="shared" si="50"/>
        <v>0</v>
      </c>
      <c r="AA264" s="23"/>
      <c r="AB264" s="23">
        <f t="shared" si="52"/>
        <v>0</v>
      </c>
      <c r="AD264" s="25"/>
      <c r="AG264" s="25"/>
    </row>
    <row r="265" spans="1:33" ht="12.75">
      <c r="A265" s="18"/>
      <c r="B265" s="21" t="s">
        <v>217</v>
      </c>
      <c r="C265" s="21"/>
      <c r="D265" s="22">
        <f>SUM(D263:D264)</f>
        <v>721991902</v>
      </c>
      <c r="E265" s="22">
        <f>D265</f>
        <v>721991902</v>
      </c>
      <c r="F265" s="23">
        <v>15.5</v>
      </c>
      <c r="G265" s="23">
        <f>F265*D265</f>
        <v>11190874481</v>
      </c>
      <c r="H265" s="24">
        <v>0</v>
      </c>
      <c r="I265" s="23">
        <f t="shared" si="46"/>
        <v>0</v>
      </c>
      <c r="J265" s="24">
        <v>0</v>
      </c>
      <c r="K265" s="24">
        <f t="shared" si="47"/>
        <v>0</v>
      </c>
      <c r="L265" s="24">
        <v>0</v>
      </c>
      <c r="M265" s="23">
        <f t="shared" si="48"/>
        <v>0</v>
      </c>
      <c r="N265" s="24">
        <v>1.801</v>
      </c>
      <c r="O265" s="24">
        <f t="shared" si="54"/>
        <v>1300307415.5019999</v>
      </c>
      <c r="P265" s="24">
        <v>0.061</v>
      </c>
      <c r="Q265" s="7">
        <f aca="true" t="shared" si="57" ref="Q265:Q328">P265*D265/1000</f>
        <v>44041.506022</v>
      </c>
      <c r="R265" s="24">
        <v>6.143</v>
      </c>
      <c r="S265" s="24">
        <f t="shared" si="53"/>
        <v>4435196253.986</v>
      </c>
      <c r="T265" s="23">
        <v>0</v>
      </c>
      <c r="U265" s="23">
        <f t="shared" si="49"/>
        <v>0</v>
      </c>
      <c r="V265" s="23">
        <v>0</v>
      </c>
      <c r="W265" s="23">
        <f>$D264*V265</f>
        <v>0</v>
      </c>
      <c r="X265" s="23">
        <v>0</v>
      </c>
      <c r="Y265" s="23">
        <v>0</v>
      </c>
      <c r="Z265" s="23">
        <f t="shared" si="50"/>
        <v>0</v>
      </c>
      <c r="AA265" s="23">
        <f>F265+H265+J265+L265+N265+P265+R265+T265+V265+Y265</f>
        <v>23.505</v>
      </c>
      <c r="AB265" s="23">
        <f t="shared" si="52"/>
        <v>16970419656.51</v>
      </c>
      <c r="AD265" s="25">
        <f>AA265-N265-R265</f>
        <v>15.561</v>
      </c>
      <c r="AE265">
        <f>AD265/AA265</f>
        <v>0.6620293554562859</v>
      </c>
      <c r="AG265" s="25"/>
    </row>
    <row r="266" spans="1:33" ht="12.75">
      <c r="A266" s="18"/>
      <c r="B266" s="21"/>
      <c r="C266" s="21"/>
      <c r="D266" s="26"/>
      <c r="E266" s="26"/>
      <c r="F266" s="23"/>
      <c r="G266" s="23"/>
      <c r="H266" s="24"/>
      <c r="I266" s="23">
        <f aca="true" t="shared" si="58" ref="I266:I330">H266*D266</f>
        <v>0</v>
      </c>
      <c r="J266" s="24"/>
      <c r="K266" s="24">
        <f aca="true" t="shared" si="59" ref="K266:K330">J266*D266</f>
        <v>0</v>
      </c>
      <c r="L266" s="24"/>
      <c r="M266" s="23">
        <f aca="true" t="shared" si="60" ref="M266:M330">$D266*L266</f>
        <v>0</v>
      </c>
      <c r="N266" s="24"/>
      <c r="O266" s="24">
        <f t="shared" si="54"/>
        <v>0</v>
      </c>
      <c r="P266" s="24"/>
      <c r="Q266" s="7">
        <f t="shared" si="57"/>
        <v>0</v>
      </c>
      <c r="R266" s="24"/>
      <c r="S266" s="24">
        <f t="shared" si="53"/>
        <v>0</v>
      </c>
      <c r="T266" s="23"/>
      <c r="U266" s="23">
        <f aca="true" t="shared" si="61" ref="U266:U330">$D266*T266</f>
        <v>0</v>
      </c>
      <c r="V266" s="23"/>
      <c r="W266" s="23">
        <f>$D265*V266</f>
        <v>0</v>
      </c>
      <c r="X266" s="23"/>
      <c r="Y266" s="23"/>
      <c r="Z266" s="23">
        <f aca="true" t="shared" si="62" ref="Z266:Z330">$D266*Y266</f>
        <v>0</v>
      </c>
      <c r="AA266" s="23"/>
      <c r="AB266" s="23">
        <f t="shared" si="52"/>
        <v>0</v>
      </c>
      <c r="AD266" s="25"/>
      <c r="AG266" s="25"/>
    </row>
    <row r="267" spans="1:33" ht="12.75">
      <c r="A267" s="18" t="s">
        <v>73</v>
      </c>
      <c r="B267" s="19" t="s">
        <v>218</v>
      </c>
      <c r="C267" s="19"/>
      <c r="D267" s="20">
        <v>59362360</v>
      </c>
      <c r="E267" s="20"/>
      <c r="F267" s="23"/>
      <c r="G267" s="23"/>
      <c r="H267" s="24"/>
      <c r="I267" s="23">
        <f t="shared" si="58"/>
        <v>0</v>
      </c>
      <c r="J267" s="24"/>
      <c r="K267" s="24">
        <f t="shared" si="59"/>
        <v>0</v>
      </c>
      <c r="L267" s="24"/>
      <c r="M267" s="23">
        <f t="shared" si="60"/>
        <v>0</v>
      </c>
      <c r="N267" s="24"/>
      <c r="O267" s="24">
        <f t="shared" si="54"/>
        <v>0</v>
      </c>
      <c r="P267" s="24"/>
      <c r="Q267" s="7">
        <f t="shared" si="57"/>
        <v>0</v>
      </c>
      <c r="R267" s="24"/>
      <c r="S267" s="24">
        <f t="shared" si="53"/>
        <v>0</v>
      </c>
      <c r="T267" s="23"/>
      <c r="U267" s="23">
        <f t="shared" si="61"/>
        <v>0</v>
      </c>
      <c r="V267" s="23"/>
      <c r="W267" s="23">
        <f>$D266*V267</f>
        <v>0</v>
      </c>
      <c r="X267" s="23"/>
      <c r="Y267" s="23"/>
      <c r="Z267" s="23">
        <f t="shared" si="62"/>
        <v>0</v>
      </c>
      <c r="AA267" s="23"/>
      <c r="AB267" s="23">
        <f t="shared" si="52"/>
        <v>0</v>
      </c>
      <c r="AD267" s="25"/>
      <c r="AG267" s="25"/>
    </row>
    <row r="268" spans="1:33" ht="12.75">
      <c r="A268" s="18"/>
      <c r="B268" s="21" t="s">
        <v>219</v>
      </c>
      <c r="C268" s="21"/>
      <c r="D268" s="22">
        <f>SUM(D267)</f>
        <v>59362360</v>
      </c>
      <c r="E268" s="22">
        <f>D268</f>
        <v>59362360</v>
      </c>
      <c r="F268" s="23">
        <v>16.599</v>
      </c>
      <c r="G268" s="23">
        <f>F268*D268</f>
        <v>985355813.64</v>
      </c>
      <c r="H268" s="24">
        <v>0</v>
      </c>
      <c r="I268" s="23">
        <f t="shared" si="58"/>
        <v>0</v>
      </c>
      <c r="J268" s="24">
        <v>0</v>
      </c>
      <c r="K268" s="24">
        <f t="shared" si="59"/>
        <v>0</v>
      </c>
      <c r="L268" s="24">
        <v>0</v>
      </c>
      <c r="M268" s="23">
        <f t="shared" si="60"/>
        <v>0</v>
      </c>
      <c r="N268" s="24">
        <v>0</v>
      </c>
      <c r="O268" s="24">
        <f t="shared" si="54"/>
        <v>0</v>
      </c>
      <c r="P268" s="24">
        <v>0.038</v>
      </c>
      <c r="Q268" s="7">
        <f t="shared" si="57"/>
        <v>2255.7696800000003</v>
      </c>
      <c r="R268" s="24">
        <v>1.626</v>
      </c>
      <c r="S268" s="24">
        <f t="shared" si="53"/>
        <v>96523197.36</v>
      </c>
      <c r="T268" s="23">
        <v>0</v>
      </c>
      <c r="U268" s="23">
        <f t="shared" si="61"/>
        <v>0</v>
      </c>
      <c r="V268" s="23">
        <v>0</v>
      </c>
      <c r="W268" s="23">
        <f aca="true" t="shared" si="63" ref="W268:W289">$D268*V268</f>
        <v>0</v>
      </c>
      <c r="X268" s="23">
        <v>0</v>
      </c>
      <c r="Y268" s="23">
        <v>0</v>
      </c>
      <c r="Z268" s="23">
        <f t="shared" si="62"/>
        <v>0</v>
      </c>
      <c r="AA268" s="23">
        <f>F268+H268+J268+L268+N268+P268+R268+T268+V268+Y268</f>
        <v>18.263</v>
      </c>
      <c r="AB268" s="23">
        <f t="shared" si="52"/>
        <v>1084134780.68</v>
      </c>
      <c r="AD268" s="25">
        <f>AA268-N268-R268</f>
        <v>16.637</v>
      </c>
      <c r="AE268">
        <f>AD268/AA268</f>
        <v>0.9109675299786453</v>
      </c>
      <c r="AG268" s="25"/>
    </row>
    <row r="269" spans="1:33" ht="12.75">
      <c r="A269" s="18"/>
      <c r="B269" s="21"/>
      <c r="C269" s="21"/>
      <c r="D269" s="26"/>
      <c r="E269" s="26"/>
      <c r="F269" s="23"/>
      <c r="G269" s="23"/>
      <c r="H269" s="24"/>
      <c r="I269" s="23">
        <f t="shared" si="58"/>
        <v>0</v>
      </c>
      <c r="J269" s="24"/>
      <c r="K269" s="24">
        <f t="shared" si="59"/>
        <v>0</v>
      </c>
      <c r="L269" s="24"/>
      <c r="M269" s="23">
        <f t="shared" si="60"/>
        <v>0</v>
      </c>
      <c r="N269" s="24"/>
      <c r="O269" s="24">
        <f t="shared" si="54"/>
        <v>0</v>
      </c>
      <c r="P269" s="24"/>
      <c r="Q269" s="7">
        <f t="shared" si="57"/>
        <v>0</v>
      </c>
      <c r="R269" s="24"/>
      <c r="S269" s="24">
        <f t="shared" si="53"/>
        <v>0</v>
      </c>
      <c r="T269" s="23"/>
      <c r="U269" s="23">
        <f t="shared" si="61"/>
        <v>0</v>
      </c>
      <c r="V269" s="23"/>
      <c r="W269" s="23">
        <f t="shared" si="63"/>
        <v>0</v>
      </c>
      <c r="X269" s="23"/>
      <c r="Y269" s="23"/>
      <c r="Z269" s="23">
        <f t="shared" si="62"/>
        <v>0</v>
      </c>
      <c r="AA269" s="23"/>
      <c r="AB269" s="23">
        <f t="shared" si="52"/>
        <v>0</v>
      </c>
      <c r="AD269" s="25"/>
      <c r="AG269" s="25"/>
    </row>
    <row r="270" spans="1:33" ht="12.75">
      <c r="A270" s="32" t="s">
        <v>220</v>
      </c>
      <c r="B270" s="33" t="s">
        <v>221</v>
      </c>
      <c r="C270" s="19"/>
      <c r="D270" s="20">
        <v>85492170</v>
      </c>
      <c r="E270" s="20"/>
      <c r="F270" s="23"/>
      <c r="G270" s="23"/>
      <c r="H270" s="24"/>
      <c r="I270" s="23">
        <f t="shared" si="58"/>
        <v>0</v>
      </c>
      <c r="J270" s="24"/>
      <c r="K270" s="24">
        <f t="shared" si="59"/>
        <v>0</v>
      </c>
      <c r="L270" s="24"/>
      <c r="M270" s="23">
        <f t="shared" si="60"/>
        <v>0</v>
      </c>
      <c r="N270" s="24"/>
      <c r="O270" s="24">
        <f t="shared" si="54"/>
        <v>0</v>
      </c>
      <c r="P270" s="24"/>
      <c r="Q270" s="7">
        <f t="shared" si="57"/>
        <v>0</v>
      </c>
      <c r="R270" s="24"/>
      <c r="S270" s="24">
        <f t="shared" si="53"/>
        <v>0</v>
      </c>
      <c r="T270" s="23"/>
      <c r="U270" s="23">
        <f t="shared" si="61"/>
        <v>0</v>
      </c>
      <c r="V270" s="23"/>
      <c r="W270" s="23">
        <f t="shared" si="63"/>
        <v>0</v>
      </c>
      <c r="X270" s="23"/>
      <c r="Y270" s="23"/>
      <c r="Z270" s="23">
        <f t="shared" si="62"/>
        <v>0</v>
      </c>
      <c r="AA270" s="23"/>
      <c r="AB270" s="23">
        <f t="shared" si="52"/>
        <v>0</v>
      </c>
      <c r="AD270" s="25"/>
      <c r="AG270" s="25"/>
    </row>
    <row r="271" spans="1:33" ht="12.75">
      <c r="A271" s="18"/>
      <c r="B271" s="21" t="s">
        <v>222</v>
      </c>
      <c r="C271" s="21"/>
      <c r="D271" s="22">
        <f>SUM(D270)</f>
        <v>85492170</v>
      </c>
      <c r="E271" s="22">
        <f>D271</f>
        <v>85492170</v>
      </c>
      <c r="F271" s="23">
        <v>23.781</v>
      </c>
      <c r="G271" s="23">
        <f>F271*D271</f>
        <v>2033089294.77</v>
      </c>
      <c r="H271" s="24">
        <v>0</v>
      </c>
      <c r="I271" s="23">
        <f t="shared" si="58"/>
        <v>0</v>
      </c>
      <c r="J271" s="24">
        <v>0</v>
      </c>
      <c r="K271" s="24">
        <f t="shared" si="59"/>
        <v>0</v>
      </c>
      <c r="L271" s="24">
        <v>0</v>
      </c>
      <c r="M271" s="23">
        <f t="shared" si="60"/>
        <v>0</v>
      </c>
      <c r="N271" s="24">
        <v>0</v>
      </c>
      <c r="O271" s="24">
        <f t="shared" si="54"/>
        <v>0</v>
      </c>
      <c r="P271" s="24">
        <v>2.317</v>
      </c>
      <c r="Q271" s="7">
        <f t="shared" si="57"/>
        <v>198085.35789</v>
      </c>
      <c r="R271" s="29">
        <v>5.3</v>
      </c>
      <c r="S271" s="24">
        <f t="shared" si="53"/>
        <v>453108501</v>
      </c>
      <c r="T271" s="23">
        <v>0</v>
      </c>
      <c r="U271" s="23">
        <f t="shared" si="61"/>
        <v>0</v>
      </c>
      <c r="V271" s="23">
        <v>0</v>
      </c>
      <c r="W271" s="23">
        <f t="shared" si="63"/>
        <v>0</v>
      </c>
      <c r="X271" s="23">
        <v>0</v>
      </c>
      <c r="Y271" s="23">
        <v>0</v>
      </c>
      <c r="Z271" s="23">
        <f t="shared" si="62"/>
        <v>0</v>
      </c>
      <c r="AA271" s="23">
        <f>F271+H271+J271+L271+N271+P271+R271+T271+V271+Y271</f>
        <v>31.398</v>
      </c>
      <c r="AB271" s="23">
        <f t="shared" si="52"/>
        <v>2684283153.66</v>
      </c>
      <c r="AD271" s="25">
        <f>AA271-N271-R271</f>
        <v>26.098</v>
      </c>
      <c r="AE271">
        <f>AD271/AA271</f>
        <v>0.8311994394547423</v>
      </c>
      <c r="AG271" s="25"/>
    </row>
    <row r="272" spans="1:33" ht="12.75">
      <c r="A272" s="32"/>
      <c r="B272" s="38"/>
      <c r="C272" s="38"/>
      <c r="D272" s="40"/>
      <c r="E272" s="40"/>
      <c r="F272" s="39"/>
      <c r="G272" s="23"/>
      <c r="H272" s="24"/>
      <c r="I272" s="23">
        <f t="shared" si="58"/>
        <v>0</v>
      </c>
      <c r="J272" s="24"/>
      <c r="K272" s="24">
        <f t="shared" si="59"/>
        <v>0</v>
      </c>
      <c r="L272" s="24"/>
      <c r="M272" s="23">
        <f t="shared" si="60"/>
        <v>0</v>
      </c>
      <c r="N272" s="24"/>
      <c r="O272" s="24">
        <f t="shared" si="54"/>
        <v>0</v>
      </c>
      <c r="P272" s="24"/>
      <c r="Q272" s="7">
        <f t="shared" si="57"/>
        <v>0</v>
      </c>
      <c r="R272" s="24"/>
      <c r="S272" s="24">
        <f t="shared" si="53"/>
        <v>0</v>
      </c>
      <c r="T272" s="23"/>
      <c r="U272" s="23">
        <f t="shared" si="61"/>
        <v>0</v>
      </c>
      <c r="V272" s="23"/>
      <c r="W272" s="23">
        <f t="shared" si="63"/>
        <v>0</v>
      </c>
      <c r="X272" s="23"/>
      <c r="Y272" s="23"/>
      <c r="Z272" s="23">
        <f t="shared" si="62"/>
        <v>0</v>
      </c>
      <c r="AA272" s="23"/>
      <c r="AB272" s="23">
        <f t="shared" si="52"/>
        <v>0</v>
      </c>
      <c r="AD272" s="25"/>
      <c r="AG272" s="25"/>
    </row>
    <row r="273" spans="1:33" ht="12.75">
      <c r="A273" s="32" t="s">
        <v>220</v>
      </c>
      <c r="B273" s="33" t="s">
        <v>223</v>
      </c>
      <c r="C273" s="33"/>
      <c r="D273" s="31">
        <v>46855040</v>
      </c>
      <c r="E273" s="31"/>
      <c r="F273" s="39"/>
      <c r="G273" s="23"/>
      <c r="H273" s="24"/>
      <c r="I273" s="23">
        <f t="shared" si="58"/>
        <v>0</v>
      </c>
      <c r="J273" s="24"/>
      <c r="K273" s="24">
        <f t="shared" si="59"/>
        <v>0</v>
      </c>
      <c r="L273" s="24"/>
      <c r="M273" s="23">
        <f t="shared" si="60"/>
        <v>0</v>
      </c>
      <c r="N273" s="24"/>
      <c r="O273" s="24">
        <f t="shared" si="54"/>
        <v>0</v>
      </c>
      <c r="P273" s="24"/>
      <c r="Q273" s="7">
        <f t="shared" si="57"/>
        <v>0</v>
      </c>
      <c r="R273" s="24"/>
      <c r="S273" s="24">
        <f t="shared" si="53"/>
        <v>0</v>
      </c>
      <c r="T273" s="23"/>
      <c r="U273" s="23">
        <f t="shared" si="61"/>
        <v>0</v>
      </c>
      <c r="V273" s="23"/>
      <c r="W273" s="23">
        <f t="shared" si="63"/>
        <v>0</v>
      </c>
      <c r="X273" s="23"/>
      <c r="Y273" s="23"/>
      <c r="Z273" s="23">
        <f t="shared" si="62"/>
        <v>0</v>
      </c>
      <c r="AA273" s="23"/>
      <c r="AB273" s="23">
        <f t="shared" si="52"/>
        <v>0</v>
      </c>
      <c r="AD273" s="25"/>
      <c r="AG273" s="25"/>
    </row>
    <row r="274" spans="1:33" ht="12.75">
      <c r="A274" s="32"/>
      <c r="B274" s="38" t="s">
        <v>224</v>
      </c>
      <c r="C274" s="38"/>
      <c r="D274" s="34">
        <f>SUM(D273)</f>
        <v>46855040</v>
      </c>
      <c r="E274" s="34">
        <f>D274</f>
        <v>46855040</v>
      </c>
      <c r="F274" s="39">
        <v>26.312</v>
      </c>
      <c r="G274" s="23">
        <f>F274*D274</f>
        <v>1232849812.48</v>
      </c>
      <c r="H274" s="24">
        <v>0</v>
      </c>
      <c r="I274" s="23">
        <f t="shared" si="58"/>
        <v>0</v>
      </c>
      <c r="J274" s="24">
        <v>0</v>
      </c>
      <c r="K274" s="24">
        <f t="shared" si="59"/>
        <v>0</v>
      </c>
      <c r="L274" s="24">
        <v>0</v>
      </c>
      <c r="M274" s="23">
        <f t="shared" si="60"/>
        <v>0</v>
      </c>
      <c r="N274" s="24">
        <v>0</v>
      </c>
      <c r="O274" s="24">
        <f t="shared" si="54"/>
        <v>0</v>
      </c>
      <c r="P274" s="24">
        <v>0</v>
      </c>
      <c r="Q274" s="7">
        <f t="shared" si="57"/>
        <v>0</v>
      </c>
      <c r="R274" s="24">
        <v>1.964</v>
      </c>
      <c r="S274" s="24">
        <f t="shared" si="53"/>
        <v>92023298.56</v>
      </c>
      <c r="T274" s="23">
        <v>0</v>
      </c>
      <c r="U274" s="23">
        <f t="shared" si="61"/>
        <v>0</v>
      </c>
      <c r="V274" s="23">
        <v>0</v>
      </c>
      <c r="W274" s="23">
        <f t="shared" si="63"/>
        <v>0</v>
      </c>
      <c r="X274" s="23">
        <v>0</v>
      </c>
      <c r="Y274" s="23">
        <v>0</v>
      </c>
      <c r="Z274" s="23">
        <f t="shared" si="62"/>
        <v>0</v>
      </c>
      <c r="AA274" s="23">
        <f>F274+H274+J274+L274+N274+P274+R274+T274+V274+Y274</f>
        <v>28.276</v>
      </c>
      <c r="AB274" s="23">
        <f t="shared" si="52"/>
        <v>1324873111.04</v>
      </c>
      <c r="AD274" s="25">
        <f>AA274-N274-R274</f>
        <v>26.312</v>
      </c>
      <c r="AE274">
        <f>AD274/AA274</f>
        <v>0.9305418022351111</v>
      </c>
      <c r="AG274" s="25"/>
    </row>
    <row r="275" spans="1:33" ht="12.75">
      <c r="A275" s="18"/>
      <c r="B275" s="21"/>
      <c r="C275" s="21"/>
      <c r="D275" s="26"/>
      <c r="E275" s="26"/>
      <c r="F275" s="23"/>
      <c r="G275" s="23"/>
      <c r="H275" s="24"/>
      <c r="I275" s="23">
        <f t="shared" si="58"/>
        <v>0</v>
      </c>
      <c r="J275" s="24"/>
      <c r="K275" s="24">
        <f t="shared" si="59"/>
        <v>0</v>
      </c>
      <c r="L275" s="24"/>
      <c r="M275" s="23">
        <f t="shared" si="60"/>
        <v>0</v>
      </c>
      <c r="N275" s="24"/>
      <c r="O275" s="24">
        <f t="shared" si="54"/>
        <v>0</v>
      </c>
      <c r="P275" s="24"/>
      <c r="Q275" s="7">
        <f t="shared" si="57"/>
        <v>0</v>
      </c>
      <c r="R275" s="24"/>
      <c r="S275" s="24">
        <f t="shared" si="53"/>
        <v>0</v>
      </c>
      <c r="T275" s="23"/>
      <c r="U275" s="23">
        <f t="shared" si="61"/>
        <v>0</v>
      </c>
      <c r="V275" s="23"/>
      <c r="W275" s="23">
        <f t="shared" si="63"/>
        <v>0</v>
      </c>
      <c r="X275" s="23"/>
      <c r="Y275" s="23"/>
      <c r="Z275" s="23">
        <f t="shared" si="62"/>
        <v>0</v>
      </c>
      <c r="AA275" s="23"/>
      <c r="AB275" s="23">
        <f t="shared" si="52"/>
        <v>0</v>
      </c>
      <c r="AD275" s="25"/>
      <c r="AG275" s="25"/>
    </row>
    <row r="276" spans="1:33" ht="12.75">
      <c r="A276" s="32" t="s">
        <v>225</v>
      </c>
      <c r="B276" s="19" t="s">
        <v>226</v>
      </c>
      <c r="C276" s="19"/>
      <c r="D276" s="20">
        <v>39313500</v>
      </c>
      <c r="E276" s="20"/>
      <c r="F276" s="23"/>
      <c r="G276" s="23"/>
      <c r="H276" s="24"/>
      <c r="I276" s="23">
        <f t="shared" si="58"/>
        <v>0</v>
      </c>
      <c r="J276" s="24"/>
      <c r="K276" s="24">
        <f t="shared" si="59"/>
        <v>0</v>
      </c>
      <c r="L276" s="24"/>
      <c r="M276" s="23">
        <f t="shared" si="60"/>
        <v>0</v>
      </c>
      <c r="N276" s="24"/>
      <c r="O276" s="24">
        <f t="shared" si="54"/>
        <v>0</v>
      </c>
      <c r="P276" s="24"/>
      <c r="Q276" s="7">
        <f t="shared" si="57"/>
        <v>0</v>
      </c>
      <c r="R276" s="24"/>
      <c r="S276" s="24">
        <f t="shared" si="53"/>
        <v>0</v>
      </c>
      <c r="T276" s="23"/>
      <c r="U276" s="23">
        <f t="shared" si="61"/>
        <v>0</v>
      </c>
      <c r="V276" s="23"/>
      <c r="W276" s="23">
        <f t="shared" si="63"/>
        <v>0</v>
      </c>
      <c r="X276" s="23"/>
      <c r="Y276" s="23"/>
      <c r="Z276" s="23">
        <f t="shared" si="62"/>
        <v>0</v>
      </c>
      <c r="AA276" s="23"/>
      <c r="AB276" s="23">
        <f t="shared" si="52"/>
        <v>0</v>
      </c>
      <c r="AD276" s="25"/>
      <c r="AG276" s="25"/>
    </row>
    <row r="277" spans="1:33" ht="12.75">
      <c r="A277" s="18"/>
      <c r="B277" s="21" t="s">
        <v>227</v>
      </c>
      <c r="C277" s="21"/>
      <c r="D277" s="22">
        <f>SUM(D276)</f>
        <v>39313500</v>
      </c>
      <c r="E277" s="22">
        <f>D277</f>
        <v>39313500</v>
      </c>
      <c r="F277" s="23">
        <v>23.041</v>
      </c>
      <c r="G277" s="23">
        <f>F277*D277</f>
        <v>905822353.5</v>
      </c>
      <c r="H277" s="24">
        <v>0</v>
      </c>
      <c r="I277" s="23">
        <f t="shared" si="58"/>
        <v>0</v>
      </c>
      <c r="J277" s="24">
        <v>0</v>
      </c>
      <c r="K277" s="24">
        <f t="shared" si="59"/>
        <v>0</v>
      </c>
      <c r="L277" s="24">
        <v>0</v>
      </c>
      <c r="M277" s="23">
        <f t="shared" si="60"/>
        <v>0</v>
      </c>
      <c r="N277" s="24">
        <v>0</v>
      </c>
      <c r="O277" s="24">
        <f t="shared" si="54"/>
        <v>0</v>
      </c>
      <c r="P277" s="24">
        <v>0</v>
      </c>
      <c r="Q277" s="7">
        <f t="shared" si="57"/>
        <v>0</v>
      </c>
      <c r="R277" s="24">
        <v>0</v>
      </c>
      <c r="S277" s="24">
        <f t="shared" si="53"/>
        <v>0</v>
      </c>
      <c r="T277" s="23">
        <v>0</v>
      </c>
      <c r="U277" s="23">
        <f t="shared" si="61"/>
        <v>0</v>
      </c>
      <c r="V277" s="23">
        <v>0</v>
      </c>
      <c r="W277" s="23">
        <f t="shared" si="63"/>
        <v>0</v>
      </c>
      <c r="X277" s="23">
        <v>0</v>
      </c>
      <c r="Y277" s="23">
        <v>0</v>
      </c>
      <c r="Z277" s="23">
        <f t="shared" si="62"/>
        <v>0</v>
      </c>
      <c r="AA277" s="23">
        <f>F277+H277+J277+L277+N277+P277+R277+T277+V277+Y277</f>
        <v>23.041</v>
      </c>
      <c r="AB277" s="23">
        <f t="shared" si="52"/>
        <v>905822353.5</v>
      </c>
      <c r="AD277" s="25">
        <f>AA277-N277-R277</f>
        <v>23.041</v>
      </c>
      <c r="AE277">
        <f>AD277/AA277</f>
        <v>1</v>
      </c>
      <c r="AG277" s="25"/>
    </row>
    <row r="278" spans="1:33" ht="12.75">
      <c r="A278" s="18"/>
      <c r="B278" s="21"/>
      <c r="C278" s="21"/>
      <c r="D278" s="26"/>
      <c r="E278" s="26"/>
      <c r="F278" s="23"/>
      <c r="G278" s="23"/>
      <c r="H278" s="24"/>
      <c r="I278" s="23">
        <f t="shared" si="58"/>
        <v>0</v>
      </c>
      <c r="J278" s="24"/>
      <c r="K278" s="24">
        <f t="shared" si="59"/>
        <v>0</v>
      </c>
      <c r="L278" s="24"/>
      <c r="M278" s="23">
        <f t="shared" si="60"/>
        <v>0</v>
      </c>
      <c r="N278" s="24"/>
      <c r="O278" s="24">
        <f t="shared" si="54"/>
        <v>0</v>
      </c>
      <c r="P278" s="24"/>
      <c r="Q278" s="7">
        <f t="shared" si="57"/>
        <v>0</v>
      </c>
      <c r="R278" s="24"/>
      <c r="S278" s="24">
        <f t="shared" si="53"/>
        <v>0</v>
      </c>
      <c r="T278" s="23"/>
      <c r="U278" s="23">
        <f t="shared" si="61"/>
        <v>0</v>
      </c>
      <c r="V278" s="23"/>
      <c r="W278" s="23">
        <f t="shared" si="63"/>
        <v>0</v>
      </c>
      <c r="X278" s="23"/>
      <c r="Y278" s="23"/>
      <c r="Z278" s="23">
        <f t="shared" si="62"/>
        <v>0</v>
      </c>
      <c r="AA278" s="23"/>
      <c r="AB278" s="23">
        <f t="shared" si="52"/>
        <v>0</v>
      </c>
      <c r="AD278" s="25"/>
      <c r="AG278" s="25"/>
    </row>
    <row r="279" spans="1:33" ht="12.75">
      <c r="A279" s="18" t="s">
        <v>228</v>
      </c>
      <c r="B279" s="19" t="s">
        <v>229</v>
      </c>
      <c r="C279" s="19"/>
      <c r="D279" s="20">
        <v>7246108370</v>
      </c>
      <c r="E279" s="20"/>
      <c r="F279" s="23"/>
      <c r="G279" s="23"/>
      <c r="H279" s="24"/>
      <c r="I279" s="23">
        <f t="shared" si="58"/>
        <v>0</v>
      </c>
      <c r="J279" s="24"/>
      <c r="K279" s="24">
        <f t="shared" si="59"/>
        <v>0</v>
      </c>
      <c r="L279" s="24"/>
      <c r="M279" s="23">
        <f t="shared" si="60"/>
        <v>0</v>
      </c>
      <c r="N279" s="24"/>
      <c r="O279" s="24">
        <f t="shared" si="54"/>
        <v>0</v>
      </c>
      <c r="P279" s="24"/>
      <c r="Q279" s="7">
        <f t="shared" si="57"/>
        <v>0</v>
      </c>
      <c r="R279" s="24"/>
      <c r="S279" s="24">
        <f t="shared" si="53"/>
        <v>0</v>
      </c>
      <c r="T279" s="23"/>
      <c r="U279" s="23">
        <f t="shared" si="61"/>
        <v>0</v>
      </c>
      <c r="V279" s="23"/>
      <c r="W279" s="23">
        <f t="shared" si="63"/>
        <v>0</v>
      </c>
      <c r="X279" s="23"/>
      <c r="Y279" s="23"/>
      <c r="Z279" s="23">
        <f t="shared" si="62"/>
        <v>0</v>
      </c>
      <c r="AA279" s="23"/>
      <c r="AB279" s="23">
        <f t="shared" si="52"/>
        <v>0</v>
      </c>
      <c r="AD279" s="25"/>
      <c r="AG279" s="25"/>
    </row>
    <row r="280" spans="1:33" ht="12.75">
      <c r="A280" s="18" t="s">
        <v>36</v>
      </c>
      <c r="B280" s="19" t="s">
        <v>229</v>
      </c>
      <c r="C280" s="19"/>
      <c r="D280" s="20">
        <v>108063109</v>
      </c>
      <c r="E280" s="20"/>
      <c r="F280" s="23"/>
      <c r="G280" s="23"/>
      <c r="H280" s="24"/>
      <c r="I280" s="23"/>
      <c r="J280" s="24"/>
      <c r="K280" s="24"/>
      <c r="L280" s="24"/>
      <c r="M280" s="23"/>
      <c r="N280" s="24"/>
      <c r="O280" s="24"/>
      <c r="P280" s="24"/>
      <c r="Q280" s="7">
        <f t="shared" si="57"/>
        <v>0</v>
      </c>
      <c r="R280" s="24"/>
      <c r="S280" s="24"/>
      <c r="T280" s="23"/>
      <c r="U280" s="23">
        <v>0</v>
      </c>
      <c r="V280" s="23"/>
      <c r="W280" s="23">
        <f t="shared" si="63"/>
        <v>0</v>
      </c>
      <c r="X280" s="23"/>
      <c r="Y280" s="23"/>
      <c r="Z280" s="23"/>
      <c r="AA280" s="23"/>
      <c r="AB280" s="23"/>
      <c r="AD280" s="25"/>
      <c r="AG280" s="25"/>
    </row>
    <row r="281" spans="1:33" ht="12.75">
      <c r="A281" s="18"/>
      <c r="B281" s="21" t="s">
        <v>230</v>
      </c>
      <c r="C281" s="21"/>
      <c r="D281" s="22">
        <f>SUM(D279:D280)</f>
        <v>7354171479</v>
      </c>
      <c r="E281" s="22">
        <f>D281</f>
        <v>7354171479</v>
      </c>
      <c r="F281" s="23">
        <v>26.252</v>
      </c>
      <c r="G281" s="23">
        <f>F281*D281</f>
        <v>193061709666.70798</v>
      </c>
      <c r="H281" s="24">
        <v>0</v>
      </c>
      <c r="I281" s="23">
        <f t="shared" si="58"/>
        <v>0</v>
      </c>
      <c r="J281" s="24">
        <v>0</v>
      </c>
      <c r="K281" s="24">
        <f t="shared" si="59"/>
        <v>0</v>
      </c>
      <c r="L281" s="24">
        <v>0</v>
      </c>
      <c r="M281" s="23">
        <f t="shared" si="60"/>
        <v>0</v>
      </c>
      <c r="N281" s="24">
        <v>10.103</v>
      </c>
      <c r="O281" s="24">
        <f aca="true" t="shared" si="64" ref="O281:O344">N281*D281</f>
        <v>74299194452.337</v>
      </c>
      <c r="P281" s="24">
        <v>0.54</v>
      </c>
      <c r="Q281" s="7">
        <f t="shared" si="57"/>
        <v>3971252.59866</v>
      </c>
      <c r="R281" s="24">
        <v>11.25</v>
      </c>
      <c r="S281" s="24">
        <f aca="true" t="shared" si="65" ref="S281:S344">R281*D281</f>
        <v>82734429138.75</v>
      </c>
      <c r="T281" s="23">
        <v>0</v>
      </c>
      <c r="U281" s="23">
        <f t="shared" si="61"/>
        <v>0</v>
      </c>
      <c r="V281" s="23">
        <v>0</v>
      </c>
      <c r="W281" s="23">
        <f t="shared" si="63"/>
        <v>0</v>
      </c>
      <c r="X281" s="23">
        <v>0</v>
      </c>
      <c r="Y281" s="23">
        <v>0</v>
      </c>
      <c r="Z281" s="23">
        <f t="shared" si="62"/>
        <v>0</v>
      </c>
      <c r="AA281" s="23">
        <f>F281+H281+J281+L281+N281+P281+R281+T281+V281+Y281</f>
        <v>48.144999999999996</v>
      </c>
      <c r="AB281" s="23">
        <f aca="true" t="shared" si="66" ref="AB281:AB345">$D281*AA281</f>
        <v>354066585856.45496</v>
      </c>
      <c r="AD281" s="25">
        <f>AA281-N281-R281</f>
        <v>26.791999999999994</v>
      </c>
      <c r="AE281">
        <f>AD281/AA281</f>
        <v>0.5564856163672239</v>
      </c>
      <c r="AG281" s="25"/>
    </row>
    <row r="282" spans="1:33" ht="12.75">
      <c r="A282" s="18"/>
      <c r="B282" s="21"/>
      <c r="C282" s="21"/>
      <c r="D282" s="26"/>
      <c r="E282" s="26"/>
      <c r="F282" s="23"/>
      <c r="G282" s="23"/>
      <c r="H282" s="24"/>
      <c r="I282" s="23">
        <f t="shared" si="58"/>
        <v>0</v>
      </c>
      <c r="J282" s="24"/>
      <c r="K282" s="24">
        <f t="shared" si="59"/>
        <v>0</v>
      </c>
      <c r="L282" s="24"/>
      <c r="M282" s="23">
        <f t="shared" si="60"/>
        <v>0</v>
      </c>
      <c r="N282" s="24"/>
      <c r="O282" s="24">
        <f t="shared" si="64"/>
        <v>0</v>
      </c>
      <c r="P282" s="24"/>
      <c r="Q282" s="7">
        <f t="shared" si="57"/>
        <v>0</v>
      </c>
      <c r="R282" s="24"/>
      <c r="S282" s="24">
        <f t="shared" si="65"/>
        <v>0</v>
      </c>
      <c r="T282" s="23"/>
      <c r="U282" s="23">
        <f t="shared" si="61"/>
        <v>0</v>
      </c>
      <c r="V282" s="23"/>
      <c r="W282" s="23">
        <f t="shared" si="63"/>
        <v>0</v>
      </c>
      <c r="X282" s="23"/>
      <c r="Y282" s="23"/>
      <c r="Z282" s="23">
        <f t="shared" si="62"/>
        <v>0</v>
      </c>
      <c r="AA282" s="23"/>
      <c r="AB282" s="23">
        <f t="shared" si="66"/>
        <v>0</v>
      </c>
      <c r="AD282" s="25"/>
      <c r="AG282" s="25"/>
    </row>
    <row r="283" spans="1:33" ht="12.75">
      <c r="A283" s="18" t="s">
        <v>231</v>
      </c>
      <c r="B283" s="19" t="s">
        <v>232</v>
      </c>
      <c r="C283" s="19"/>
      <c r="D283" s="20">
        <v>21414960</v>
      </c>
      <c r="E283" s="20"/>
      <c r="F283" s="23"/>
      <c r="G283" s="23"/>
      <c r="H283" s="24"/>
      <c r="I283" s="23">
        <f t="shared" si="58"/>
        <v>0</v>
      </c>
      <c r="J283" s="24"/>
      <c r="K283" s="24">
        <f t="shared" si="59"/>
        <v>0</v>
      </c>
      <c r="L283" s="24"/>
      <c r="M283" s="23">
        <f t="shared" si="60"/>
        <v>0</v>
      </c>
      <c r="N283" s="24"/>
      <c r="O283" s="24">
        <f t="shared" si="64"/>
        <v>0</v>
      </c>
      <c r="P283" s="24"/>
      <c r="Q283" s="7">
        <f t="shared" si="57"/>
        <v>0</v>
      </c>
      <c r="R283" s="24"/>
      <c r="S283" s="24">
        <f t="shared" si="65"/>
        <v>0</v>
      </c>
      <c r="T283" s="23"/>
      <c r="U283" s="23">
        <f t="shared" si="61"/>
        <v>0</v>
      </c>
      <c r="V283" s="23"/>
      <c r="W283" s="23">
        <f t="shared" si="63"/>
        <v>0</v>
      </c>
      <c r="X283" s="23"/>
      <c r="Y283" s="23"/>
      <c r="Z283" s="23">
        <f t="shared" si="62"/>
        <v>0</v>
      </c>
      <c r="AA283" s="23"/>
      <c r="AB283" s="23">
        <f t="shared" si="66"/>
        <v>0</v>
      </c>
      <c r="AD283" s="25"/>
      <c r="AG283" s="25"/>
    </row>
    <row r="284" spans="1:33" ht="12.75">
      <c r="A284" s="18"/>
      <c r="B284" s="21" t="s">
        <v>233</v>
      </c>
      <c r="C284" s="21"/>
      <c r="D284" s="22">
        <f>SUM(D283)</f>
        <v>21414960</v>
      </c>
      <c r="E284" s="22">
        <f>D284</f>
        <v>21414960</v>
      </c>
      <c r="F284" s="23">
        <v>22.199</v>
      </c>
      <c r="G284" s="23">
        <f>F284*D284</f>
        <v>475390697.04</v>
      </c>
      <c r="H284" s="24">
        <v>0</v>
      </c>
      <c r="I284" s="23">
        <f t="shared" si="58"/>
        <v>0</v>
      </c>
      <c r="J284" s="24">
        <v>0</v>
      </c>
      <c r="K284" s="24">
        <f t="shared" si="59"/>
        <v>0</v>
      </c>
      <c r="L284" s="24">
        <v>0</v>
      </c>
      <c r="M284" s="23">
        <f t="shared" si="60"/>
        <v>0</v>
      </c>
      <c r="N284" s="24">
        <v>0</v>
      </c>
      <c r="O284" s="24">
        <f t="shared" si="64"/>
        <v>0</v>
      </c>
      <c r="P284" s="24">
        <v>0.002</v>
      </c>
      <c r="Q284" s="7">
        <f t="shared" si="57"/>
        <v>42.82992</v>
      </c>
      <c r="R284" s="24">
        <v>0</v>
      </c>
      <c r="S284" s="24">
        <f t="shared" si="65"/>
        <v>0</v>
      </c>
      <c r="T284" s="23">
        <v>0</v>
      </c>
      <c r="U284" s="23">
        <f t="shared" si="61"/>
        <v>0</v>
      </c>
      <c r="V284" s="23">
        <v>0</v>
      </c>
      <c r="W284" s="23">
        <f t="shared" si="63"/>
        <v>0</v>
      </c>
      <c r="X284" s="23">
        <v>0</v>
      </c>
      <c r="Y284" s="23">
        <v>0</v>
      </c>
      <c r="Z284" s="23">
        <f t="shared" si="62"/>
        <v>0</v>
      </c>
      <c r="AA284" s="23">
        <f>F284+H284+J284+L284+N284+P284+R284+T284+V284+Y284</f>
        <v>22.201</v>
      </c>
      <c r="AB284" s="23">
        <f t="shared" si="66"/>
        <v>475433526.96000004</v>
      </c>
      <c r="AD284" s="25">
        <f>AA284-N284-R284</f>
        <v>22.201</v>
      </c>
      <c r="AE284">
        <f>AD284/AA284</f>
        <v>1</v>
      </c>
      <c r="AG284" s="25"/>
    </row>
    <row r="285" spans="1:33" ht="12.75">
      <c r="A285" s="18"/>
      <c r="B285" s="21"/>
      <c r="C285" s="21"/>
      <c r="D285" s="26"/>
      <c r="E285" s="26"/>
      <c r="F285" s="23"/>
      <c r="G285" s="23"/>
      <c r="H285" s="24"/>
      <c r="I285" s="23">
        <f t="shared" si="58"/>
        <v>0</v>
      </c>
      <c r="J285" s="24"/>
      <c r="K285" s="24">
        <f t="shared" si="59"/>
        <v>0</v>
      </c>
      <c r="L285" s="24"/>
      <c r="M285" s="23">
        <f t="shared" si="60"/>
        <v>0</v>
      </c>
      <c r="N285" s="24"/>
      <c r="O285" s="24">
        <f t="shared" si="64"/>
        <v>0</v>
      </c>
      <c r="P285" s="24"/>
      <c r="Q285" s="7">
        <f t="shared" si="57"/>
        <v>0</v>
      </c>
      <c r="R285" s="24"/>
      <c r="S285" s="24">
        <f t="shared" si="65"/>
        <v>0</v>
      </c>
      <c r="T285" s="23"/>
      <c r="U285" s="23">
        <f t="shared" si="61"/>
        <v>0</v>
      </c>
      <c r="V285" s="23"/>
      <c r="W285" s="23">
        <f t="shared" si="63"/>
        <v>0</v>
      </c>
      <c r="X285" s="23"/>
      <c r="Y285" s="23"/>
      <c r="Z285" s="23">
        <f t="shared" si="62"/>
        <v>0</v>
      </c>
      <c r="AA285" s="23"/>
      <c r="AB285" s="23">
        <f t="shared" si="66"/>
        <v>0</v>
      </c>
      <c r="AD285" s="25"/>
      <c r="AG285" s="25"/>
    </row>
    <row r="286" spans="1:33" ht="12.75">
      <c r="A286" s="18" t="s">
        <v>231</v>
      </c>
      <c r="B286" s="19" t="s">
        <v>234</v>
      </c>
      <c r="C286" s="19"/>
      <c r="D286" s="20">
        <v>17768420</v>
      </c>
      <c r="E286" s="20"/>
      <c r="F286" s="23"/>
      <c r="G286" s="23"/>
      <c r="H286" s="24"/>
      <c r="I286" s="23">
        <f t="shared" si="58"/>
        <v>0</v>
      </c>
      <c r="J286" s="24"/>
      <c r="K286" s="24">
        <f t="shared" si="59"/>
        <v>0</v>
      </c>
      <c r="L286" s="24"/>
      <c r="M286" s="23">
        <f t="shared" si="60"/>
        <v>0</v>
      </c>
      <c r="N286" s="24"/>
      <c r="O286" s="24">
        <f t="shared" si="64"/>
        <v>0</v>
      </c>
      <c r="P286" s="24"/>
      <c r="Q286" s="7">
        <f t="shared" si="57"/>
        <v>0</v>
      </c>
      <c r="R286" s="24"/>
      <c r="S286" s="24">
        <f t="shared" si="65"/>
        <v>0</v>
      </c>
      <c r="T286" s="23"/>
      <c r="U286" s="23">
        <f t="shared" si="61"/>
        <v>0</v>
      </c>
      <c r="V286" s="23"/>
      <c r="W286" s="23">
        <f t="shared" si="63"/>
        <v>0</v>
      </c>
      <c r="X286" s="23"/>
      <c r="Y286" s="23"/>
      <c r="Z286" s="23">
        <f t="shared" si="62"/>
        <v>0</v>
      </c>
      <c r="AA286" s="23"/>
      <c r="AB286" s="23">
        <f t="shared" si="66"/>
        <v>0</v>
      </c>
      <c r="AD286" s="25"/>
      <c r="AG286" s="25"/>
    </row>
    <row r="287" spans="1:33" ht="12.75">
      <c r="A287" s="18"/>
      <c r="B287" s="21" t="s">
        <v>235</v>
      </c>
      <c r="C287" s="21"/>
      <c r="D287" s="22">
        <f>SUM(D286)</f>
        <v>17768420</v>
      </c>
      <c r="E287" s="22">
        <f>D287</f>
        <v>17768420</v>
      </c>
      <c r="F287" s="23">
        <v>19.52</v>
      </c>
      <c r="G287" s="23">
        <f>F287*D287</f>
        <v>346839558.4</v>
      </c>
      <c r="H287" s="24">
        <v>0</v>
      </c>
      <c r="I287" s="23">
        <f t="shared" si="58"/>
        <v>0</v>
      </c>
      <c r="J287" s="24">
        <v>3.632</v>
      </c>
      <c r="K287" s="24">
        <f t="shared" si="59"/>
        <v>64534901.440000005</v>
      </c>
      <c r="L287" s="24">
        <v>0</v>
      </c>
      <c r="M287" s="23">
        <f t="shared" si="60"/>
        <v>0</v>
      </c>
      <c r="N287" s="24">
        <v>0</v>
      </c>
      <c r="O287" s="24">
        <f t="shared" si="64"/>
        <v>0</v>
      </c>
      <c r="P287" s="24">
        <v>0.422</v>
      </c>
      <c r="Q287" s="7">
        <f t="shared" si="57"/>
        <v>7498.2732399999995</v>
      </c>
      <c r="R287" s="24">
        <v>0</v>
      </c>
      <c r="S287" s="24">
        <f t="shared" si="65"/>
        <v>0</v>
      </c>
      <c r="T287" s="23">
        <v>0</v>
      </c>
      <c r="U287" s="23">
        <f t="shared" si="61"/>
        <v>0</v>
      </c>
      <c r="V287" s="23">
        <v>0</v>
      </c>
      <c r="W287" s="23">
        <f t="shared" si="63"/>
        <v>0</v>
      </c>
      <c r="X287" s="23">
        <v>0</v>
      </c>
      <c r="Y287" s="23">
        <v>0</v>
      </c>
      <c r="Z287" s="23">
        <f t="shared" si="62"/>
        <v>0</v>
      </c>
      <c r="AA287" s="23">
        <f>F287+H287+J287+L287+N287+P287+R287+T287+V287+Y287</f>
        <v>23.574</v>
      </c>
      <c r="AB287" s="23">
        <f t="shared" si="66"/>
        <v>418872733.08000004</v>
      </c>
      <c r="AD287" s="25">
        <f>AA287-N287-R287</f>
        <v>23.574</v>
      </c>
      <c r="AE287">
        <f>AD287/AA287</f>
        <v>1</v>
      </c>
      <c r="AG287" s="25"/>
    </row>
    <row r="288" spans="1:33" ht="12.75">
      <c r="A288" s="18"/>
      <c r="B288" s="21"/>
      <c r="C288" s="21"/>
      <c r="D288" s="26"/>
      <c r="E288" s="26"/>
      <c r="F288" s="23"/>
      <c r="G288" s="23"/>
      <c r="H288" s="24"/>
      <c r="I288" s="23">
        <f t="shared" si="58"/>
        <v>0</v>
      </c>
      <c r="J288" s="24"/>
      <c r="K288" s="24">
        <f t="shared" si="59"/>
        <v>0</v>
      </c>
      <c r="L288" s="24"/>
      <c r="M288" s="23">
        <f t="shared" si="60"/>
        <v>0</v>
      </c>
      <c r="N288" s="24"/>
      <c r="O288" s="24">
        <f t="shared" si="64"/>
        <v>0</v>
      </c>
      <c r="P288" s="24"/>
      <c r="Q288" s="7">
        <f t="shared" si="57"/>
        <v>0</v>
      </c>
      <c r="R288" s="24"/>
      <c r="S288" s="24">
        <f t="shared" si="65"/>
        <v>0</v>
      </c>
      <c r="T288" s="23"/>
      <c r="U288" s="23">
        <f t="shared" si="61"/>
        <v>0</v>
      </c>
      <c r="V288" s="23"/>
      <c r="W288" s="23">
        <f t="shared" si="63"/>
        <v>0</v>
      </c>
      <c r="X288" s="23"/>
      <c r="Y288" s="23"/>
      <c r="Z288" s="23">
        <f t="shared" si="62"/>
        <v>0</v>
      </c>
      <c r="AA288" s="23"/>
      <c r="AB288" s="23">
        <f t="shared" si="66"/>
        <v>0</v>
      </c>
      <c r="AD288" s="25"/>
      <c r="AG288" s="25"/>
    </row>
    <row r="289" spans="1:33" s="37" customFormat="1" ht="12.75">
      <c r="A289" s="32" t="s">
        <v>236</v>
      </c>
      <c r="B289" s="33" t="s">
        <v>237</v>
      </c>
      <c r="C289" s="33"/>
      <c r="D289" s="30">
        <v>10074982</v>
      </c>
      <c r="E289" s="30"/>
      <c r="F289" s="39"/>
      <c r="G289" s="39"/>
      <c r="H289" s="29"/>
      <c r="I289" s="39">
        <f t="shared" si="58"/>
        <v>0</v>
      </c>
      <c r="J289" s="29"/>
      <c r="K289" s="29">
        <f t="shared" si="59"/>
        <v>0</v>
      </c>
      <c r="L289" s="29"/>
      <c r="M289" s="39">
        <f t="shared" si="60"/>
        <v>0</v>
      </c>
      <c r="N289" s="29"/>
      <c r="O289" s="29">
        <f t="shared" si="64"/>
        <v>0</v>
      </c>
      <c r="P289" s="29"/>
      <c r="Q289" s="41">
        <f t="shared" si="57"/>
        <v>0</v>
      </c>
      <c r="R289" s="29"/>
      <c r="S289" s="29">
        <f t="shared" si="65"/>
        <v>0</v>
      </c>
      <c r="T289" s="39"/>
      <c r="U289" s="39">
        <f t="shared" si="61"/>
        <v>0</v>
      </c>
      <c r="V289" s="39"/>
      <c r="W289" s="23">
        <f t="shared" si="63"/>
        <v>0</v>
      </c>
      <c r="X289" s="39"/>
      <c r="Y289" s="39"/>
      <c r="Z289" s="39">
        <f t="shared" si="62"/>
        <v>0</v>
      </c>
      <c r="AA289" s="39"/>
      <c r="AB289" s="39">
        <f t="shared" si="66"/>
        <v>0</v>
      </c>
      <c r="AD289" s="42"/>
      <c r="AG289" s="42"/>
    </row>
    <row r="290" spans="1:33" s="37" customFormat="1" ht="12.75">
      <c r="A290" s="32" t="s">
        <v>126</v>
      </c>
      <c r="B290" s="33" t="s">
        <v>237</v>
      </c>
      <c r="C290" s="33"/>
      <c r="D290" s="30">
        <v>7557421</v>
      </c>
      <c r="E290" s="30"/>
      <c r="F290" s="39"/>
      <c r="G290" s="39"/>
      <c r="H290" s="29"/>
      <c r="I290" s="39">
        <f t="shared" si="58"/>
        <v>0</v>
      </c>
      <c r="J290" s="29"/>
      <c r="K290" s="29">
        <f t="shared" si="59"/>
        <v>0</v>
      </c>
      <c r="L290" s="29"/>
      <c r="M290" s="39">
        <f t="shared" si="60"/>
        <v>0</v>
      </c>
      <c r="N290" s="29"/>
      <c r="O290" s="29">
        <f t="shared" si="64"/>
        <v>0</v>
      </c>
      <c r="P290" s="29"/>
      <c r="Q290" s="41">
        <f t="shared" si="57"/>
        <v>0</v>
      </c>
      <c r="R290" s="29"/>
      <c r="S290" s="29">
        <f t="shared" si="65"/>
        <v>0</v>
      </c>
      <c r="T290" s="39"/>
      <c r="U290" s="39">
        <f t="shared" si="61"/>
        <v>0</v>
      </c>
      <c r="V290" s="39"/>
      <c r="W290" s="39">
        <f>$D289*V290</f>
        <v>0</v>
      </c>
      <c r="X290" s="39"/>
      <c r="Y290" s="39"/>
      <c r="Z290" s="39">
        <f t="shared" si="62"/>
        <v>0</v>
      </c>
      <c r="AA290" s="39"/>
      <c r="AB290" s="39">
        <f t="shared" si="66"/>
        <v>0</v>
      </c>
      <c r="AD290" s="42"/>
      <c r="AG290" s="42"/>
    </row>
    <row r="291" spans="1:33" s="37" customFormat="1" ht="12.75">
      <c r="A291" s="32"/>
      <c r="B291" s="38" t="s">
        <v>238</v>
      </c>
      <c r="C291" s="38"/>
      <c r="D291" s="34">
        <f>SUM(D289:D290)</f>
        <v>17632403</v>
      </c>
      <c r="E291" s="34">
        <f>D291</f>
        <v>17632403</v>
      </c>
      <c r="F291" s="39">
        <v>27</v>
      </c>
      <c r="G291" s="39">
        <f>F291*D291</f>
        <v>476074881</v>
      </c>
      <c r="H291" s="29">
        <v>0</v>
      </c>
      <c r="I291" s="39">
        <f t="shared" si="58"/>
        <v>0</v>
      </c>
      <c r="J291" s="29">
        <v>0</v>
      </c>
      <c r="K291" s="29">
        <f t="shared" si="59"/>
        <v>0</v>
      </c>
      <c r="L291" s="29">
        <v>0</v>
      </c>
      <c r="M291" s="39">
        <f t="shared" si="60"/>
        <v>0</v>
      </c>
      <c r="N291" s="29">
        <v>0</v>
      </c>
      <c r="O291" s="29">
        <f t="shared" si="64"/>
        <v>0</v>
      </c>
      <c r="P291" s="29">
        <v>0.061</v>
      </c>
      <c r="Q291" s="41">
        <f t="shared" si="57"/>
        <v>1075.5765829999998</v>
      </c>
      <c r="R291" s="29">
        <v>7.8</v>
      </c>
      <c r="S291" s="29">
        <f t="shared" si="65"/>
        <v>137532743.4</v>
      </c>
      <c r="T291" s="39">
        <v>0</v>
      </c>
      <c r="U291" s="39">
        <f t="shared" si="61"/>
        <v>0</v>
      </c>
      <c r="V291" s="39">
        <v>0</v>
      </c>
      <c r="W291" s="39">
        <f>$D290*V291</f>
        <v>0</v>
      </c>
      <c r="X291" s="39">
        <v>0</v>
      </c>
      <c r="Y291" s="39">
        <v>0</v>
      </c>
      <c r="Z291" s="39">
        <f t="shared" si="62"/>
        <v>0</v>
      </c>
      <c r="AA291" s="39">
        <f>F291+H291+J291+L291+N291+P291+R291+T291+V291+Y291</f>
        <v>34.861</v>
      </c>
      <c r="AB291" s="39">
        <f t="shared" si="66"/>
        <v>614683200.9829999</v>
      </c>
      <c r="AD291" s="42">
        <f>AA291-N291-R291</f>
        <v>27.060999999999996</v>
      </c>
      <c r="AE291" s="37">
        <f>AD291/AA291</f>
        <v>0.7762542669458707</v>
      </c>
      <c r="AG291" s="42"/>
    </row>
    <row r="292" spans="1:33" s="37" customFormat="1" ht="12.75">
      <c r="A292" s="32"/>
      <c r="B292" s="38"/>
      <c r="C292" s="38"/>
      <c r="D292" s="40"/>
      <c r="E292" s="40"/>
      <c r="F292" s="39"/>
      <c r="G292" s="39"/>
      <c r="H292" s="29"/>
      <c r="I292" s="39">
        <f t="shared" si="58"/>
        <v>0</v>
      </c>
      <c r="J292" s="29"/>
      <c r="K292" s="29">
        <f t="shared" si="59"/>
        <v>0</v>
      </c>
      <c r="L292" s="29"/>
      <c r="M292" s="39">
        <f t="shared" si="60"/>
        <v>0</v>
      </c>
      <c r="N292" s="29"/>
      <c r="O292" s="29">
        <f t="shared" si="64"/>
        <v>0</v>
      </c>
      <c r="P292" s="29"/>
      <c r="Q292" s="41">
        <f t="shared" si="57"/>
        <v>0</v>
      </c>
      <c r="R292" s="29"/>
      <c r="S292" s="29">
        <f t="shared" si="65"/>
        <v>0</v>
      </c>
      <c r="T292" s="39"/>
      <c r="U292" s="39">
        <f t="shared" si="61"/>
        <v>0</v>
      </c>
      <c r="V292" s="39"/>
      <c r="W292" s="39">
        <f>$D291*V292</f>
        <v>0</v>
      </c>
      <c r="X292" s="39"/>
      <c r="Y292" s="39"/>
      <c r="Z292" s="39">
        <f t="shared" si="62"/>
        <v>0</v>
      </c>
      <c r="AA292" s="39"/>
      <c r="AB292" s="39">
        <f t="shared" si="66"/>
        <v>0</v>
      </c>
      <c r="AD292" s="42"/>
      <c r="AG292" s="42"/>
    </row>
    <row r="293" spans="1:33" s="37" customFormat="1" ht="12.75">
      <c r="A293" s="32" t="s">
        <v>236</v>
      </c>
      <c r="B293" s="33" t="s">
        <v>239</v>
      </c>
      <c r="C293" s="33"/>
      <c r="D293" s="31">
        <v>11187161</v>
      </c>
      <c r="E293" s="31"/>
      <c r="F293" s="39"/>
      <c r="G293" s="39"/>
      <c r="H293" s="29"/>
      <c r="I293" s="39">
        <f t="shared" si="58"/>
        <v>0</v>
      </c>
      <c r="J293" s="29"/>
      <c r="K293" s="29">
        <f t="shared" si="59"/>
        <v>0</v>
      </c>
      <c r="L293" s="29"/>
      <c r="M293" s="39">
        <f t="shared" si="60"/>
        <v>0</v>
      </c>
      <c r="N293" s="29"/>
      <c r="O293" s="29">
        <f t="shared" si="64"/>
        <v>0</v>
      </c>
      <c r="P293" s="29"/>
      <c r="Q293" s="41">
        <f t="shared" si="57"/>
        <v>0</v>
      </c>
      <c r="R293" s="29"/>
      <c r="S293" s="29">
        <f t="shared" si="65"/>
        <v>0</v>
      </c>
      <c r="T293" s="39"/>
      <c r="U293" s="39">
        <f t="shared" si="61"/>
        <v>0</v>
      </c>
      <c r="V293" s="39"/>
      <c r="W293" s="39">
        <f>$D292*V293</f>
        <v>0</v>
      </c>
      <c r="X293" s="39"/>
      <c r="Y293" s="39"/>
      <c r="Z293" s="39">
        <f t="shared" si="62"/>
        <v>0</v>
      </c>
      <c r="AA293" s="39"/>
      <c r="AB293" s="39">
        <f t="shared" si="66"/>
        <v>0</v>
      </c>
      <c r="AD293" s="42"/>
      <c r="AG293" s="42"/>
    </row>
    <row r="294" spans="1:33" s="37" customFormat="1" ht="12.75">
      <c r="A294" s="32"/>
      <c r="B294" s="38" t="s">
        <v>240</v>
      </c>
      <c r="C294" s="38"/>
      <c r="D294" s="34">
        <f>SUM(D293)</f>
        <v>11187161</v>
      </c>
      <c r="E294" s="34">
        <f>D294</f>
        <v>11187161</v>
      </c>
      <c r="F294" s="39">
        <v>22.463</v>
      </c>
      <c r="G294" s="39">
        <f>F294*D294</f>
        <v>251297197.543</v>
      </c>
      <c r="H294" s="29">
        <v>0</v>
      </c>
      <c r="I294" s="39">
        <f t="shared" si="58"/>
        <v>0</v>
      </c>
      <c r="J294" s="29">
        <v>12.457</v>
      </c>
      <c r="K294" s="29">
        <f t="shared" si="59"/>
        <v>139358464.57700002</v>
      </c>
      <c r="L294" s="29">
        <v>0</v>
      </c>
      <c r="M294" s="39">
        <f t="shared" si="60"/>
        <v>0</v>
      </c>
      <c r="N294" s="29">
        <v>0</v>
      </c>
      <c r="O294" s="29">
        <f t="shared" si="64"/>
        <v>0</v>
      </c>
      <c r="P294" s="29">
        <v>0.135</v>
      </c>
      <c r="Q294" s="41">
        <f t="shared" si="57"/>
        <v>1510.2667350000002</v>
      </c>
      <c r="R294" s="29">
        <v>0</v>
      </c>
      <c r="S294" s="29">
        <f t="shared" si="65"/>
        <v>0</v>
      </c>
      <c r="T294" s="39">
        <v>0</v>
      </c>
      <c r="U294" s="39">
        <f t="shared" si="61"/>
        <v>0</v>
      </c>
      <c r="V294" s="39">
        <v>0</v>
      </c>
      <c r="W294" s="39">
        <f aca="true" t="shared" si="67" ref="W294:W302">$D294*V294</f>
        <v>0</v>
      </c>
      <c r="X294" s="39">
        <v>0</v>
      </c>
      <c r="Y294" s="39">
        <v>0</v>
      </c>
      <c r="Z294" s="39">
        <f t="shared" si="62"/>
        <v>0</v>
      </c>
      <c r="AA294" s="39">
        <f>F294+H294+J294+L294+N294+P294+R294+T294+V294+Y294</f>
        <v>35.055</v>
      </c>
      <c r="AB294" s="39">
        <f t="shared" si="66"/>
        <v>392165928.855</v>
      </c>
      <c r="AD294" s="42">
        <f>AA294-N294-R294</f>
        <v>35.055</v>
      </c>
      <c r="AE294" s="37">
        <f>AD294/AA294</f>
        <v>1</v>
      </c>
      <c r="AG294" s="42"/>
    </row>
    <row r="295" spans="1:33" s="37" customFormat="1" ht="12.75">
      <c r="A295" s="32"/>
      <c r="B295" s="38"/>
      <c r="C295" s="38"/>
      <c r="D295" s="40"/>
      <c r="E295" s="40"/>
      <c r="F295" s="39"/>
      <c r="G295" s="39"/>
      <c r="H295" s="29"/>
      <c r="I295" s="39">
        <f t="shared" si="58"/>
        <v>0</v>
      </c>
      <c r="J295" s="29"/>
      <c r="K295" s="29">
        <f t="shared" si="59"/>
        <v>0</v>
      </c>
      <c r="L295" s="29"/>
      <c r="M295" s="39">
        <f t="shared" si="60"/>
        <v>0</v>
      </c>
      <c r="N295" s="29"/>
      <c r="O295" s="29">
        <f t="shared" si="64"/>
        <v>0</v>
      </c>
      <c r="P295" s="29"/>
      <c r="Q295" s="41">
        <f t="shared" si="57"/>
        <v>0</v>
      </c>
      <c r="R295" s="29"/>
      <c r="S295" s="29">
        <f t="shared" si="65"/>
        <v>0</v>
      </c>
      <c r="T295" s="39"/>
      <c r="U295" s="39">
        <f t="shared" si="61"/>
        <v>0</v>
      </c>
      <c r="V295" s="39"/>
      <c r="W295" s="39">
        <f t="shared" si="67"/>
        <v>0</v>
      </c>
      <c r="X295" s="39"/>
      <c r="Y295" s="39"/>
      <c r="Z295" s="39">
        <f t="shared" si="62"/>
        <v>0</v>
      </c>
      <c r="AA295" s="39"/>
      <c r="AB295" s="39">
        <f t="shared" si="66"/>
        <v>0</v>
      </c>
      <c r="AD295" s="42"/>
      <c r="AG295" s="42"/>
    </row>
    <row r="296" spans="1:33" s="37" customFormat="1" ht="12.75">
      <c r="A296" s="32" t="s">
        <v>236</v>
      </c>
      <c r="B296" s="33" t="s">
        <v>241</v>
      </c>
      <c r="C296" s="33"/>
      <c r="D296" s="31">
        <v>12976258</v>
      </c>
      <c r="E296" s="31"/>
      <c r="F296" s="39"/>
      <c r="G296" s="39"/>
      <c r="H296" s="29"/>
      <c r="I296" s="39">
        <f t="shared" si="58"/>
        <v>0</v>
      </c>
      <c r="J296" s="29"/>
      <c r="K296" s="29">
        <f t="shared" si="59"/>
        <v>0</v>
      </c>
      <c r="L296" s="29"/>
      <c r="M296" s="39">
        <f t="shared" si="60"/>
        <v>0</v>
      </c>
      <c r="N296" s="29"/>
      <c r="O296" s="29">
        <f t="shared" si="64"/>
        <v>0</v>
      </c>
      <c r="P296" s="29"/>
      <c r="Q296" s="41">
        <f t="shared" si="57"/>
        <v>0</v>
      </c>
      <c r="R296" s="29"/>
      <c r="S296" s="29">
        <f t="shared" si="65"/>
        <v>0</v>
      </c>
      <c r="T296" s="39"/>
      <c r="U296" s="39">
        <f t="shared" si="61"/>
        <v>0</v>
      </c>
      <c r="V296" s="39"/>
      <c r="W296" s="39">
        <f t="shared" si="67"/>
        <v>0</v>
      </c>
      <c r="X296" s="39"/>
      <c r="Y296" s="39"/>
      <c r="Z296" s="39">
        <f t="shared" si="62"/>
        <v>0</v>
      </c>
      <c r="AA296" s="39"/>
      <c r="AB296" s="39">
        <f t="shared" si="66"/>
        <v>0</v>
      </c>
      <c r="AD296" s="42"/>
      <c r="AG296" s="42"/>
    </row>
    <row r="297" spans="1:33" s="37" customFormat="1" ht="12.75">
      <c r="A297" s="32"/>
      <c r="B297" s="38" t="s">
        <v>242</v>
      </c>
      <c r="C297" s="38"/>
      <c r="D297" s="34">
        <f>SUM(D296)</f>
        <v>12976258</v>
      </c>
      <c r="E297" s="34">
        <f>D297</f>
        <v>12976258</v>
      </c>
      <c r="F297" s="39">
        <v>27</v>
      </c>
      <c r="G297" s="39">
        <f>F297*D297</f>
        <v>350358966</v>
      </c>
      <c r="H297" s="29">
        <v>0</v>
      </c>
      <c r="I297" s="39">
        <f t="shared" si="58"/>
        <v>0</v>
      </c>
      <c r="J297" s="29">
        <v>0</v>
      </c>
      <c r="K297" s="29">
        <f t="shared" si="59"/>
        <v>0</v>
      </c>
      <c r="L297" s="29">
        <v>0</v>
      </c>
      <c r="M297" s="39">
        <f t="shared" si="60"/>
        <v>0</v>
      </c>
      <c r="N297" s="29">
        <v>0</v>
      </c>
      <c r="O297" s="29">
        <f t="shared" si="64"/>
        <v>0</v>
      </c>
      <c r="P297" s="29">
        <v>0.157</v>
      </c>
      <c r="Q297" s="41">
        <f t="shared" si="57"/>
        <v>2037.272506</v>
      </c>
      <c r="R297" s="29">
        <v>0</v>
      </c>
      <c r="S297" s="29">
        <f t="shared" si="65"/>
        <v>0</v>
      </c>
      <c r="T297" s="39">
        <v>0</v>
      </c>
      <c r="U297" s="39">
        <f t="shared" si="61"/>
        <v>0</v>
      </c>
      <c r="V297" s="39">
        <v>0</v>
      </c>
      <c r="W297" s="39">
        <f t="shared" si="67"/>
        <v>0</v>
      </c>
      <c r="X297" s="39">
        <v>0</v>
      </c>
      <c r="Y297" s="39">
        <v>0</v>
      </c>
      <c r="Z297" s="39">
        <f t="shared" si="62"/>
        <v>0</v>
      </c>
      <c r="AA297" s="39">
        <f>F297+H297+J297+L297+N297+P297+R297+T297+V297+Y297</f>
        <v>27.157</v>
      </c>
      <c r="AB297" s="39">
        <f t="shared" si="66"/>
        <v>352396238.506</v>
      </c>
      <c r="AD297" s="42">
        <f>AA297-N297-R297</f>
        <v>27.157</v>
      </c>
      <c r="AE297" s="37">
        <f>AD297/AA297</f>
        <v>1</v>
      </c>
      <c r="AG297" s="42"/>
    </row>
    <row r="298" spans="1:33" s="37" customFormat="1" ht="12.75">
      <c r="A298" s="32"/>
      <c r="B298" s="38"/>
      <c r="C298" s="38"/>
      <c r="D298" s="40"/>
      <c r="E298" s="40"/>
      <c r="F298" s="39"/>
      <c r="G298" s="39"/>
      <c r="H298" s="29"/>
      <c r="I298" s="39">
        <f t="shared" si="58"/>
        <v>0</v>
      </c>
      <c r="J298" s="29"/>
      <c r="K298" s="29">
        <f t="shared" si="59"/>
        <v>0</v>
      </c>
      <c r="L298" s="29"/>
      <c r="M298" s="39">
        <f t="shared" si="60"/>
        <v>0</v>
      </c>
      <c r="N298" s="29"/>
      <c r="O298" s="29">
        <f t="shared" si="64"/>
        <v>0</v>
      </c>
      <c r="P298" s="29"/>
      <c r="Q298" s="41">
        <f t="shared" si="57"/>
        <v>0</v>
      </c>
      <c r="R298" s="29"/>
      <c r="S298" s="29">
        <f t="shared" si="65"/>
        <v>0</v>
      </c>
      <c r="T298" s="39"/>
      <c r="U298" s="39">
        <f t="shared" si="61"/>
        <v>0</v>
      </c>
      <c r="V298" s="39"/>
      <c r="W298" s="39">
        <f t="shared" si="67"/>
        <v>0</v>
      </c>
      <c r="X298" s="39"/>
      <c r="Y298" s="39"/>
      <c r="Z298" s="39">
        <f t="shared" si="62"/>
        <v>0</v>
      </c>
      <c r="AA298" s="39"/>
      <c r="AB298" s="39">
        <f t="shared" si="66"/>
        <v>0</v>
      </c>
      <c r="AD298" s="42"/>
      <c r="AG298" s="42"/>
    </row>
    <row r="299" spans="1:33" s="37" customFormat="1" ht="12.75">
      <c r="A299" s="32" t="s">
        <v>236</v>
      </c>
      <c r="B299" s="33" t="s">
        <v>243</v>
      </c>
      <c r="C299" s="33"/>
      <c r="D299" s="31">
        <v>13259847</v>
      </c>
      <c r="E299" s="31"/>
      <c r="F299" s="39"/>
      <c r="G299" s="39"/>
      <c r="H299" s="29"/>
      <c r="I299" s="39">
        <f t="shared" si="58"/>
        <v>0</v>
      </c>
      <c r="J299" s="29"/>
      <c r="K299" s="29">
        <f t="shared" si="59"/>
        <v>0</v>
      </c>
      <c r="L299" s="29"/>
      <c r="M299" s="39">
        <f t="shared" si="60"/>
        <v>0</v>
      </c>
      <c r="N299" s="29"/>
      <c r="O299" s="29">
        <f t="shared" si="64"/>
        <v>0</v>
      </c>
      <c r="P299" s="29"/>
      <c r="Q299" s="41">
        <f t="shared" si="57"/>
        <v>0</v>
      </c>
      <c r="R299" s="29"/>
      <c r="S299" s="29">
        <f t="shared" si="65"/>
        <v>0</v>
      </c>
      <c r="T299" s="39"/>
      <c r="U299" s="39">
        <f t="shared" si="61"/>
        <v>0</v>
      </c>
      <c r="V299" s="39"/>
      <c r="W299" s="39">
        <f t="shared" si="67"/>
        <v>0</v>
      </c>
      <c r="X299" s="39"/>
      <c r="Y299" s="39"/>
      <c r="Z299" s="39">
        <f t="shared" si="62"/>
        <v>0</v>
      </c>
      <c r="AA299" s="39"/>
      <c r="AB299" s="39">
        <f t="shared" si="66"/>
        <v>0</v>
      </c>
      <c r="AD299" s="42"/>
      <c r="AG299" s="42"/>
    </row>
    <row r="300" spans="1:33" s="37" customFormat="1" ht="12.75">
      <c r="A300" s="32"/>
      <c r="B300" s="38" t="s">
        <v>244</v>
      </c>
      <c r="C300" s="38"/>
      <c r="D300" s="34">
        <f>SUM(D299)</f>
        <v>13259847</v>
      </c>
      <c r="E300" s="34">
        <f>D300</f>
        <v>13259847</v>
      </c>
      <c r="F300" s="39">
        <v>22.188</v>
      </c>
      <c r="G300" s="39">
        <f>F300*D300</f>
        <v>294209485.236</v>
      </c>
      <c r="H300" s="29">
        <v>0</v>
      </c>
      <c r="I300" s="39">
        <f t="shared" si="58"/>
        <v>0</v>
      </c>
      <c r="J300" s="29">
        <v>0</v>
      </c>
      <c r="K300" s="29">
        <f t="shared" si="59"/>
        <v>0</v>
      </c>
      <c r="L300" s="29">
        <v>0</v>
      </c>
      <c r="M300" s="39">
        <f t="shared" si="60"/>
        <v>0</v>
      </c>
      <c r="N300" s="29">
        <v>0</v>
      </c>
      <c r="O300" s="29">
        <f t="shared" si="64"/>
        <v>0</v>
      </c>
      <c r="P300" s="29">
        <v>0.014</v>
      </c>
      <c r="Q300" s="41">
        <f t="shared" si="57"/>
        <v>185.637858</v>
      </c>
      <c r="R300" s="29">
        <v>0</v>
      </c>
      <c r="S300" s="29">
        <f t="shared" si="65"/>
        <v>0</v>
      </c>
      <c r="T300" s="39">
        <v>0</v>
      </c>
      <c r="U300" s="39">
        <f t="shared" si="61"/>
        <v>0</v>
      </c>
      <c r="V300" s="39">
        <v>0</v>
      </c>
      <c r="W300" s="39">
        <f t="shared" si="67"/>
        <v>0</v>
      </c>
      <c r="X300" s="39">
        <v>0</v>
      </c>
      <c r="Y300" s="39">
        <v>0</v>
      </c>
      <c r="Z300" s="39">
        <f t="shared" si="62"/>
        <v>0</v>
      </c>
      <c r="AA300" s="39">
        <f>F300+H300+J300+L300+N300+P300+R300+T300+V300+Y300</f>
        <v>22.201999999999998</v>
      </c>
      <c r="AB300" s="39">
        <f t="shared" si="66"/>
        <v>294395123.094</v>
      </c>
      <c r="AD300" s="42">
        <f>AA300-N300-R300</f>
        <v>22.201999999999998</v>
      </c>
      <c r="AE300" s="37">
        <f>AD300/AA300</f>
        <v>1</v>
      </c>
      <c r="AG300" s="42"/>
    </row>
    <row r="301" spans="1:33" s="37" customFormat="1" ht="12.75">
      <c r="A301" s="32"/>
      <c r="B301" s="38"/>
      <c r="C301" s="38"/>
      <c r="D301" s="40"/>
      <c r="E301" s="40"/>
      <c r="F301" s="39"/>
      <c r="G301" s="39"/>
      <c r="H301" s="29"/>
      <c r="I301" s="39">
        <f t="shared" si="58"/>
        <v>0</v>
      </c>
      <c r="J301" s="29"/>
      <c r="K301" s="29">
        <f t="shared" si="59"/>
        <v>0</v>
      </c>
      <c r="L301" s="29"/>
      <c r="M301" s="39">
        <f t="shared" si="60"/>
        <v>0</v>
      </c>
      <c r="N301" s="29"/>
      <c r="O301" s="29">
        <f t="shared" si="64"/>
        <v>0</v>
      </c>
      <c r="P301" s="29"/>
      <c r="Q301" s="41">
        <f t="shared" si="57"/>
        <v>0</v>
      </c>
      <c r="R301" s="29"/>
      <c r="S301" s="29">
        <f t="shared" si="65"/>
        <v>0</v>
      </c>
      <c r="T301" s="39"/>
      <c r="U301" s="39">
        <f t="shared" si="61"/>
        <v>0</v>
      </c>
      <c r="V301" s="39"/>
      <c r="W301" s="39">
        <f t="shared" si="67"/>
        <v>0</v>
      </c>
      <c r="X301" s="39"/>
      <c r="Y301" s="39"/>
      <c r="Z301" s="39">
        <f t="shared" si="62"/>
        <v>0</v>
      </c>
      <c r="AA301" s="39"/>
      <c r="AB301" s="39">
        <f t="shared" si="66"/>
        <v>0</v>
      </c>
      <c r="AD301" s="42"/>
      <c r="AG301" s="42"/>
    </row>
    <row r="302" spans="1:33" s="37" customFormat="1" ht="12.75">
      <c r="A302" s="32" t="s">
        <v>236</v>
      </c>
      <c r="B302" s="33" t="s">
        <v>245</v>
      </c>
      <c r="C302" s="33"/>
      <c r="D302" s="30">
        <v>71980940</v>
      </c>
      <c r="E302" s="30"/>
      <c r="F302" s="39"/>
      <c r="G302" s="39"/>
      <c r="H302" s="29"/>
      <c r="I302" s="39">
        <f t="shared" si="58"/>
        <v>0</v>
      </c>
      <c r="J302" s="29"/>
      <c r="K302" s="29">
        <f t="shared" si="59"/>
        <v>0</v>
      </c>
      <c r="L302" s="29"/>
      <c r="M302" s="39">
        <f t="shared" si="60"/>
        <v>0</v>
      </c>
      <c r="N302" s="29"/>
      <c r="O302" s="29">
        <f t="shared" si="64"/>
        <v>0</v>
      </c>
      <c r="P302" s="29"/>
      <c r="Q302" s="41">
        <f t="shared" si="57"/>
        <v>0</v>
      </c>
      <c r="R302" s="29"/>
      <c r="S302" s="29">
        <f t="shared" si="65"/>
        <v>0</v>
      </c>
      <c r="T302" s="39"/>
      <c r="U302" s="39">
        <f t="shared" si="61"/>
        <v>0</v>
      </c>
      <c r="V302" s="39"/>
      <c r="W302" s="23">
        <f t="shared" si="67"/>
        <v>0</v>
      </c>
      <c r="X302" s="39"/>
      <c r="Y302" s="39"/>
      <c r="Z302" s="39">
        <f t="shared" si="62"/>
        <v>0</v>
      </c>
      <c r="AA302" s="39"/>
      <c r="AB302" s="39">
        <f t="shared" si="66"/>
        <v>0</v>
      </c>
      <c r="AD302" s="42"/>
      <c r="AG302" s="42"/>
    </row>
    <row r="303" spans="1:33" s="37" customFormat="1" ht="12.75">
      <c r="A303" s="32" t="s">
        <v>246</v>
      </c>
      <c r="B303" s="33" t="s">
        <v>245</v>
      </c>
      <c r="C303" s="33"/>
      <c r="D303" s="30">
        <v>91720</v>
      </c>
      <c r="E303" s="30"/>
      <c r="F303" s="39"/>
      <c r="G303" s="39"/>
      <c r="H303" s="29"/>
      <c r="I303" s="39">
        <f t="shared" si="58"/>
        <v>0</v>
      </c>
      <c r="J303" s="29"/>
      <c r="K303" s="29">
        <f t="shared" si="59"/>
        <v>0</v>
      </c>
      <c r="L303" s="29"/>
      <c r="M303" s="39">
        <f t="shared" si="60"/>
        <v>0</v>
      </c>
      <c r="N303" s="29"/>
      <c r="O303" s="29">
        <f t="shared" si="64"/>
        <v>0</v>
      </c>
      <c r="P303" s="29"/>
      <c r="Q303" s="41">
        <f t="shared" si="57"/>
        <v>0</v>
      </c>
      <c r="R303" s="29"/>
      <c r="S303" s="29">
        <f t="shared" si="65"/>
        <v>0</v>
      </c>
      <c r="T303" s="39"/>
      <c r="U303" s="39">
        <f t="shared" si="61"/>
        <v>0</v>
      </c>
      <c r="V303" s="39"/>
      <c r="W303" s="39">
        <f>$D302*V303</f>
        <v>0</v>
      </c>
      <c r="X303" s="39"/>
      <c r="Y303" s="39"/>
      <c r="Z303" s="39">
        <f t="shared" si="62"/>
        <v>0</v>
      </c>
      <c r="AA303" s="39"/>
      <c r="AB303" s="39">
        <f t="shared" si="66"/>
        <v>0</v>
      </c>
      <c r="AD303" s="42"/>
      <c r="AG303" s="42"/>
    </row>
    <row r="304" spans="1:33" s="37" customFormat="1" ht="12.75">
      <c r="A304" s="32"/>
      <c r="B304" s="38" t="s">
        <v>247</v>
      </c>
      <c r="C304" s="38"/>
      <c r="D304" s="34">
        <f>SUM(D302:D303)</f>
        <v>72072660</v>
      </c>
      <c r="E304" s="34">
        <f>D304</f>
        <v>72072660</v>
      </c>
      <c r="F304" s="39">
        <v>24.18</v>
      </c>
      <c r="G304" s="39">
        <f>F304*D304</f>
        <v>1742716918.8</v>
      </c>
      <c r="H304" s="29">
        <v>0</v>
      </c>
      <c r="I304" s="39">
        <f t="shared" si="58"/>
        <v>0</v>
      </c>
      <c r="J304" s="29">
        <v>0</v>
      </c>
      <c r="K304" s="29">
        <f t="shared" si="59"/>
        <v>0</v>
      </c>
      <c r="L304" s="29">
        <v>0</v>
      </c>
      <c r="M304" s="39">
        <f t="shared" si="60"/>
        <v>0</v>
      </c>
      <c r="N304" s="29">
        <v>0</v>
      </c>
      <c r="O304" s="29">
        <f t="shared" si="64"/>
        <v>0</v>
      </c>
      <c r="P304" s="29">
        <v>1.726</v>
      </c>
      <c r="Q304" s="41">
        <f t="shared" si="57"/>
        <v>124397.41116</v>
      </c>
      <c r="R304" s="29">
        <v>7.469</v>
      </c>
      <c r="S304" s="29">
        <f t="shared" si="65"/>
        <v>538310697.5400001</v>
      </c>
      <c r="T304" s="39">
        <v>0</v>
      </c>
      <c r="U304" s="39">
        <f t="shared" si="61"/>
        <v>0</v>
      </c>
      <c r="V304" s="39">
        <v>0</v>
      </c>
      <c r="W304" s="39">
        <f>$D303*V304</f>
        <v>0</v>
      </c>
      <c r="X304" s="39">
        <v>0</v>
      </c>
      <c r="Y304" s="39">
        <v>0</v>
      </c>
      <c r="Z304" s="39">
        <f t="shared" si="62"/>
        <v>0</v>
      </c>
      <c r="AA304" s="39">
        <f>F304+H304+J304+L304+N304+P304+R304+T304+V304+Y304</f>
        <v>33.375</v>
      </c>
      <c r="AB304" s="39">
        <f t="shared" si="66"/>
        <v>2405425027.5</v>
      </c>
      <c r="AD304" s="42">
        <f>AA304-N304-R304</f>
        <v>25.906</v>
      </c>
      <c r="AE304" s="37">
        <f>AD304/AA304</f>
        <v>0.7762097378277153</v>
      </c>
      <c r="AG304" s="42"/>
    </row>
    <row r="305" spans="1:33" s="37" customFormat="1" ht="12.75">
      <c r="A305" s="32"/>
      <c r="B305" s="38"/>
      <c r="C305" s="38"/>
      <c r="D305" s="40"/>
      <c r="E305" s="40"/>
      <c r="F305" s="39"/>
      <c r="G305" s="39"/>
      <c r="H305" s="29"/>
      <c r="I305" s="39">
        <f t="shared" si="58"/>
        <v>0</v>
      </c>
      <c r="J305" s="29"/>
      <c r="K305" s="29">
        <f t="shared" si="59"/>
        <v>0</v>
      </c>
      <c r="L305" s="29"/>
      <c r="M305" s="39">
        <f t="shared" si="60"/>
        <v>0</v>
      </c>
      <c r="N305" s="29"/>
      <c r="O305" s="29">
        <f t="shared" si="64"/>
        <v>0</v>
      </c>
      <c r="P305" s="29"/>
      <c r="Q305" s="41">
        <f t="shared" si="57"/>
        <v>0</v>
      </c>
      <c r="R305" s="29"/>
      <c r="S305" s="29">
        <f t="shared" si="65"/>
        <v>0</v>
      </c>
      <c r="T305" s="39"/>
      <c r="U305" s="39">
        <f t="shared" si="61"/>
        <v>0</v>
      </c>
      <c r="V305" s="39"/>
      <c r="W305" s="39">
        <f>$D304*V305</f>
        <v>0</v>
      </c>
      <c r="X305" s="39"/>
      <c r="Y305" s="39"/>
      <c r="Z305" s="39">
        <f t="shared" si="62"/>
        <v>0</v>
      </c>
      <c r="AA305" s="39"/>
      <c r="AB305" s="39">
        <f t="shared" si="66"/>
        <v>0</v>
      </c>
      <c r="AD305" s="42"/>
      <c r="AG305" s="42"/>
    </row>
    <row r="306" spans="1:33" ht="12.75">
      <c r="A306" s="18" t="s">
        <v>248</v>
      </c>
      <c r="B306" s="19" t="s">
        <v>249</v>
      </c>
      <c r="C306" s="19"/>
      <c r="D306" s="20">
        <v>106383457</v>
      </c>
      <c r="E306" s="20"/>
      <c r="F306" s="23"/>
      <c r="G306" s="23"/>
      <c r="H306" s="24"/>
      <c r="I306" s="23">
        <f t="shared" si="58"/>
        <v>0</v>
      </c>
      <c r="J306" s="24"/>
      <c r="K306" s="24">
        <f t="shared" si="59"/>
        <v>0</v>
      </c>
      <c r="L306" s="24"/>
      <c r="M306" s="23">
        <f t="shared" si="60"/>
        <v>0</v>
      </c>
      <c r="N306" s="24"/>
      <c r="O306" s="24">
        <f t="shared" si="64"/>
        <v>0</v>
      </c>
      <c r="P306" s="24"/>
      <c r="Q306" s="7">
        <f t="shared" si="57"/>
        <v>0</v>
      </c>
      <c r="R306" s="24"/>
      <c r="S306" s="24">
        <f t="shared" si="65"/>
        <v>0</v>
      </c>
      <c r="T306" s="23"/>
      <c r="U306" s="23">
        <f t="shared" si="61"/>
        <v>0</v>
      </c>
      <c r="V306" s="23"/>
      <c r="W306" s="23">
        <f>$D305*V306</f>
        <v>0</v>
      </c>
      <c r="X306" s="23"/>
      <c r="Y306" s="23"/>
      <c r="Z306" s="23">
        <f t="shared" si="62"/>
        <v>0</v>
      </c>
      <c r="AA306" s="23"/>
      <c r="AB306" s="23">
        <f t="shared" si="66"/>
        <v>0</v>
      </c>
      <c r="AD306" s="25"/>
      <c r="AG306" s="25"/>
    </row>
    <row r="307" spans="1:33" ht="12.75">
      <c r="A307" s="18"/>
      <c r="B307" s="21" t="s">
        <v>250</v>
      </c>
      <c r="C307" s="21"/>
      <c r="D307" s="22">
        <f>SUM(D306)</f>
        <v>106383457</v>
      </c>
      <c r="E307" s="22">
        <f>D307</f>
        <v>106383457</v>
      </c>
      <c r="F307" s="23">
        <v>23.469</v>
      </c>
      <c r="G307" s="23">
        <f>F307*D307</f>
        <v>2496713352.333</v>
      </c>
      <c r="H307" s="24">
        <v>0</v>
      </c>
      <c r="I307" s="23">
        <f t="shared" si="58"/>
        <v>0</v>
      </c>
      <c r="J307" s="24">
        <v>0</v>
      </c>
      <c r="K307" s="24">
        <f t="shared" si="59"/>
        <v>0</v>
      </c>
      <c r="L307" s="24">
        <v>0</v>
      </c>
      <c r="M307" s="23">
        <f t="shared" si="60"/>
        <v>0</v>
      </c>
      <c r="N307" s="24">
        <v>6.277</v>
      </c>
      <c r="O307" s="24">
        <f t="shared" si="64"/>
        <v>667768959.589</v>
      </c>
      <c r="P307" s="24">
        <v>0.164</v>
      </c>
      <c r="Q307" s="7">
        <f t="shared" si="57"/>
        <v>17446.886948</v>
      </c>
      <c r="R307" s="24">
        <v>1.64</v>
      </c>
      <c r="S307" s="24">
        <f t="shared" si="65"/>
        <v>174468869.48</v>
      </c>
      <c r="T307" s="23">
        <v>0</v>
      </c>
      <c r="U307" s="23">
        <f t="shared" si="61"/>
        <v>0</v>
      </c>
      <c r="V307" s="23">
        <v>0</v>
      </c>
      <c r="W307" s="23">
        <f aca="true" t="shared" si="68" ref="W307:W312">$D307*V307</f>
        <v>0</v>
      </c>
      <c r="X307" s="23">
        <v>0</v>
      </c>
      <c r="Y307" s="23">
        <v>0</v>
      </c>
      <c r="Z307" s="23">
        <f t="shared" si="62"/>
        <v>0</v>
      </c>
      <c r="AA307" s="23">
        <f>F307+H307+J307+L307+N307+P307+R307+T307+V307+Y307</f>
        <v>31.550000000000004</v>
      </c>
      <c r="AB307" s="23">
        <f t="shared" si="66"/>
        <v>3356398068.3500004</v>
      </c>
      <c r="AD307" s="25">
        <f>AA307-N307-R307</f>
        <v>23.633000000000003</v>
      </c>
      <c r="AE307">
        <f>AD307/AA307</f>
        <v>0.7490649762282092</v>
      </c>
      <c r="AG307" s="25"/>
    </row>
    <row r="308" spans="1:33" ht="12.75">
      <c r="A308" s="18"/>
      <c r="B308" s="21"/>
      <c r="C308" s="21"/>
      <c r="D308" s="26"/>
      <c r="E308" s="26"/>
      <c r="F308" s="23"/>
      <c r="G308" s="23"/>
      <c r="H308" s="24"/>
      <c r="I308" s="23">
        <f t="shared" si="58"/>
        <v>0</v>
      </c>
      <c r="J308" s="24"/>
      <c r="K308" s="24">
        <f t="shared" si="59"/>
        <v>0</v>
      </c>
      <c r="L308" s="24"/>
      <c r="M308" s="23">
        <f t="shared" si="60"/>
        <v>0</v>
      </c>
      <c r="N308" s="24"/>
      <c r="O308" s="24">
        <f t="shared" si="64"/>
        <v>0</v>
      </c>
      <c r="P308" s="24"/>
      <c r="Q308" s="7">
        <f t="shared" si="57"/>
        <v>0</v>
      </c>
      <c r="R308" s="24"/>
      <c r="S308" s="24">
        <f t="shared" si="65"/>
        <v>0</v>
      </c>
      <c r="T308" s="23"/>
      <c r="U308" s="23">
        <f t="shared" si="61"/>
        <v>0</v>
      </c>
      <c r="V308" s="23"/>
      <c r="W308" s="23">
        <f t="shared" si="68"/>
        <v>0</v>
      </c>
      <c r="X308" s="23"/>
      <c r="Y308" s="23"/>
      <c r="Z308" s="23">
        <f t="shared" si="62"/>
        <v>0</v>
      </c>
      <c r="AA308" s="23"/>
      <c r="AB308" s="23">
        <f t="shared" si="66"/>
        <v>0</v>
      </c>
      <c r="AD308" s="25"/>
      <c r="AG308" s="25"/>
    </row>
    <row r="309" spans="1:33" ht="12.75">
      <c r="A309" s="18" t="s">
        <v>251</v>
      </c>
      <c r="B309" s="19" t="s">
        <v>252</v>
      </c>
      <c r="C309" s="19"/>
      <c r="D309" s="20">
        <v>2198992650</v>
      </c>
      <c r="E309" s="20"/>
      <c r="F309" s="23"/>
      <c r="G309" s="23"/>
      <c r="H309" s="24"/>
      <c r="I309" s="23">
        <f t="shared" si="58"/>
        <v>0</v>
      </c>
      <c r="J309" s="24"/>
      <c r="K309" s="24">
        <f t="shared" si="59"/>
        <v>0</v>
      </c>
      <c r="L309" s="24"/>
      <c r="M309" s="23">
        <f t="shared" si="60"/>
        <v>0</v>
      </c>
      <c r="N309" s="24"/>
      <c r="O309" s="24">
        <f t="shared" si="64"/>
        <v>0</v>
      </c>
      <c r="P309" s="24"/>
      <c r="Q309" s="7">
        <f t="shared" si="57"/>
        <v>0</v>
      </c>
      <c r="R309" s="24"/>
      <c r="S309" s="24">
        <f t="shared" si="65"/>
        <v>0</v>
      </c>
      <c r="T309" s="23"/>
      <c r="U309" s="23">
        <f t="shared" si="61"/>
        <v>0</v>
      </c>
      <c r="V309" s="23"/>
      <c r="W309" s="23">
        <f t="shared" si="68"/>
        <v>0</v>
      </c>
      <c r="X309" s="23"/>
      <c r="Y309" s="23"/>
      <c r="Z309" s="23">
        <f t="shared" si="62"/>
        <v>0</v>
      </c>
      <c r="AA309" s="23"/>
      <c r="AB309" s="23">
        <f t="shared" si="66"/>
        <v>0</v>
      </c>
      <c r="AD309" s="25"/>
      <c r="AG309" s="25"/>
    </row>
    <row r="310" spans="1:33" ht="12.75">
      <c r="A310" s="18"/>
      <c r="B310" s="21" t="s">
        <v>253</v>
      </c>
      <c r="C310" s="21"/>
      <c r="D310" s="22">
        <f>SUM(D309)</f>
        <v>2198992650</v>
      </c>
      <c r="E310" s="22">
        <f>D310</f>
        <v>2198992650</v>
      </c>
      <c r="F310" s="23">
        <v>6.601</v>
      </c>
      <c r="G310" s="23">
        <f>F310*D310</f>
        <v>14515550482.65</v>
      </c>
      <c r="H310" s="24">
        <v>0</v>
      </c>
      <c r="I310" s="23">
        <f t="shared" si="58"/>
        <v>0</v>
      </c>
      <c r="J310" s="24">
        <v>1.192</v>
      </c>
      <c r="K310" s="24">
        <f t="shared" si="59"/>
        <v>2621199238.7999997</v>
      </c>
      <c r="L310" s="24">
        <v>0</v>
      </c>
      <c r="M310" s="23">
        <f t="shared" si="60"/>
        <v>0</v>
      </c>
      <c r="N310" s="24">
        <v>1.091</v>
      </c>
      <c r="O310" s="24">
        <f t="shared" si="64"/>
        <v>2399100981.15</v>
      </c>
      <c r="P310" s="24">
        <v>0.471</v>
      </c>
      <c r="Q310" s="7">
        <f t="shared" si="57"/>
        <v>1035725.5381499999</v>
      </c>
      <c r="R310" s="24">
        <v>5.129</v>
      </c>
      <c r="S310" s="24">
        <f t="shared" si="65"/>
        <v>11278633301.849998</v>
      </c>
      <c r="T310" s="23">
        <v>0</v>
      </c>
      <c r="U310" s="23">
        <f t="shared" si="61"/>
        <v>0</v>
      </c>
      <c r="V310" s="23">
        <v>0</v>
      </c>
      <c r="W310" s="23">
        <f t="shared" si="68"/>
        <v>0</v>
      </c>
      <c r="X310" s="23">
        <v>0</v>
      </c>
      <c r="Y310" s="23">
        <v>0</v>
      </c>
      <c r="Z310" s="23">
        <f t="shared" si="62"/>
        <v>0</v>
      </c>
      <c r="AA310" s="23">
        <f>F310+H310+J310+L310+N310+P310+R310+T310+V310+Y310</f>
        <v>14.484</v>
      </c>
      <c r="AB310" s="23">
        <f t="shared" si="66"/>
        <v>31850209542.6</v>
      </c>
      <c r="AD310" s="25">
        <f>AA310-N310-R310</f>
        <v>8.264000000000001</v>
      </c>
      <c r="AE310">
        <f>AD310/AA310</f>
        <v>0.5705606186136427</v>
      </c>
      <c r="AG310" s="25"/>
    </row>
    <row r="311" spans="1:33" ht="12.75">
      <c r="A311" s="18"/>
      <c r="B311" s="21"/>
      <c r="C311" s="21"/>
      <c r="D311" s="26"/>
      <c r="E311" s="26"/>
      <c r="F311" s="23"/>
      <c r="G311" s="23"/>
      <c r="H311" s="24"/>
      <c r="I311" s="23">
        <f t="shared" si="58"/>
        <v>0</v>
      </c>
      <c r="J311" s="24"/>
      <c r="K311" s="24">
        <f t="shared" si="59"/>
        <v>0</v>
      </c>
      <c r="L311" s="24"/>
      <c r="M311" s="23">
        <f t="shared" si="60"/>
        <v>0</v>
      </c>
      <c r="N311" s="24"/>
      <c r="O311" s="24">
        <f t="shared" si="64"/>
        <v>0</v>
      </c>
      <c r="P311" s="24"/>
      <c r="Q311" s="7">
        <f t="shared" si="57"/>
        <v>0</v>
      </c>
      <c r="R311" s="24"/>
      <c r="S311" s="24">
        <f t="shared" si="65"/>
        <v>0</v>
      </c>
      <c r="T311" s="23"/>
      <c r="U311" s="23">
        <f t="shared" si="61"/>
        <v>0</v>
      </c>
      <c r="V311" s="23"/>
      <c r="W311" s="23">
        <f t="shared" si="68"/>
        <v>0</v>
      </c>
      <c r="X311" s="23"/>
      <c r="Y311" s="23"/>
      <c r="Z311" s="23">
        <f t="shared" si="62"/>
        <v>0</v>
      </c>
      <c r="AA311" s="23"/>
      <c r="AB311" s="23">
        <f t="shared" si="66"/>
        <v>0</v>
      </c>
      <c r="AD311" s="25"/>
      <c r="AG311" s="25"/>
    </row>
    <row r="312" spans="1:33" ht="12.75">
      <c r="A312" s="18" t="s">
        <v>251</v>
      </c>
      <c r="B312" s="19" t="s">
        <v>254</v>
      </c>
      <c r="C312" s="19"/>
      <c r="D312" s="28">
        <v>447371010</v>
      </c>
      <c r="E312" s="28"/>
      <c r="F312" s="23"/>
      <c r="G312" s="23"/>
      <c r="H312" s="24"/>
      <c r="I312" s="23">
        <f t="shared" si="58"/>
        <v>0</v>
      </c>
      <c r="J312" s="24"/>
      <c r="K312" s="24">
        <f t="shared" si="59"/>
        <v>0</v>
      </c>
      <c r="L312" s="24"/>
      <c r="M312" s="23">
        <f t="shared" si="60"/>
        <v>0</v>
      </c>
      <c r="N312" s="24"/>
      <c r="O312" s="24">
        <f t="shared" si="64"/>
        <v>0</v>
      </c>
      <c r="P312" s="24"/>
      <c r="Q312" s="7">
        <f t="shared" si="57"/>
        <v>0</v>
      </c>
      <c r="R312" s="24"/>
      <c r="S312" s="24">
        <f t="shared" si="65"/>
        <v>0</v>
      </c>
      <c r="T312" s="23"/>
      <c r="U312" s="23">
        <f t="shared" si="61"/>
        <v>0</v>
      </c>
      <c r="V312" s="23"/>
      <c r="W312" s="23">
        <f t="shared" si="68"/>
        <v>0</v>
      </c>
      <c r="X312" s="23"/>
      <c r="Y312" s="23"/>
      <c r="Z312" s="23">
        <f t="shared" si="62"/>
        <v>0</v>
      </c>
      <c r="AA312" s="23"/>
      <c r="AB312" s="23">
        <f t="shared" si="66"/>
        <v>0</v>
      </c>
      <c r="AD312" s="25"/>
      <c r="AG312" s="25"/>
    </row>
    <row r="313" spans="1:33" ht="12.75">
      <c r="A313" s="18" t="s">
        <v>71</v>
      </c>
      <c r="B313" s="19" t="s">
        <v>254</v>
      </c>
      <c r="C313" s="19"/>
      <c r="D313" s="28">
        <v>849230</v>
      </c>
      <c r="E313" s="28"/>
      <c r="F313" s="23"/>
      <c r="G313" s="23"/>
      <c r="H313" s="24"/>
      <c r="I313" s="23">
        <f t="shared" si="58"/>
        <v>0</v>
      </c>
      <c r="J313" s="24"/>
      <c r="K313" s="24">
        <f t="shared" si="59"/>
        <v>0</v>
      </c>
      <c r="L313" s="24"/>
      <c r="M313" s="23">
        <f t="shared" si="60"/>
        <v>0</v>
      </c>
      <c r="N313" s="24"/>
      <c r="O313" s="24">
        <f t="shared" si="64"/>
        <v>0</v>
      </c>
      <c r="P313" s="24"/>
      <c r="Q313" s="7">
        <f t="shared" si="57"/>
        <v>0</v>
      </c>
      <c r="R313" s="24"/>
      <c r="S313" s="24">
        <f t="shared" si="65"/>
        <v>0</v>
      </c>
      <c r="T313" s="23"/>
      <c r="U313" s="23">
        <f t="shared" si="61"/>
        <v>0</v>
      </c>
      <c r="V313" s="23"/>
      <c r="W313" s="23">
        <f aca="true" t="shared" si="69" ref="W313:W320">$D312*V313</f>
        <v>0</v>
      </c>
      <c r="X313" s="23"/>
      <c r="Y313" s="23"/>
      <c r="Z313" s="23">
        <f t="shared" si="62"/>
        <v>0</v>
      </c>
      <c r="AA313" s="23"/>
      <c r="AB313" s="23">
        <f t="shared" si="66"/>
        <v>0</v>
      </c>
      <c r="AD313" s="25"/>
      <c r="AG313" s="25"/>
    </row>
    <row r="314" spans="1:33" ht="12.75">
      <c r="A314" s="18"/>
      <c r="B314" s="21" t="s">
        <v>255</v>
      </c>
      <c r="C314" s="21"/>
      <c r="D314" s="22">
        <f>SUM(D312:D313)</f>
        <v>448220240</v>
      </c>
      <c r="E314" s="22">
        <f>D314</f>
        <v>448220240</v>
      </c>
      <c r="F314" s="23">
        <v>8.229</v>
      </c>
      <c r="G314" s="23">
        <f>F314*D314</f>
        <v>3688404354.9599996</v>
      </c>
      <c r="H314" s="24">
        <v>0</v>
      </c>
      <c r="I314" s="23">
        <f t="shared" si="58"/>
        <v>0</v>
      </c>
      <c r="J314" s="24">
        <v>0.077</v>
      </c>
      <c r="K314" s="24">
        <f t="shared" si="59"/>
        <v>34512958.48</v>
      </c>
      <c r="L314" s="24">
        <v>0</v>
      </c>
      <c r="M314" s="23">
        <f t="shared" si="60"/>
        <v>0</v>
      </c>
      <c r="N314" s="24">
        <v>2.229</v>
      </c>
      <c r="O314" s="24">
        <f t="shared" si="64"/>
        <v>999082914.96</v>
      </c>
      <c r="P314" s="24">
        <v>0.01</v>
      </c>
      <c r="Q314" s="7">
        <f t="shared" si="57"/>
        <v>4482.2024</v>
      </c>
      <c r="R314" s="24">
        <v>5.269</v>
      </c>
      <c r="S314" s="24">
        <f t="shared" si="65"/>
        <v>2361672444.56</v>
      </c>
      <c r="T314" s="23">
        <v>0</v>
      </c>
      <c r="U314" s="23">
        <f t="shared" si="61"/>
        <v>0</v>
      </c>
      <c r="V314" s="23">
        <v>0</v>
      </c>
      <c r="W314" s="23">
        <f t="shared" si="69"/>
        <v>0</v>
      </c>
      <c r="X314" s="23">
        <v>0</v>
      </c>
      <c r="Y314" s="23">
        <v>0</v>
      </c>
      <c r="Z314" s="23">
        <f t="shared" si="62"/>
        <v>0</v>
      </c>
      <c r="AA314" s="23">
        <f>F314+H314+J314+L314+N314+P314+R314+T314+V314+Y314</f>
        <v>15.814</v>
      </c>
      <c r="AB314" s="23">
        <f t="shared" si="66"/>
        <v>7088154875.36</v>
      </c>
      <c r="AD314" s="25">
        <f>AA314-N314-R314</f>
        <v>8.316</v>
      </c>
      <c r="AE314">
        <f>AD314/AA314</f>
        <v>0.5258631592260024</v>
      </c>
      <c r="AG314" s="25"/>
    </row>
    <row r="315" spans="1:33" ht="12.75">
      <c r="A315" s="18"/>
      <c r="B315" s="21"/>
      <c r="C315" s="21"/>
      <c r="D315" s="26"/>
      <c r="E315" s="26"/>
      <c r="F315" s="23"/>
      <c r="G315" s="23"/>
      <c r="H315" s="24"/>
      <c r="I315" s="23">
        <f t="shared" si="58"/>
        <v>0</v>
      </c>
      <c r="J315" s="24"/>
      <c r="K315" s="24">
        <f t="shared" si="59"/>
        <v>0</v>
      </c>
      <c r="L315" s="24"/>
      <c r="M315" s="23">
        <f t="shared" si="60"/>
        <v>0</v>
      </c>
      <c r="N315" s="24"/>
      <c r="O315" s="24">
        <f t="shared" si="64"/>
        <v>0</v>
      </c>
      <c r="P315" s="24"/>
      <c r="Q315" s="7">
        <f t="shared" si="57"/>
        <v>0</v>
      </c>
      <c r="R315" s="24"/>
      <c r="S315" s="24">
        <f t="shared" si="65"/>
        <v>0</v>
      </c>
      <c r="T315" s="23"/>
      <c r="U315" s="23">
        <f t="shared" si="61"/>
        <v>0</v>
      </c>
      <c r="V315" s="23"/>
      <c r="W315" s="23">
        <f t="shared" si="69"/>
        <v>0</v>
      </c>
      <c r="X315" s="23"/>
      <c r="Y315" s="23"/>
      <c r="Z315" s="23">
        <f t="shared" si="62"/>
        <v>0</v>
      </c>
      <c r="AA315" s="23"/>
      <c r="AB315" s="23">
        <f t="shared" si="66"/>
        <v>0</v>
      </c>
      <c r="AD315" s="25"/>
      <c r="AG315" s="25"/>
    </row>
    <row r="316" spans="1:33" ht="12.75">
      <c r="A316" s="18" t="s">
        <v>251</v>
      </c>
      <c r="B316" s="19" t="s">
        <v>256</v>
      </c>
      <c r="C316" s="19"/>
      <c r="D316" s="28">
        <v>815335280</v>
      </c>
      <c r="E316" s="28"/>
      <c r="F316" s="23"/>
      <c r="G316" s="23"/>
      <c r="H316" s="24"/>
      <c r="I316" s="23">
        <f t="shared" si="58"/>
        <v>0</v>
      </c>
      <c r="J316" s="24"/>
      <c r="K316" s="24">
        <f t="shared" si="59"/>
        <v>0</v>
      </c>
      <c r="L316" s="24"/>
      <c r="M316" s="23">
        <f t="shared" si="60"/>
        <v>0</v>
      </c>
      <c r="N316" s="24"/>
      <c r="O316" s="24">
        <f t="shared" si="64"/>
        <v>0</v>
      </c>
      <c r="P316" s="24"/>
      <c r="Q316" s="7">
        <f t="shared" si="57"/>
        <v>0</v>
      </c>
      <c r="R316" s="24"/>
      <c r="S316" s="24">
        <f t="shared" si="65"/>
        <v>0</v>
      </c>
      <c r="T316" s="23"/>
      <c r="U316" s="23">
        <f t="shared" si="61"/>
        <v>0</v>
      </c>
      <c r="V316" s="23"/>
      <c r="W316" s="23">
        <f t="shared" si="69"/>
        <v>0</v>
      </c>
      <c r="X316" s="23"/>
      <c r="Y316" s="23"/>
      <c r="Z316" s="23">
        <f t="shared" si="62"/>
        <v>0</v>
      </c>
      <c r="AA316" s="23"/>
      <c r="AB316" s="23">
        <f t="shared" si="66"/>
        <v>0</v>
      </c>
      <c r="AD316" s="25"/>
      <c r="AG316" s="25"/>
    </row>
    <row r="317" spans="1:33" ht="12.75">
      <c r="A317" s="18" t="s">
        <v>71</v>
      </c>
      <c r="B317" s="19" t="s">
        <v>256</v>
      </c>
      <c r="C317" s="19"/>
      <c r="D317" s="28">
        <v>31380092</v>
      </c>
      <c r="E317" s="28"/>
      <c r="F317" s="23"/>
      <c r="G317" s="23"/>
      <c r="H317" s="24"/>
      <c r="I317" s="23">
        <f t="shared" si="58"/>
        <v>0</v>
      </c>
      <c r="J317" s="24"/>
      <c r="K317" s="24">
        <f t="shared" si="59"/>
        <v>0</v>
      </c>
      <c r="L317" s="24"/>
      <c r="M317" s="23">
        <f t="shared" si="60"/>
        <v>0</v>
      </c>
      <c r="N317" s="24"/>
      <c r="O317" s="24">
        <f t="shared" si="64"/>
        <v>0</v>
      </c>
      <c r="P317" s="24"/>
      <c r="Q317" s="7">
        <f t="shared" si="57"/>
        <v>0</v>
      </c>
      <c r="R317" s="24"/>
      <c r="S317" s="24">
        <f t="shared" si="65"/>
        <v>0</v>
      </c>
      <c r="T317" s="23"/>
      <c r="U317" s="23">
        <f t="shared" si="61"/>
        <v>0</v>
      </c>
      <c r="V317" s="23"/>
      <c r="W317" s="23">
        <f t="shared" si="69"/>
        <v>0</v>
      </c>
      <c r="X317" s="23"/>
      <c r="Y317" s="23"/>
      <c r="Z317" s="23">
        <f t="shared" si="62"/>
        <v>0</v>
      </c>
      <c r="AA317" s="23"/>
      <c r="AB317" s="23">
        <f t="shared" si="66"/>
        <v>0</v>
      </c>
      <c r="AD317" s="25"/>
      <c r="AG317" s="25"/>
    </row>
    <row r="318" spans="1:33" ht="12.75">
      <c r="A318" s="18"/>
      <c r="B318" s="21" t="s">
        <v>257</v>
      </c>
      <c r="C318" s="21"/>
      <c r="D318" s="22">
        <f>SUM(D316:D317)</f>
        <v>846715372</v>
      </c>
      <c r="E318" s="22">
        <f>D318</f>
        <v>846715372</v>
      </c>
      <c r="F318" s="23">
        <v>2.274</v>
      </c>
      <c r="G318" s="23">
        <f>F318*D318</f>
        <v>1925430755.928</v>
      </c>
      <c r="H318" s="24">
        <v>0</v>
      </c>
      <c r="I318" s="23">
        <f t="shared" si="58"/>
        <v>0</v>
      </c>
      <c r="J318" s="24">
        <v>0</v>
      </c>
      <c r="K318" s="24">
        <f t="shared" si="59"/>
        <v>0</v>
      </c>
      <c r="L318" s="24">
        <v>0</v>
      </c>
      <c r="M318" s="23">
        <f t="shared" si="60"/>
        <v>0</v>
      </c>
      <c r="N318" s="24">
        <v>1.299</v>
      </c>
      <c r="O318" s="24">
        <f t="shared" si="64"/>
        <v>1099883268.228</v>
      </c>
      <c r="P318" s="24">
        <v>0.001</v>
      </c>
      <c r="Q318" s="7">
        <f t="shared" si="57"/>
        <v>846.715372</v>
      </c>
      <c r="R318" s="24">
        <v>0</v>
      </c>
      <c r="S318" s="24">
        <f t="shared" si="65"/>
        <v>0</v>
      </c>
      <c r="T318" s="23">
        <v>0</v>
      </c>
      <c r="U318" s="23">
        <f t="shared" si="61"/>
        <v>0</v>
      </c>
      <c r="V318" s="23">
        <v>0</v>
      </c>
      <c r="W318" s="23">
        <f t="shared" si="69"/>
        <v>0</v>
      </c>
      <c r="X318" s="23">
        <v>0</v>
      </c>
      <c r="Y318" s="23">
        <v>0</v>
      </c>
      <c r="Z318" s="23">
        <f t="shared" si="62"/>
        <v>0</v>
      </c>
      <c r="AA318" s="23">
        <f>F318+H318+J318+L318+N318+P318+R318+T318+V318+Y318</f>
        <v>3.574</v>
      </c>
      <c r="AB318" s="23">
        <f t="shared" si="66"/>
        <v>3026160739.528</v>
      </c>
      <c r="AD318" s="25">
        <f>AA318-N318-R318</f>
        <v>2.275</v>
      </c>
      <c r="AE318">
        <f>AD318/AA318</f>
        <v>0.6365416899832121</v>
      </c>
      <c r="AG318" s="25"/>
    </row>
    <row r="319" spans="1:33" ht="12.75">
      <c r="A319" s="18"/>
      <c r="B319" s="21"/>
      <c r="C319" s="21"/>
      <c r="D319" s="26"/>
      <c r="E319" s="26"/>
      <c r="F319" s="23"/>
      <c r="G319" s="23"/>
      <c r="H319" s="24"/>
      <c r="I319" s="23">
        <f t="shared" si="58"/>
        <v>0</v>
      </c>
      <c r="J319" s="24"/>
      <c r="K319" s="24">
        <f t="shared" si="59"/>
        <v>0</v>
      </c>
      <c r="L319" s="24"/>
      <c r="M319" s="23">
        <f t="shared" si="60"/>
        <v>0</v>
      </c>
      <c r="N319" s="24"/>
      <c r="O319" s="24">
        <f t="shared" si="64"/>
        <v>0</v>
      </c>
      <c r="P319" s="24"/>
      <c r="Q319" s="7">
        <f t="shared" si="57"/>
        <v>0</v>
      </c>
      <c r="R319" s="24"/>
      <c r="S319" s="24">
        <f t="shared" si="65"/>
        <v>0</v>
      </c>
      <c r="T319" s="23"/>
      <c r="U319" s="23">
        <f t="shared" si="61"/>
        <v>0</v>
      </c>
      <c r="V319" s="23"/>
      <c r="W319" s="23">
        <f t="shared" si="69"/>
        <v>0</v>
      </c>
      <c r="X319" s="23"/>
      <c r="Y319" s="23"/>
      <c r="Z319" s="23">
        <f t="shared" si="62"/>
        <v>0</v>
      </c>
      <c r="AA319" s="23"/>
      <c r="AB319" s="23">
        <f t="shared" si="66"/>
        <v>0</v>
      </c>
      <c r="AD319" s="25"/>
      <c r="AG319" s="25"/>
    </row>
    <row r="320" spans="1:33" ht="12.75">
      <c r="A320" s="18" t="s">
        <v>93</v>
      </c>
      <c r="B320" s="19" t="s">
        <v>258</v>
      </c>
      <c r="C320" s="19"/>
      <c r="D320" s="20">
        <v>2391866416</v>
      </c>
      <c r="E320" s="20"/>
      <c r="F320" s="23"/>
      <c r="G320" s="23"/>
      <c r="H320" s="24"/>
      <c r="I320" s="23">
        <f t="shared" si="58"/>
        <v>0</v>
      </c>
      <c r="J320" s="24"/>
      <c r="K320" s="24">
        <f t="shared" si="59"/>
        <v>0</v>
      </c>
      <c r="L320" s="24"/>
      <c r="M320" s="23">
        <f t="shared" si="60"/>
        <v>0</v>
      </c>
      <c r="N320" s="24"/>
      <c r="O320" s="24">
        <f t="shared" si="64"/>
        <v>0</v>
      </c>
      <c r="P320" s="24"/>
      <c r="Q320" s="7">
        <f t="shared" si="57"/>
        <v>0</v>
      </c>
      <c r="R320" s="24"/>
      <c r="S320" s="24">
        <f t="shared" si="65"/>
        <v>0</v>
      </c>
      <c r="T320" s="23"/>
      <c r="U320" s="23">
        <f t="shared" si="61"/>
        <v>0</v>
      </c>
      <c r="V320" s="23"/>
      <c r="W320" s="23">
        <f t="shared" si="69"/>
        <v>0</v>
      </c>
      <c r="X320" s="23"/>
      <c r="Y320" s="23"/>
      <c r="Z320" s="23">
        <f t="shared" si="62"/>
        <v>0</v>
      </c>
      <c r="AA320" s="23"/>
      <c r="AB320" s="23">
        <f t="shared" si="66"/>
        <v>0</v>
      </c>
      <c r="AD320" s="25"/>
      <c r="AG320" s="25"/>
    </row>
    <row r="321" spans="1:33" ht="12.75">
      <c r="A321" s="18"/>
      <c r="B321" s="21" t="s">
        <v>259</v>
      </c>
      <c r="C321" s="21"/>
      <c r="D321" s="22">
        <f>SUM(D320)</f>
        <v>2391866416</v>
      </c>
      <c r="E321" s="22">
        <f>D321</f>
        <v>2391866416</v>
      </c>
      <c r="F321" s="23">
        <v>27</v>
      </c>
      <c r="G321" s="23">
        <f>F321*D321</f>
        <v>64580393232</v>
      </c>
      <c r="H321" s="24">
        <v>0</v>
      </c>
      <c r="I321" s="23">
        <f t="shared" si="58"/>
        <v>0</v>
      </c>
      <c r="J321" s="24">
        <v>0</v>
      </c>
      <c r="K321" s="24">
        <f t="shared" si="59"/>
        <v>0</v>
      </c>
      <c r="L321" s="24">
        <v>0</v>
      </c>
      <c r="M321" s="23">
        <f t="shared" si="60"/>
        <v>0</v>
      </c>
      <c r="N321" s="24">
        <v>7.947</v>
      </c>
      <c r="O321" s="24">
        <f t="shared" si="64"/>
        <v>19008162407.952</v>
      </c>
      <c r="P321" s="24">
        <v>0.339</v>
      </c>
      <c r="Q321" s="7">
        <f t="shared" si="57"/>
        <v>810842.715024</v>
      </c>
      <c r="R321" s="24">
        <v>12.703</v>
      </c>
      <c r="S321" s="24">
        <f t="shared" si="65"/>
        <v>30383879082.447998</v>
      </c>
      <c r="T321" s="23">
        <v>0</v>
      </c>
      <c r="U321" s="23">
        <f t="shared" si="61"/>
        <v>0</v>
      </c>
      <c r="V321" s="23">
        <v>0</v>
      </c>
      <c r="W321" s="23">
        <f>$D321*V321</f>
        <v>0</v>
      </c>
      <c r="X321" s="23">
        <v>0</v>
      </c>
      <c r="Y321" s="23">
        <v>0</v>
      </c>
      <c r="Z321" s="23">
        <f t="shared" si="62"/>
        <v>0</v>
      </c>
      <c r="AA321" s="23">
        <f>F321+H321+J321+L321+N321+P321+R321+T321+V321+Y321</f>
        <v>47.989000000000004</v>
      </c>
      <c r="AB321" s="23">
        <f t="shared" si="66"/>
        <v>114783277437.42401</v>
      </c>
      <c r="AD321" s="25">
        <f>AA321-N321-R321</f>
        <v>27.339000000000002</v>
      </c>
      <c r="AE321">
        <f>AD321/AA321</f>
        <v>0.5696930546583592</v>
      </c>
      <c r="AG321" s="25"/>
    </row>
    <row r="322" spans="1:33" ht="12.75">
      <c r="A322" s="18"/>
      <c r="B322" s="21"/>
      <c r="C322" s="21"/>
      <c r="D322" s="26"/>
      <c r="E322" s="26"/>
      <c r="F322" s="23"/>
      <c r="G322" s="23"/>
      <c r="H322" s="24"/>
      <c r="I322" s="23">
        <f t="shared" si="58"/>
        <v>0</v>
      </c>
      <c r="J322" s="24"/>
      <c r="K322" s="24">
        <f t="shared" si="59"/>
        <v>0</v>
      </c>
      <c r="L322" s="24"/>
      <c r="M322" s="23">
        <f t="shared" si="60"/>
        <v>0</v>
      </c>
      <c r="N322" s="24"/>
      <c r="O322" s="24">
        <f t="shared" si="64"/>
        <v>0</v>
      </c>
      <c r="P322" s="24"/>
      <c r="Q322" s="7">
        <f t="shared" si="57"/>
        <v>0</v>
      </c>
      <c r="R322" s="24"/>
      <c r="S322" s="24">
        <f t="shared" si="65"/>
        <v>0</v>
      </c>
      <c r="T322" s="23"/>
      <c r="U322" s="23">
        <f t="shared" si="61"/>
        <v>0</v>
      </c>
      <c r="V322" s="23"/>
      <c r="W322" s="23">
        <f>$D322*V322</f>
        <v>0</v>
      </c>
      <c r="X322" s="23"/>
      <c r="Y322" s="23"/>
      <c r="Z322" s="23">
        <f t="shared" si="62"/>
        <v>0</v>
      </c>
      <c r="AA322" s="23"/>
      <c r="AB322" s="23">
        <f t="shared" si="66"/>
        <v>0</v>
      </c>
      <c r="AD322" s="25"/>
      <c r="AG322" s="25"/>
    </row>
    <row r="323" spans="1:33" ht="12.75">
      <c r="A323" s="18" t="s">
        <v>93</v>
      </c>
      <c r="B323" s="19" t="s">
        <v>260</v>
      </c>
      <c r="C323" s="19"/>
      <c r="D323" s="28">
        <v>1331608232</v>
      </c>
      <c r="E323" s="28"/>
      <c r="F323" s="23"/>
      <c r="G323" s="23"/>
      <c r="H323" s="24"/>
      <c r="I323" s="23">
        <f t="shared" si="58"/>
        <v>0</v>
      </c>
      <c r="J323" s="24"/>
      <c r="K323" s="24">
        <f t="shared" si="59"/>
        <v>0</v>
      </c>
      <c r="L323" s="24"/>
      <c r="M323" s="23">
        <f t="shared" si="60"/>
        <v>0</v>
      </c>
      <c r="N323" s="24"/>
      <c r="O323" s="24">
        <f t="shared" si="64"/>
        <v>0</v>
      </c>
      <c r="P323" s="24"/>
      <c r="Q323" s="7">
        <f t="shared" si="57"/>
        <v>0</v>
      </c>
      <c r="R323" s="24"/>
      <c r="S323" s="24">
        <f t="shared" si="65"/>
        <v>0</v>
      </c>
      <c r="T323" s="23"/>
      <c r="U323" s="23">
        <f t="shared" si="61"/>
        <v>0</v>
      </c>
      <c r="V323" s="23"/>
      <c r="W323" s="23">
        <f>$D323*V323</f>
        <v>0</v>
      </c>
      <c r="X323" s="23"/>
      <c r="Y323" s="23"/>
      <c r="Z323" s="23">
        <f t="shared" si="62"/>
        <v>0</v>
      </c>
      <c r="AA323" s="23"/>
      <c r="AB323" s="23">
        <f t="shared" si="66"/>
        <v>0</v>
      </c>
      <c r="AD323" s="25"/>
      <c r="AG323" s="25"/>
    </row>
    <row r="324" spans="1:33" ht="12.75">
      <c r="A324" s="18" t="s">
        <v>41</v>
      </c>
      <c r="B324" s="19" t="s">
        <v>260</v>
      </c>
      <c r="C324" s="19"/>
      <c r="D324" s="28">
        <v>11338520</v>
      </c>
      <c r="E324" s="28"/>
      <c r="F324" s="23"/>
      <c r="G324" s="23"/>
      <c r="H324" s="24"/>
      <c r="I324" s="23">
        <f t="shared" si="58"/>
        <v>0</v>
      </c>
      <c r="J324" s="24"/>
      <c r="K324" s="24">
        <f t="shared" si="59"/>
        <v>0</v>
      </c>
      <c r="L324" s="24"/>
      <c r="M324" s="23">
        <f t="shared" si="60"/>
        <v>0</v>
      </c>
      <c r="N324" s="24"/>
      <c r="O324" s="24">
        <f t="shared" si="64"/>
        <v>0</v>
      </c>
      <c r="P324" s="24"/>
      <c r="Q324" s="7">
        <f t="shared" si="57"/>
        <v>0</v>
      </c>
      <c r="R324" s="24"/>
      <c r="S324" s="24">
        <f t="shared" si="65"/>
        <v>0</v>
      </c>
      <c r="T324" s="23"/>
      <c r="U324" s="23">
        <f t="shared" si="61"/>
        <v>0</v>
      </c>
      <c r="V324" s="23"/>
      <c r="W324" s="23">
        <f>$D324*V324</f>
        <v>0</v>
      </c>
      <c r="X324" s="23"/>
      <c r="Y324" s="23"/>
      <c r="Z324" s="23">
        <f t="shared" si="62"/>
        <v>0</v>
      </c>
      <c r="AA324" s="23"/>
      <c r="AB324" s="23">
        <f t="shared" si="66"/>
        <v>0</v>
      </c>
      <c r="AD324" s="25"/>
      <c r="AG324" s="25"/>
    </row>
    <row r="325" spans="1:33" ht="12.75">
      <c r="A325" s="18" t="s">
        <v>91</v>
      </c>
      <c r="B325" s="19" t="s">
        <v>260</v>
      </c>
      <c r="C325" s="19"/>
      <c r="D325" s="28">
        <v>3783040</v>
      </c>
      <c r="E325" s="28"/>
      <c r="F325" s="23"/>
      <c r="G325" s="23"/>
      <c r="H325" s="24"/>
      <c r="I325" s="23">
        <f t="shared" si="58"/>
        <v>0</v>
      </c>
      <c r="J325" s="24"/>
      <c r="K325" s="24">
        <f t="shared" si="59"/>
        <v>0</v>
      </c>
      <c r="L325" s="24"/>
      <c r="M325" s="23">
        <f t="shared" si="60"/>
        <v>0</v>
      </c>
      <c r="N325" s="24"/>
      <c r="O325" s="24">
        <f t="shared" si="64"/>
        <v>0</v>
      </c>
      <c r="P325" s="24"/>
      <c r="Q325" s="7">
        <f t="shared" si="57"/>
        <v>0</v>
      </c>
      <c r="R325" s="24"/>
      <c r="S325" s="24">
        <f t="shared" si="65"/>
        <v>0</v>
      </c>
      <c r="T325" s="23"/>
      <c r="U325" s="23">
        <f t="shared" si="61"/>
        <v>0</v>
      </c>
      <c r="V325" s="23"/>
      <c r="W325" s="23">
        <f>$D323*V325</f>
        <v>0</v>
      </c>
      <c r="X325" s="23"/>
      <c r="Y325" s="23"/>
      <c r="Z325" s="23">
        <f t="shared" si="62"/>
        <v>0</v>
      </c>
      <c r="AA325" s="23"/>
      <c r="AB325" s="23">
        <f t="shared" si="66"/>
        <v>0</v>
      </c>
      <c r="AD325" s="25"/>
      <c r="AG325" s="25"/>
    </row>
    <row r="326" spans="1:33" ht="12.75">
      <c r="A326" s="18"/>
      <c r="B326" s="21" t="s">
        <v>261</v>
      </c>
      <c r="C326" s="21"/>
      <c r="D326" s="22">
        <f>SUM(D323:D325)</f>
        <v>1346729792</v>
      </c>
      <c r="E326" s="22">
        <f>D326</f>
        <v>1346729792</v>
      </c>
      <c r="F326" s="23">
        <v>22.36</v>
      </c>
      <c r="G326" s="23">
        <f>F326*D326</f>
        <v>30112878149.12</v>
      </c>
      <c r="H326" s="24">
        <v>0</v>
      </c>
      <c r="I326" s="23">
        <f t="shared" si="58"/>
        <v>0</v>
      </c>
      <c r="J326" s="24">
        <v>0</v>
      </c>
      <c r="K326" s="24">
        <f t="shared" si="59"/>
        <v>0</v>
      </c>
      <c r="L326" s="24">
        <v>0</v>
      </c>
      <c r="M326" s="23">
        <f t="shared" si="60"/>
        <v>0</v>
      </c>
      <c r="N326" s="24">
        <v>9.719</v>
      </c>
      <c r="O326" s="24">
        <f t="shared" si="64"/>
        <v>13088866848.448</v>
      </c>
      <c r="P326" s="24">
        <v>0.096</v>
      </c>
      <c r="Q326" s="7">
        <f t="shared" si="57"/>
        <v>129286.06003200001</v>
      </c>
      <c r="R326" s="24">
        <v>9.12</v>
      </c>
      <c r="S326" s="24">
        <f t="shared" si="65"/>
        <v>12282175703.039999</v>
      </c>
      <c r="T326" s="23">
        <v>0</v>
      </c>
      <c r="U326" s="23">
        <f t="shared" si="61"/>
        <v>0</v>
      </c>
      <c r="V326" s="23">
        <v>0</v>
      </c>
      <c r="W326" s="23">
        <f>$D324*V326</f>
        <v>0</v>
      </c>
      <c r="X326" s="23">
        <v>0</v>
      </c>
      <c r="Y326" s="23">
        <v>0</v>
      </c>
      <c r="Z326" s="23">
        <f t="shared" si="62"/>
        <v>0</v>
      </c>
      <c r="AA326" s="23">
        <f>F326+H326+J326+L326+N326+P326+R326+T326+V326+Y326</f>
        <v>41.294999999999995</v>
      </c>
      <c r="AB326" s="23">
        <f t="shared" si="66"/>
        <v>55613206760.63999</v>
      </c>
      <c r="AD326" s="25">
        <f>AA326-N326-R326</f>
        <v>22.455999999999996</v>
      </c>
      <c r="AE326">
        <f>AD326/AA326</f>
        <v>0.5437946482625015</v>
      </c>
      <c r="AG326" s="25"/>
    </row>
    <row r="327" spans="1:33" ht="12.75">
      <c r="A327" s="18"/>
      <c r="B327" s="21"/>
      <c r="C327" s="21"/>
      <c r="D327" s="26"/>
      <c r="E327" s="26"/>
      <c r="F327" s="23"/>
      <c r="G327" s="23"/>
      <c r="H327" s="24"/>
      <c r="I327" s="23">
        <f t="shared" si="58"/>
        <v>0</v>
      </c>
      <c r="J327" s="24"/>
      <c r="K327" s="24">
        <f t="shared" si="59"/>
        <v>0</v>
      </c>
      <c r="L327" s="24"/>
      <c r="M327" s="23">
        <f t="shared" si="60"/>
        <v>0</v>
      </c>
      <c r="N327" s="24"/>
      <c r="O327" s="24">
        <f t="shared" si="64"/>
        <v>0</v>
      </c>
      <c r="P327" s="24"/>
      <c r="Q327" s="7">
        <f t="shared" si="57"/>
        <v>0</v>
      </c>
      <c r="R327" s="24"/>
      <c r="S327" s="24">
        <f t="shared" si="65"/>
        <v>0</v>
      </c>
      <c r="T327" s="23"/>
      <c r="U327" s="23">
        <f t="shared" si="61"/>
        <v>0</v>
      </c>
      <c r="V327" s="23"/>
      <c r="W327" s="23">
        <f>$D325*V327</f>
        <v>0</v>
      </c>
      <c r="X327" s="23"/>
      <c r="Y327" s="23"/>
      <c r="Z327" s="23">
        <f t="shared" si="62"/>
        <v>0</v>
      </c>
      <c r="AA327" s="23"/>
      <c r="AB327" s="23">
        <f t="shared" si="66"/>
        <v>0</v>
      </c>
      <c r="AD327" s="25"/>
      <c r="AG327" s="25"/>
    </row>
    <row r="328" spans="1:33" ht="12.75">
      <c r="A328" s="32" t="s">
        <v>93</v>
      </c>
      <c r="B328" s="33" t="s">
        <v>262</v>
      </c>
      <c r="C328" s="33"/>
      <c r="D328" s="28">
        <v>341009260</v>
      </c>
      <c r="E328" s="28"/>
      <c r="F328" s="23"/>
      <c r="G328" s="23"/>
      <c r="H328" s="24"/>
      <c r="I328" s="23">
        <f t="shared" si="58"/>
        <v>0</v>
      </c>
      <c r="J328" s="24"/>
      <c r="K328" s="24">
        <f t="shared" si="59"/>
        <v>0</v>
      </c>
      <c r="L328" s="24"/>
      <c r="M328" s="23">
        <f t="shared" si="60"/>
        <v>0</v>
      </c>
      <c r="N328" s="24"/>
      <c r="O328" s="24">
        <f t="shared" si="64"/>
        <v>0</v>
      </c>
      <c r="P328" s="24"/>
      <c r="Q328" s="7">
        <f t="shared" si="57"/>
        <v>0</v>
      </c>
      <c r="R328" s="24"/>
      <c r="S328" s="24">
        <f t="shared" si="65"/>
        <v>0</v>
      </c>
      <c r="T328" s="23"/>
      <c r="U328" s="23">
        <f t="shared" si="61"/>
        <v>0</v>
      </c>
      <c r="V328" s="23"/>
      <c r="W328" s="23">
        <f>$D326*V328</f>
        <v>0</v>
      </c>
      <c r="X328" s="23"/>
      <c r="Y328" s="23"/>
      <c r="Z328" s="23">
        <f t="shared" si="62"/>
        <v>0</v>
      </c>
      <c r="AA328" s="23"/>
      <c r="AB328" s="23">
        <f t="shared" si="66"/>
        <v>0</v>
      </c>
      <c r="AD328" s="25"/>
      <c r="AG328" s="25"/>
    </row>
    <row r="329" spans="1:33" ht="12.75">
      <c r="A329" s="32" t="s">
        <v>91</v>
      </c>
      <c r="B329" s="33" t="s">
        <v>262</v>
      </c>
      <c r="C329" s="33"/>
      <c r="D329" s="28">
        <v>24776300</v>
      </c>
      <c r="E329" s="28"/>
      <c r="F329" s="23"/>
      <c r="G329" s="23"/>
      <c r="H329" s="24"/>
      <c r="I329" s="23">
        <f t="shared" si="58"/>
        <v>0</v>
      </c>
      <c r="J329" s="24"/>
      <c r="K329" s="24">
        <f t="shared" si="59"/>
        <v>0</v>
      </c>
      <c r="L329" s="24"/>
      <c r="M329" s="23">
        <f t="shared" si="60"/>
        <v>0</v>
      </c>
      <c r="N329" s="24"/>
      <c r="O329" s="24">
        <f t="shared" si="64"/>
        <v>0</v>
      </c>
      <c r="P329" s="24"/>
      <c r="Q329" s="7">
        <f aca="true" t="shared" si="70" ref="Q329:Q392">P329*D329/1000</f>
        <v>0</v>
      </c>
      <c r="R329" s="24"/>
      <c r="S329" s="24">
        <f t="shared" si="65"/>
        <v>0</v>
      </c>
      <c r="T329" s="23"/>
      <c r="U329" s="23">
        <f t="shared" si="61"/>
        <v>0</v>
      </c>
      <c r="V329" s="23"/>
      <c r="W329" s="23">
        <f>$D327*V329</f>
        <v>0</v>
      </c>
      <c r="X329" s="23"/>
      <c r="Y329" s="23"/>
      <c r="Z329" s="23">
        <f t="shared" si="62"/>
        <v>0</v>
      </c>
      <c r="AA329" s="23"/>
      <c r="AB329" s="23">
        <f t="shared" si="66"/>
        <v>0</v>
      </c>
      <c r="AD329" s="25"/>
      <c r="AG329" s="25"/>
    </row>
    <row r="330" spans="1:33" ht="12.75">
      <c r="A330" s="32"/>
      <c r="B330" s="38" t="s">
        <v>263</v>
      </c>
      <c r="C330" s="38"/>
      <c r="D330" s="22">
        <f>SUM(D328:D329)</f>
        <v>365785560</v>
      </c>
      <c r="E330" s="22">
        <f>D330</f>
        <v>365785560</v>
      </c>
      <c r="F330" s="23">
        <v>20.549</v>
      </c>
      <c r="G330" s="23">
        <f>F330*D330</f>
        <v>7516527472.44</v>
      </c>
      <c r="H330" s="24">
        <v>0</v>
      </c>
      <c r="I330" s="23">
        <f t="shared" si="58"/>
        <v>0</v>
      </c>
      <c r="J330" s="24">
        <v>0</v>
      </c>
      <c r="K330" s="24">
        <f t="shared" si="59"/>
        <v>0</v>
      </c>
      <c r="L330" s="24">
        <v>0</v>
      </c>
      <c r="M330" s="23">
        <f t="shared" si="60"/>
        <v>0</v>
      </c>
      <c r="N330" s="24">
        <v>5.252</v>
      </c>
      <c r="O330" s="24">
        <f t="shared" si="64"/>
        <v>1921105761.12</v>
      </c>
      <c r="P330" s="24">
        <v>0.066</v>
      </c>
      <c r="Q330" s="7">
        <f t="shared" si="70"/>
        <v>24141.846960000003</v>
      </c>
      <c r="R330" s="29">
        <v>4.531</v>
      </c>
      <c r="S330" s="24">
        <f t="shared" si="65"/>
        <v>1657374372.36</v>
      </c>
      <c r="T330" s="23">
        <v>0</v>
      </c>
      <c r="U330" s="23">
        <f t="shared" si="61"/>
        <v>0</v>
      </c>
      <c r="V330" s="23">
        <v>0</v>
      </c>
      <c r="W330" s="23">
        <f>$D329*V330</f>
        <v>0</v>
      </c>
      <c r="X330" s="23">
        <v>0</v>
      </c>
      <c r="Y330" s="23">
        <v>0</v>
      </c>
      <c r="Z330" s="23">
        <f t="shared" si="62"/>
        <v>0</v>
      </c>
      <c r="AA330" s="23">
        <f>F330+H330+J330+L330+N330+P330+R330+T330+V330+Y330</f>
        <v>30.397999999999996</v>
      </c>
      <c r="AB330" s="23">
        <f t="shared" si="66"/>
        <v>11119149452.88</v>
      </c>
      <c r="AD330" s="25">
        <f>AA330-N330-R330</f>
        <v>20.615</v>
      </c>
      <c r="AE330">
        <f>AD330/AA330</f>
        <v>0.678169616422133</v>
      </c>
      <c r="AG330" s="25"/>
    </row>
    <row r="331" spans="1:33" ht="12.75">
      <c r="A331" s="18"/>
      <c r="B331" s="21"/>
      <c r="C331" s="21"/>
      <c r="D331" s="26"/>
      <c r="E331" s="26"/>
      <c r="F331" s="23"/>
      <c r="G331" s="23"/>
      <c r="H331" s="24"/>
      <c r="I331" s="23">
        <f aca="true" t="shared" si="71" ref="I331:I394">H331*D331</f>
        <v>0</v>
      </c>
      <c r="J331" s="24"/>
      <c r="K331" s="24">
        <f aca="true" t="shared" si="72" ref="K331:K394">J331*D331</f>
        <v>0</v>
      </c>
      <c r="L331" s="24"/>
      <c r="M331" s="23">
        <f aca="true" t="shared" si="73" ref="M331:M394">$D331*L331</f>
        <v>0</v>
      </c>
      <c r="N331" s="24"/>
      <c r="O331" s="24">
        <f t="shared" si="64"/>
        <v>0</v>
      </c>
      <c r="P331" s="24"/>
      <c r="Q331" s="7">
        <f t="shared" si="70"/>
        <v>0</v>
      </c>
      <c r="R331" s="24"/>
      <c r="S331" s="24">
        <f t="shared" si="65"/>
        <v>0</v>
      </c>
      <c r="T331" s="23"/>
      <c r="U331" s="23">
        <f aca="true" t="shared" si="74" ref="U331:U394">$D331*T331</f>
        <v>0</v>
      </c>
      <c r="V331" s="23"/>
      <c r="W331" s="23">
        <f>$D330*V331</f>
        <v>0</v>
      </c>
      <c r="X331" s="23"/>
      <c r="Y331" s="23"/>
      <c r="Z331" s="23">
        <f aca="true" t="shared" si="75" ref="Z331:Z394">$D331*Y331</f>
        <v>0</v>
      </c>
      <c r="AA331" s="23"/>
      <c r="AB331" s="23">
        <f t="shared" si="66"/>
        <v>0</v>
      </c>
      <c r="AD331" s="25"/>
      <c r="AG331" s="25"/>
    </row>
    <row r="332" spans="1:33" ht="12.75">
      <c r="A332" s="18" t="s">
        <v>264</v>
      </c>
      <c r="B332" s="19" t="s">
        <v>265</v>
      </c>
      <c r="C332" s="19"/>
      <c r="D332" s="20">
        <v>178970030</v>
      </c>
      <c r="E332" s="20"/>
      <c r="F332" s="23"/>
      <c r="G332" s="23"/>
      <c r="H332" s="24"/>
      <c r="I332" s="23">
        <f t="shared" si="71"/>
        <v>0</v>
      </c>
      <c r="J332" s="24"/>
      <c r="K332" s="24">
        <f t="shared" si="72"/>
        <v>0</v>
      </c>
      <c r="L332" s="24"/>
      <c r="M332" s="23">
        <f t="shared" si="73"/>
        <v>0</v>
      </c>
      <c r="N332" s="24"/>
      <c r="O332" s="24">
        <f t="shared" si="64"/>
        <v>0</v>
      </c>
      <c r="P332" s="24"/>
      <c r="Q332" s="7">
        <f t="shared" si="70"/>
        <v>0</v>
      </c>
      <c r="R332" s="24"/>
      <c r="S332" s="24">
        <f t="shared" si="65"/>
        <v>0</v>
      </c>
      <c r="T332" s="23"/>
      <c r="U332" s="23">
        <f t="shared" si="74"/>
        <v>0</v>
      </c>
      <c r="V332" s="23"/>
      <c r="W332" s="23">
        <f>$D331*V332</f>
        <v>0</v>
      </c>
      <c r="X332" s="23"/>
      <c r="Y332" s="23"/>
      <c r="Z332" s="23">
        <f t="shared" si="75"/>
        <v>0</v>
      </c>
      <c r="AA332" s="23"/>
      <c r="AB332" s="23">
        <f t="shared" si="66"/>
        <v>0</v>
      </c>
      <c r="AD332" s="25"/>
      <c r="AG332" s="25"/>
    </row>
    <row r="333" spans="1:33" ht="12.75">
      <c r="A333" s="18"/>
      <c r="B333" s="21" t="s">
        <v>266</v>
      </c>
      <c r="C333" s="21"/>
      <c r="D333" s="22">
        <f>SUM(D332)</f>
        <v>178970030</v>
      </c>
      <c r="E333" s="22">
        <f>D333</f>
        <v>178970030</v>
      </c>
      <c r="F333" s="23">
        <v>12.427</v>
      </c>
      <c r="G333" s="23">
        <f>F333*D333</f>
        <v>2224060562.81</v>
      </c>
      <c r="H333" s="24">
        <v>0</v>
      </c>
      <c r="I333" s="23">
        <f t="shared" si="71"/>
        <v>0</v>
      </c>
      <c r="J333" s="24">
        <v>0</v>
      </c>
      <c r="K333" s="24">
        <f t="shared" si="72"/>
        <v>0</v>
      </c>
      <c r="L333" s="24">
        <v>0</v>
      </c>
      <c r="M333" s="23">
        <f t="shared" si="73"/>
        <v>0</v>
      </c>
      <c r="N333" s="24">
        <v>0</v>
      </c>
      <c r="O333" s="24">
        <f t="shared" si="64"/>
        <v>0</v>
      </c>
      <c r="P333" s="24">
        <v>0.007</v>
      </c>
      <c r="Q333" s="7">
        <f t="shared" si="70"/>
        <v>1252.79021</v>
      </c>
      <c r="R333" s="24">
        <v>3.308</v>
      </c>
      <c r="S333" s="24">
        <f t="shared" si="65"/>
        <v>592032859.24</v>
      </c>
      <c r="T333" s="23">
        <v>0</v>
      </c>
      <c r="U333" s="23">
        <f t="shared" si="74"/>
        <v>0</v>
      </c>
      <c r="V333" s="23">
        <v>0</v>
      </c>
      <c r="W333" s="23">
        <f aca="true" t="shared" si="76" ref="W333:W353">$D333*V333</f>
        <v>0</v>
      </c>
      <c r="X333" s="23">
        <v>0</v>
      </c>
      <c r="Y333" s="23">
        <v>0</v>
      </c>
      <c r="Z333" s="23">
        <f t="shared" si="75"/>
        <v>0</v>
      </c>
      <c r="AA333" s="23">
        <f>F333+H333+J333+L333+N333+P333+R333+T333+V333+Y333</f>
        <v>15.741999999999999</v>
      </c>
      <c r="AB333" s="23">
        <f t="shared" si="66"/>
        <v>2817346212.2599998</v>
      </c>
      <c r="AD333" s="25">
        <f>AA333-N333-R333</f>
        <v>12.434</v>
      </c>
      <c r="AE333">
        <f>AD333/AA333</f>
        <v>0.789861516960996</v>
      </c>
      <c r="AG333" s="25"/>
    </row>
    <row r="334" spans="1:33" ht="12.75">
      <c r="A334" s="18"/>
      <c r="B334" s="21"/>
      <c r="C334" s="21"/>
      <c r="D334" s="26"/>
      <c r="E334" s="26"/>
      <c r="F334" s="23"/>
      <c r="G334" s="23"/>
      <c r="H334" s="24"/>
      <c r="I334" s="23">
        <f t="shared" si="71"/>
        <v>0</v>
      </c>
      <c r="J334" s="24"/>
      <c r="K334" s="24">
        <f t="shared" si="72"/>
        <v>0</v>
      </c>
      <c r="L334" s="24"/>
      <c r="M334" s="23">
        <f t="shared" si="73"/>
        <v>0</v>
      </c>
      <c r="N334" s="24"/>
      <c r="O334" s="24">
        <f t="shared" si="64"/>
        <v>0</v>
      </c>
      <c r="P334" s="24"/>
      <c r="Q334" s="7">
        <f t="shared" si="70"/>
        <v>0</v>
      </c>
      <c r="R334" s="24"/>
      <c r="S334" s="24">
        <f t="shared" si="65"/>
        <v>0</v>
      </c>
      <c r="T334" s="23"/>
      <c r="U334" s="23">
        <f t="shared" si="74"/>
        <v>0</v>
      </c>
      <c r="V334" s="23"/>
      <c r="W334" s="23">
        <f t="shared" si="76"/>
        <v>0</v>
      </c>
      <c r="X334" s="23"/>
      <c r="Y334" s="23"/>
      <c r="Z334" s="23">
        <f t="shared" si="75"/>
        <v>0</v>
      </c>
      <c r="AA334" s="23"/>
      <c r="AB334" s="23">
        <f t="shared" si="66"/>
        <v>0</v>
      </c>
      <c r="AD334" s="25"/>
      <c r="AG334" s="25"/>
    </row>
    <row r="335" spans="1:33" ht="12.75">
      <c r="A335" s="32" t="s">
        <v>264</v>
      </c>
      <c r="B335" s="19" t="s">
        <v>267</v>
      </c>
      <c r="C335" s="19"/>
      <c r="D335" s="20">
        <v>523831280</v>
      </c>
      <c r="E335" s="20"/>
      <c r="F335" s="23"/>
      <c r="G335" s="23"/>
      <c r="H335" s="24"/>
      <c r="I335" s="23">
        <f t="shared" si="71"/>
        <v>0</v>
      </c>
      <c r="J335" s="24"/>
      <c r="K335" s="24">
        <f t="shared" si="72"/>
        <v>0</v>
      </c>
      <c r="L335" s="24"/>
      <c r="M335" s="23">
        <f t="shared" si="73"/>
        <v>0</v>
      </c>
      <c r="N335" s="24"/>
      <c r="O335" s="24">
        <f t="shared" si="64"/>
        <v>0</v>
      </c>
      <c r="P335" s="24"/>
      <c r="Q335" s="7">
        <f t="shared" si="70"/>
        <v>0</v>
      </c>
      <c r="R335" s="24"/>
      <c r="S335" s="24">
        <f t="shared" si="65"/>
        <v>0</v>
      </c>
      <c r="T335" s="23"/>
      <c r="U335" s="23">
        <f t="shared" si="74"/>
        <v>0</v>
      </c>
      <c r="V335" s="23"/>
      <c r="W335" s="23">
        <f t="shared" si="76"/>
        <v>0</v>
      </c>
      <c r="X335" s="23"/>
      <c r="Y335" s="23"/>
      <c r="Z335" s="23">
        <f t="shared" si="75"/>
        <v>0</v>
      </c>
      <c r="AA335" s="23"/>
      <c r="AB335" s="23">
        <f t="shared" si="66"/>
        <v>0</v>
      </c>
      <c r="AD335" s="25"/>
      <c r="AG335" s="25"/>
    </row>
    <row r="336" spans="1:33" ht="12.75">
      <c r="A336" s="18"/>
      <c r="B336" s="21" t="s">
        <v>268</v>
      </c>
      <c r="C336" s="21"/>
      <c r="D336" s="22">
        <f>SUM(D335)</f>
        <v>523831280</v>
      </c>
      <c r="E336" s="22">
        <f>D336</f>
        <v>523831280</v>
      </c>
      <c r="F336" s="23">
        <v>1.68</v>
      </c>
      <c r="G336" s="23">
        <f>F336*D336</f>
        <v>880036550.4</v>
      </c>
      <c r="H336" s="24">
        <v>0</v>
      </c>
      <c r="I336" s="23">
        <f t="shared" si="71"/>
        <v>0</v>
      </c>
      <c r="J336" s="24">
        <v>0.15</v>
      </c>
      <c r="K336" s="24">
        <f t="shared" si="72"/>
        <v>78574692</v>
      </c>
      <c r="L336" s="24">
        <v>0</v>
      </c>
      <c r="M336" s="23">
        <f t="shared" si="73"/>
        <v>0</v>
      </c>
      <c r="N336" s="24">
        <v>0.668</v>
      </c>
      <c r="O336" s="24">
        <f t="shared" si="64"/>
        <v>349919295.04</v>
      </c>
      <c r="P336" s="24">
        <v>0</v>
      </c>
      <c r="Q336" s="7">
        <f t="shared" si="70"/>
        <v>0</v>
      </c>
      <c r="R336" s="24">
        <v>2.673</v>
      </c>
      <c r="S336" s="24">
        <f t="shared" si="65"/>
        <v>1400201011.44</v>
      </c>
      <c r="T336" s="23">
        <v>0.267</v>
      </c>
      <c r="U336" s="23">
        <f t="shared" si="74"/>
        <v>139862951.76000002</v>
      </c>
      <c r="V336" s="23">
        <v>0</v>
      </c>
      <c r="W336" s="23">
        <f t="shared" si="76"/>
        <v>0</v>
      </c>
      <c r="X336" s="23">
        <v>0</v>
      </c>
      <c r="Y336" s="23">
        <v>0</v>
      </c>
      <c r="Z336" s="23">
        <f t="shared" si="75"/>
        <v>0</v>
      </c>
      <c r="AA336" s="23">
        <f>F336+H336+J336+L336+N336+P336+R336+T336+V336+Y336</f>
        <v>5.438</v>
      </c>
      <c r="AB336" s="23">
        <f t="shared" si="66"/>
        <v>2848594500.64</v>
      </c>
      <c r="AD336" s="25">
        <f>AA336-N336-R336</f>
        <v>2.0969999999999995</v>
      </c>
      <c r="AE336">
        <f>AD336/AA336</f>
        <v>0.38561971312982707</v>
      </c>
      <c r="AG336" s="25"/>
    </row>
    <row r="337" spans="1:33" ht="12.75">
      <c r="A337" s="18"/>
      <c r="B337" s="21"/>
      <c r="C337" s="21"/>
      <c r="D337" s="26"/>
      <c r="E337" s="26"/>
      <c r="F337" s="23"/>
      <c r="G337" s="23"/>
      <c r="H337" s="24"/>
      <c r="I337" s="23">
        <f t="shared" si="71"/>
        <v>0</v>
      </c>
      <c r="J337" s="24"/>
      <c r="K337" s="24">
        <f t="shared" si="72"/>
        <v>0</v>
      </c>
      <c r="L337" s="24"/>
      <c r="M337" s="23">
        <f t="shared" si="73"/>
        <v>0</v>
      </c>
      <c r="N337" s="24"/>
      <c r="O337" s="24">
        <f t="shared" si="64"/>
        <v>0</v>
      </c>
      <c r="P337" s="24"/>
      <c r="Q337" s="7">
        <f t="shared" si="70"/>
        <v>0</v>
      </c>
      <c r="R337" s="24"/>
      <c r="S337" s="24">
        <f t="shared" si="65"/>
        <v>0</v>
      </c>
      <c r="T337" s="23"/>
      <c r="U337" s="23">
        <f t="shared" si="74"/>
        <v>0</v>
      </c>
      <c r="V337" s="23"/>
      <c r="W337" s="23">
        <f t="shared" si="76"/>
        <v>0</v>
      </c>
      <c r="X337" s="23"/>
      <c r="Y337" s="23"/>
      <c r="Z337" s="23">
        <f t="shared" si="75"/>
        <v>0</v>
      </c>
      <c r="AA337" s="23"/>
      <c r="AB337" s="23">
        <f t="shared" si="66"/>
        <v>0</v>
      </c>
      <c r="AD337" s="25"/>
      <c r="AG337" s="25"/>
    </row>
    <row r="338" spans="1:33" ht="12.75">
      <c r="A338" s="32" t="s">
        <v>264</v>
      </c>
      <c r="B338" s="33" t="s">
        <v>269</v>
      </c>
      <c r="C338" s="19"/>
      <c r="D338" s="20">
        <v>45778240</v>
      </c>
      <c r="E338" s="20"/>
      <c r="F338" s="23"/>
      <c r="G338" s="23"/>
      <c r="H338" s="24"/>
      <c r="I338" s="23">
        <f t="shared" si="71"/>
        <v>0</v>
      </c>
      <c r="J338" s="24"/>
      <c r="K338" s="24">
        <f t="shared" si="72"/>
        <v>0</v>
      </c>
      <c r="L338" s="24"/>
      <c r="M338" s="23">
        <f t="shared" si="73"/>
        <v>0</v>
      </c>
      <c r="N338" s="24"/>
      <c r="O338" s="24">
        <f t="shared" si="64"/>
        <v>0</v>
      </c>
      <c r="P338" s="24"/>
      <c r="Q338" s="7">
        <f t="shared" si="70"/>
        <v>0</v>
      </c>
      <c r="R338" s="24"/>
      <c r="S338" s="24">
        <f t="shared" si="65"/>
        <v>0</v>
      </c>
      <c r="T338" s="23"/>
      <c r="U338" s="23">
        <f t="shared" si="74"/>
        <v>0</v>
      </c>
      <c r="V338" s="23"/>
      <c r="W338" s="23">
        <f t="shared" si="76"/>
        <v>0</v>
      </c>
      <c r="X338" s="23"/>
      <c r="Y338" s="23"/>
      <c r="Z338" s="23">
        <f t="shared" si="75"/>
        <v>0</v>
      </c>
      <c r="AA338" s="23"/>
      <c r="AB338" s="23">
        <f t="shared" si="66"/>
        <v>0</v>
      </c>
      <c r="AD338" s="25"/>
      <c r="AG338" s="25"/>
    </row>
    <row r="339" spans="1:33" ht="12.75">
      <c r="A339" s="18"/>
      <c r="B339" s="21" t="s">
        <v>270</v>
      </c>
      <c r="C339" s="21"/>
      <c r="D339" s="22">
        <f>SUM(D338)</f>
        <v>45778240</v>
      </c>
      <c r="E339" s="22">
        <f>D339</f>
        <v>45778240</v>
      </c>
      <c r="F339" s="23">
        <v>22.658</v>
      </c>
      <c r="G339" s="23">
        <f>F339*D339</f>
        <v>1037243361.9200001</v>
      </c>
      <c r="H339" s="24">
        <v>0</v>
      </c>
      <c r="I339" s="23">
        <f t="shared" si="71"/>
        <v>0</v>
      </c>
      <c r="J339" s="24">
        <v>0</v>
      </c>
      <c r="K339" s="24">
        <f t="shared" si="72"/>
        <v>0</v>
      </c>
      <c r="L339" s="24">
        <v>0</v>
      </c>
      <c r="M339" s="23">
        <f t="shared" si="73"/>
        <v>0</v>
      </c>
      <c r="N339" s="24">
        <v>0</v>
      </c>
      <c r="O339" s="24">
        <f t="shared" si="64"/>
        <v>0</v>
      </c>
      <c r="P339" s="24">
        <v>0.004</v>
      </c>
      <c r="Q339" s="7">
        <f t="shared" si="70"/>
        <v>183.11296</v>
      </c>
      <c r="R339" s="29">
        <v>4.3</v>
      </c>
      <c r="S339" s="24">
        <f t="shared" si="65"/>
        <v>196846432</v>
      </c>
      <c r="T339" s="23">
        <v>0</v>
      </c>
      <c r="U339" s="23">
        <f t="shared" si="74"/>
        <v>0</v>
      </c>
      <c r="V339" s="23">
        <v>0</v>
      </c>
      <c r="W339" s="23">
        <f t="shared" si="76"/>
        <v>0</v>
      </c>
      <c r="X339" s="23">
        <v>0</v>
      </c>
      <c r="Y339" s="23">
        <v>0</v>
      </c>
      <c r="Z339" s="23">
        <f t="shared" si="75"/>
        <v>0</v>
      </c>
      <c r="AA339" s="23">
        <f>F339+H339+J339+L339+N339+P339+R339+T339+V339+Y339</f>
        <v>26.962000000000003</v>
      </c>
      <c r="AB339" s="23">
        <f t="shared" si="66"/>
        <v>1234272906.88</v>
      </c>
      <c r="AD339" s="25">
        <f>AA339-N339-R339</f>
        <v>22.662000000000003</v>
      </c>
      <c r="AE339">
        <f>AD339/AA339</f>
        <v>0.8405162821749128</v>
      </c>
      <c r="AG339" s="25"/>
    </row>
    <row r="340" spans="1:33" ht="12.75">
      <c r="A340" s="18"/>
      <c r="B340" s="21"/>
      <c r="C340" s="21"/>
      <c r="D340" s="26"/>
      <c r="E340" s="26"/>
      <c r="F340" s="23"/>
      <c r="G340" s="23"/>
      <c r="H340" s="24"/>
      <c r="I340" s="23">
        <f t="shared" si="71"/>
        <v>0</v>
      </c>
      <c r="J340" s="24"/>
      <c r="K340" s="24">
        <f t="shared" si="72"/>
        <v>0</v>
      </c>
      <c r="L340" s="24"/>
      <c r="M340" s="23">
        <f t="shared" si="73"/>
        <v>0</v>
      </c>
      <c r="N340" s="24"/>
      <c r="O340" s="24">
        <f t="shared" si="64"/>
        <v>0</v>
      </c>
      <c r="P340" s="24"/>
      <c r="Q340" s="7">
        <f t="shared" si="70"/>
        <v>0</v>
      </c>
      <c r="R340" s="24"/>
      <c r="S340" s="24">
        <f t="shared" si="65"/>
        <v>0</v>
      </c>
      <c r="T340" s="23"/>
      <c r="U340" s="23">
        <f t="shared" si="74"/>
        <v>0</v>
      </c>
      <c r="V340" s="23"/>
      <c r="W340" s="23">
        <f t="shared" si="76"/>
        <v>0</v>
      </c>
      <c r="X340" s="23"/>
      <c r="Y340" s="23"/>
      <c r="Z340" s="23">
        <f t="shared" si="75"/>
        <v>0</v>
      </c>
      <c r="AA340" s="23"/>
      <c r="AB340" s="23">
        <f t="shared" si="66"/>
        <v>0</v>
      </c>
      <c r="AD340" s="25"/>
      <c r="AG340" s="25"/>
    </row>
    <row r="341" spans="1:33" ht="12" customHeight="1">
      <c r="A341" s="18" t="s">
        <v>264</v>
      </c>
      <c r="B341" s="19" t="s">
        <v>271</v>
      </c>
      <c r="C341" s="19"/>
      <c r="D341" s="20">
        <v>70517430</v>
      </c>
      <c r="E341" s="20"/>
      <c r="F341" s="23"/>
      <c r="G341" s="23"/>
      <c r="H341" s="24"/>
      <c r="I341" s="23">
        <f t="shared" si="71"/>
        <v>0</v>
      </c>
      <c r="J341" s="24"/>
      <c r="K341" s="24">
        <f t="shared" si="72"/>
        <v>0</v>
      </c>
      <c r="L341" s="24"/>
      <c r="M341" s="23">
        <f t="shared" si="73"/>
        <v>0</v>
      </c>
      <c r="N341" s="24"/>
      <c r="O341" s="24">
        <f t="shared" si="64"/>
        <v>0</v>
      </c>
      <c r="P341" s="24"/>
      <c r="Q341" s="7">
        <f t="shared" si="70"/>
        <v>0</v>
      </c>
      <c r="R341" s="24"/>
      <c r="S341" s="24">
        <f t="shared" si="65"/>
        <v>0</v>
      </c>
      <c r="T341" s="23"/>
      <c r="U341" s="23">
        <f t="shared" si="74"/>
        <v>0</v>
      </c>
      <c r="V341" s="23"/>
      <c r="W341" s="23">
        <f t="shared" si="76"/>
        <v>0</v>
      </c>
      <c r="X341" s="23"/>
      <c r="Y341" s="23"/>
      <c r="Z341" s="23">
        <f t="shared" si="75"/>
        <v>0</v>
      </c>
      <c r="AA341" s="23"/>
      <c r="AB341" s="23">
        <f t="shared" si="66"/>
        <v>0</v>
      </c>
      <c r="AD341" s="25"/>
      <c r="AG341" s="25"/>
    </row>
    <row r="342" spans="1:33" ht="12.75">
      <c r="A342" s="18"/>
      <c r="B342" s="21" t="s">
        <v>272</v>
      </c>
      <c r="C342" s="21"/>
      <c r="D342" s="22">
        <f>SUM(D341)</f>
        <v>70517430</v>
      </c>
      <c r="E342" s="22">
        <f>D342</f>
        <v>70517430</v>
      </c>
      <c r="F342" s="23">
        <v>8.52</v>
      </c>
      <c r="G342" s="23">
        <f>F342*D342</f>
        <v>600808503.6</v>
      </c>
      <c r="H342" s="24">
        <v>0</v>
      </c>
      <c r="I342" s="23">
        <f t="shared" si="71"/>
        <v>0</v>
      </c>
      <c r="J342" s="24">
        <v>0.42</v>
      </c>
      <c r="K342" s="24">
        <f t="shared" si="72"/>
        <v>29617320.599999998</v>
      </c>
      <c r="L342" s="24">
        <v>0</v>
      </c>
      <c r="M342" s="23">
        <f t="shared" si="73"/>
        <v>0</v>
      </c>
      <c r="N342" s="24">
        <v>0</v>
      </c>
      <c r="O342" s="24">
        <f t="shared" si="64"/>
        <v>0</v>
      </c>
      <c r="P342" s="24">
        <v>0.007</v>
      </c>
      <c r="Q342" s="7">
        <f t="shared" si="70"/>
        <v>493.62201</v>
      </c>
      <c r="R342" s="24">
        <v>1.233</v>
      </c>
      <c r="S342" s="24">
        <f t="shared" si="65"/>
        <v>86947991.19000001</v>
      </c>
      <c r="T342" s="23">
        <v>0</v>
      </c>
      <c r="U342" s="23">
        <f t="shared" si="74"/>
        <v>0</v>
      </c>
      <c r="V342" s="23">
        <v>0</v>
      </c>
      <c r="W342" s="23">
        <f t="shared" si="76"/>
        <v>0</v>
      </c>
      <c r="X342" s="23">
        <v>0</v>
      </c>
      <c r="Y342" s="23">
        <v>0</v>
      </c>
      <c r="Z342" s="23">
        <f t="shared" si="75"/>
        <v>0</v>
      </c>
      <c r="AA342" s="23">
        <f>F342+H342+J342+L342+N342+P342+R342+T342+V342+Y342</f>
        <v>10.18</v>
      </c>
      <c r="AB342" s="23">
        <f t="shared" si="66"/>
        <v>717867437.4</v>
      </c>
      <c r="AD342" s="25">
        <f>AA342-N342-R342</f>
        <v>8.947</v>
      </c>
      <c r="AE342">
        <f>AD342/AA342</f>
        <v>0.8788801571709233</v>
      </c>
      <c r="AG342" s="25"/>
    </row>
    <row r="343" spans="1:33" ht="12.75">
      <c r="A343" s="18"/>
      <c r="B343" s="21"/>
      <c r="C343" s="21"/>
      <c r="D343" s="26"/>
      <c r="E343" s="26"/>
      <c r="F343" s="23"/>
      <c r="G343" s="23"/>
      <c r="H343" s="24"/>
      <c r="I343" s="23">
        <f t="shared" si="71"/>
        <v>0</v>
      </c>
      <c r="J343" s="24"/>
      <c r="K343" s="24">
        <f t="shared" si="72"/>
        <v>0</v>
      </c>
      <c r="L343" s="24"/>
      <c r="M343" s="23">
        <f t="shared" si="73"/>
        <v>0</v>
      </c>
      <c r="N343" s="24"/>
      <c r="O343" s="24">
        <f t="shared" si="64"/>
        <v>0</v>
      </c>
      <c r="P343" s="24"/>
      <c r="Q343" s="7">
        <f t="shared" si="70"/>
        <v>0</v>
      </c>
      <c r="R343" s="24"/>
      <c r="S343" s="24">
        <f t="shared" si="65"/>
        <v>0</v>
      </c>
      <c r="T343" s="23"/>
      <c r="U343" s="23">
        <f t="shared" si="74"/>
        <v>0</v>
      </c>
      <c r="V343" s="23"/>
      <c r="W343" s="23">
        <f t="shared" si="76"/>
        <v>0</v>
      </c>
      <c r="X343" s="23"/>
      <c r="Y343" s="23"/>
      <c r="Z343" s="23">
        <f t="shared" si="75"/>
        <v>0</v>
      </c>
      <c r="AA343" s="23"/>
      <c r="AB343" s="23">
        <f t="shared" si="66"/>
        <v>0</v>
      </c>
      <c r="AD343" s="25"/>
      <c r="AG343" s="25"/>
    </row>
    <row r="344" spans="1:33" ht="12.75">
      <c r="A344" s="18" t="s">
        <v>264</v>
      </c>
      <c r="B344" s="19" t="s">
        <v>273</v>
      </c>
      <c r="C344" s="19"/>
      <c r="D344" s="20">
        <v>11901370</v>
      </c>
      <c r="E344" s="20"/>
      <c r="F344" s="23"/>
      <c r="G344" s="23"/>
      <c r="H344" s="24"/>
      <c r="I344" s="23">
        <f t="shared" si="71"/>
        <v>0</v>
      </c>
      <c r="J344" s="24"/>
      <c r="K344" s="24">
        <f t="shared" si="72"/>
        <v>0</v>
      </c>
      <c r="L344" s="24"/>
      <c r="M344" s="23">
        <f t="shared" si="73"/>
        <v>0</v>
      </c>
      <c r="N344" s="24"/>
      <c r="O344" s="24">
        <f t="shared" si="64"/>
        <v>0</v>
      </c>
      <c r="P344" s="24"/>
      <c r="Q344" s="7">
        <f t="shared" si="70"/>
        <v>0</v>
      </c>
      <c r="R344" s="24"/>
      <c r="S344" s="24">
        <f t="shared" si="65"/>
        <v>0</v>
      </c>
      <c r="T344" s="23"/>
      <c r="U344" s="23">
        <f t="shared" si="74"/>
        <v>0</v>
      </c>
      <c r="V344" s="23"/>
      <c r="W344" s="23">
        <f t="shared" si="76"/>
        <v>0</v>
      </c>
      <c r="X344" s="23"/>
      <c r="Y344" s="23"/>
      <c r="Z344" s="23">
        <f t="shared" si="75"/>
        <v>0</v>
      </c>
      <c r="AA344" s="23"/>
      <c r="AB344" s="23">
        <f t="shared" si="66"/>
        <v>0</v>
      </c>
      <c r="AD344" s="25"/>
      <c r="AG344" s="25"/>
    </row>
    <row r="345" spans="1:33" ht="12.75">
      <c r="A345" s="18"/>
      <c r="B345" s="21" t="s">
        <v>274</v>
      </c>
      <c r="C345" s="21"/>
      <c r="D345" s="22">
        <f>SUM(D344)</f>
        <v>11901370</v>
      </c>
      <c r="E345" s="22">
        <f>D345</f>
        <v>11901370</v>
      </c>
      <c r="F345" s="23">
        <v>19.616</v>
      </c>
      <c r="G345" s="23">
        <f>F345*D345</f>
        <v>233457273.92</v>
      </c>
      <c r="H345" s="24">
        <v>0</v>
      </c>
      <c r="I345" s="23">
        <f t="shared" si="71"/>
        <v>0</v>
      </c>
      <c r="J345" s="24">
        <v>0</v>
      </c>
      <c r="K345" s="24">
        <f t="shared" si="72"/>
        <v>0</v>
      </c>
      <c r="L345" s="24">
        <v>0</v>
      </c>
      <c r="M345" s="23">
        <f t="shared" si="73"/>
        <v>0</v>
      </c>
      <c r="N345" s="24">
        <v>0</v>
      </c>
      <c r="O345" s="24">
        <f aca="true" t="shared" si="77" ref="O345:O408">N345*D345</f>
        <v>0</v>
      </c>
      <c r="P345" s="24">
        <v>0.002</v>
      </c>
      <c r="Q345" s="7">
        <f t="shared" si="70"/>
        <v>23.80274</v>
      </c>
      <c r="R345" s="24">
        <v>0</v>
      </c>
      <c r="S345" s="24">
        <f aca="true" t="shared" si="78" ref="S345:S408">R345*D345</f>
        <v>0</v>
      </c>
      <c r="T345" s="23">
        <v>0</v>
      </c>
      <c r="U345" s="23">
        <f t="shared" si="74"/>
        <v>0</v>
      </c>
      <c r="V345" s="23">
        <v>0</v>
      </c>
      <c r="W345" s="23">
        <f t="shared" si="76"/>
        <v>0</v>
      </c>
      <c r="X345" s="23">
        <v>0</v>
      </c>
      <c r="Y345" s="23">
        <v>0</v>
      </c>
      <c r="Z345" s="23">
        <f t="shared" si="75"/>
        <v>0</v>
      </c>
      <c r="AA345" s="23">
        <f>F345+H345+J345+L345+N345+P345+R345+T345+V345+Y345</f>
        <v>19.618</v>
      </c>
      <c r="AB345" s="23">
        <f t="shared" si="66"/>
        <v>233481076.66</v>
      </c>
      <c r="AD345" s="25">
        <f>AA345-N345-R345</f>
        <v>19.618</v>
      </c>
      <c r="AE345">
        <f>AD345/AA345</f>
        <v>1</v>
      </c>
      <c r="AG345" s="25"/>
    </row>
    <row r="346" spans="1:33" ht="12.75">
      <c r="A346" s="18"/>
      <c r="B346" s="21"/>
      <c r="C346" s="21"/>
      <c r="D346" s="26"/>
      <c r="E346" s="26"/>
      <c r="F346" s="23"/>
      <c r="G346" s="23"/>
      <c r="H346" s="24"/>
      <c r="I346" s="23">
        <f t="shared" si="71"/>
        <v>0</v>
      </c>
      <c r="J346" s="24"/>
      <c r="K346" s="24">
        <f t="shared" si="72"/>
        <v>0</v>
      </c>
      <c r="L346" s="24"/>
      <c r="M346" s="23">
        <f t="shared" si="73"/>
        <v>0</v>
      </c>
      <c r="N346" s="24"/>
      <c r="O346" s="24">
        <f t="shared" si="77"/>
        <v>0</v>
      </c>
      <c r="P346" s="24"/>
      <c r="Q346" s="7">
        <f t="shared" si="70"/>
        <v>0</v>
      </c>
      <c r="R346" s="24"/>
      <c r="S346" s="24">
        <f t="shared" si="78"/>
        <v>0</v>
      </c>
      <c r="T346" s="23"/>
      <c r="U346" s="23">
        <f t="shared" si="74"/>
        <v>0</v>
      </c>
      <c r="V346" s="23"/>
      <c r="W346" s="23">
        <f t="shared" si="76"/>
        <v>0</v>
      </c>
      <c r="X346" s="23"/>
      <c r="Y346" s="23"/>
      <c r="Z346" s="23">
        <f t="shared" si="75"/>
        <v>0</v>
      </c>
      <c r="AA346" s="23"/>
      <c r="AB346" s="23">
        <f aca="true" t="shared" si="79" ref="AB346:AB409">$D346*AA346</f>
        <v>0</v>
      </c>
      <c r="AD346" s="25"/>
      <c r="AG346" s="25"/>
    </row>
    <row r="347" spans="1:33" ht="12.75">
      <c r="A347" s="18" t="s">
        <v>264</v>
      </c>
      <c r="B347" s="19" t="s">
        <v>275</v>
      </c>
      <c r="C347" s="19"/>
      <c r="D347" s="20">
        <v>14632270</v>
      </c>
      <c r="E347" s="20"/>
      <c r="F347" s="23"/>
      <c r="G347" s="23"/>
      <c r="H347" s="24"/>
      <c r="I347" s="23">
        <f t="shared" si="71"/>
        <v>0</v>
      </c>
      <c r="J347" s="24"/>
      <c r="K347" s="24">
        <f t="shared" si="72"/>
        <v>0</v>
      </c>
      <c r="L347" s="24"/>
      <c r="M347" s="23">
        <f t="shared" si="73"/>
        <v>0</v>
      </c>
      <c r="N347" s="24"/>
      <c r="O347" s="24">
        <f t="shared" si="77"/>
        <v>0</v>
      </c>
      <c r="P347" s="24"/>
      <c r="Q347" s="7">
        <f t="shared" si="70"/>
        <v>0</v>
      </c>
      <c r="R347" s="24"/>
      <c r="S347" s="24">
        <f t="shared" si="78"/>
        <v>0</v>
      </c>
      <c r="T347" s="23"/>
      <c r="U347" s="23">
        <f t="shared" si="74"/>
        <v>0</v>
      </c>
      <c r="V347" s="23"/>
      <c r="W347" s="23">
        <f t="shared" si="76"/>
        <v>0</v>
      </c>
      <c r="X347" s="23"/>
      <c r="Y347" s="23"/>
      <c r="Z347" s="23">
        <f t="shared" si="75"/>
        <v>0</v>
      </c>
      <c r="AA347" s="23"/>
      <c r="AB347" s="23">
        <f t="shared" si="79"/>
        <v>0</v>
      </c>
      <c r="AD347" s="25"/>
      <c r="AG347" s="25"/>
    </row>
    <row r="348" spans="1:33" ht="12.75">
      <c r="A348" s="18"/>
      <c r="B348" s="21" t="s">
        <v>276</v>
      </c>
      <c r="C348" s="21"/>
      <c r="D348" s="22">
        <f>SUM(D347)</f>
        <v>14632270</v>
      </c>
      <c r="E348" s="22">
        <f>D348</f>
        <v>14632270</v>
      </c>
      <c r="F348" s="23">
        <v>10.979</v>
      </c>
      <c r="G348" s="23">
        <f>F348*D348</f>
        <v>160647692.32999998</v>
      </c>
      <c r="H348" s="24">
        <v>0</v>
      </c>
      <c r="I348" s="23">
        <f t="shared" si="71"/>
        <v>0</v>
      </c>
      <c r="J348" s="24">
        <v>1.937</v>
      </c>
      <c r="K348" s="24">
        <f t="shared" si="72"/>
        <v>28342706.990000002</v>
      </c>
      <c r="L348" s="24">
        <v>0</v>
      </c>
      <c r="M348" s="23">
        <f t="shared" si="73"/>
        <v>0</v>
      </c>
      <c r="N348" s="24">
        <v>11.731</v>
      </c>
      <c r="O348" s="24">
        <f t="shared" si="77"/>
        <v>171651159.37</v>
      </c>
      <c r="P348" s="24">
        <v>0.028</v>
      </c>
      <c r="Q348" s="7">
        <f t="shared" si="70"/>
        <v>409.70356</v>
      </c>
      <c r="R348" s="24">
        <v>0</v>
      </c>
      <c r="S348" s="24">
        <f t="shared" si="78"/>
        <v>0</v>
      </c>
      <c r="T348" s="23">
        <v>0</v>
      </c>
      <c r="U348" s="23">
        <f t="shared" si="74"/>
        <v>0</v>
      </c>
      <c r="V348" s="23">
        <v>0</v>
      </c>
      <c r="W348" s="23">
        <f t="shared" si="76"/>
        <v>0</v>
      </c>
      <c r="X348" s="23">
        <v>0</v>
      </c>
      <c r="Y348" s="23">
        <v>0</v>
      </c>
      <c r="Z348" s="23">
        <f t="shared" si="75"/>
        <v>0</v>
      </c>
      <c r="AA348" s="23">
        <f>F348+H348+J348+L348+N348+P348+R348+T348+V348+Y348</f>
        <v>24.674999999999997</v>
      </c>
      <c r="AB348" s="23">
        <f t="shared" si="79"/>
        <v>361051262.24999994</v>
      </c>
      <c r="AD348" s="25">
        <f>AA348-N348-R348</f>
        <v>12.943999999999997</v>
      </c>
      <c r="AE348">
        <f>AD348/AA348</f>
        <v>0.524579533941236</v>
      </c>
      <c r="AG348" s="25"/>
    </row>
    <row r="349" spans="1:33" ht="12.75">
      <c r="A349" s="18"/>
      <c r="B349" s="21"/>
      <c r="C349" s="21"/>
      <c r="D349" s="26"/>
      <c r="E349" s="26"/>
      <c r="F349" s="23"/>
      <c r="G349" s="23"/>
      <c r="H349" s="24"/>
      <c r="I349" s="23">
        <f t="shared" si="71"/>
        <v>0</v>
      </c>
      <c r="J349" s="24"/>
      <c r="K349" s="24">
        <f t="shared" si="72"/>
        <v>0</v>
      </c>
      <c r="L349" s="24"/>
      <c r="M349" s="23">
        <f t="shared" si="73"/>
        <v>0</v>
      </c>
      <c r="N349" s="24"/>
      <c r="O349" s="24">
        <f t="shared" si="77"/>
        <v>0</v>
      </c>
      <c r="P349" s="24"/>
      <c r="Q349" s="7">
        <f t="shared" si="70"/>
        <v>0</v>
      </c>
      <c r="R349" s="24"/>
      <c r="S349" s="24">
        <f t="shared" si="78"/>
        <v>0</v>
      </c>
      <c r="T349" s="23"/>
      <c r="U349" s="23">
        <f t="shared" si="74"/>
        <v>0</v>
      </c>
      <c r="V349" s="23"/>
      <c r="W349" s="23">
        <f t="shared" si="76"/>
        <v>0</v>
      </c>
      <c r="X349" s="23"/>
      <c r="Y349" s="23"/>
      <c r="Z349" s="23">
        <f t="shared" si="75"/>
        <v>0</v>
      </c>
      <c r="AA349" s="23"/>
      <c r="AB349" s="23">
        <f t="shared" si="79"/>
        <v>0</v>
      </c>
      <c r="AD349" s="25"/>
      <c r="AG349" s="25"/>
    </row>
    <row r="350" spans="1:33" ht="12.75">
      <c r="A350" s="18" t="s">
        <v>126</v>
      </c>
      <c r="B350" s="19" t="s">
        <v>277</v>
      </c>
      <c r="C350" s="19"/>
      <c r="D350" s="20">
        <v>26552686</v>
      </c>
      <c r="E350" s="20"/>
      <c r="F350" s="23"/>
      <c r="G350" s="23"/>
      <c r="H350" s="24"/>
      <c r="I350" s="23">
        <f t="shared" si="71"/>
        <v>0</v>
      </c>
      <c r="J350" s="24"/>
      <c r="K350" s="24">
        <f t="shared" si="72"/>
        <v>0</v>
      </c>
      <c r="L350" s="24"/>
      <c r="M350" s="23">
        <f t="shared" si="73"/>
        <v>0</v>
      </c>
      <c r="N350" s="24"/>
      <c r="O350" s="24">
        <f t="shared" si="77"/>
        <v>0</v>
      </c>
      <c r="P350" s="24"/>
      <c r="Q350" s="7">
        <f t="shared" si="70"/>
        <v>0</v>
      </c>
      <c r="R350" s="24"/>
      <c r="S350" s="24">
        <f t="shared" si="78"/>
        <v>0</v>
      </c>
      <c r="T350" s="23"/>
      <c r="U350" s="23">
        <f t="shared" si="74"/>
        <v>0</v>
      </c>
      <c r="V350" s="23"/>
      <c r="W350" s="23">
        <f t="shared" si="76"/>
        <v>0</v>
      </c>
      <c r="X350" s="23"/>
      <c r="Y350" s="23"/>
      <c r="Z350" s="23">
        <f t="shared" si="75"/>
        <v>0</v>
      </c>
      <c r="AA350" s="23"/>
      <c r="AB350" s="23">
        <f t="shared" si="79"/>
        <v>0</v>
      </c>
      <c r="AD350" s="25"/>
      <c r="AG350" s="25"/>
    </row>
    <row r="351" spans="1:33" ht="12.75">
      <c r="A351" s="18"/>
      <c r="B351" s="21" t="s">
        <v>278</v>
      </c>
      <c r="C351" s="21"/>
      <c r="D351" s="22">
        <f>SUM(D350)</f>
        <v>26552686</v>
      </c>
      <c r="E351" s="22">
        <f>D351</f>
        <v>26552686</v>
      </c>
      <c r="F351" s="23">
        <v>24.152</v>
      </c>
      <c r="G351" s="23">
        <f>F351*D351</f>
        <v>641300472.2720001</v>
      </c>
      <c r="H351" s="24">
        <v>0</v>
      </c>
      <c r="I351" s="23">
        <f t="shared" si="71"/>
        <v>0</v>
      </c>
      <c r="J351" s="24">
        <v>0</v>
      </c>
      <c r="K351" s="24">
        <f t="shared" si="72"/>
        <v>0</v>
      </c>
      <c r="L351" s="24">
        <v>0</v>
      </c>
      <c r="M351" s="23">
        <f t="shared" si="73"/>
        <v>0</v>
      </c>
      <c r="N351" s="24">
        <v>0</v>
      </c>
      <c r="O351" s="24">
        <f t="shared" si="77"/>
        <v>0</v>
      </c>
      <c r="P351" s="24">
        <v>0.063</v>
      </c>
      <c r="Q351" s="7">
        <f t="shared" si="70"/>
        <v>1672.819218</v>
      </c>
      <c r="R351" s="24">
        <v>5.931</v>
      </c>
      <c r="S351" s="24">
        <f t="shared" si="78"/>
        <v>157483980.666</v>
      </c>
      <c r="T351" s="23">
        <v>0</v>
      </c>
      <c r="U351" s="23">
        <f t="shared" si="74"/>
        <v>0</v>
      </c>
      <c r="V351" s="23">
        <v>0</v>
      </c>
      <c r="W351" s="23">
        <f t="shared" si="76"/>
        <v>0</v>
      </c>
      <c r="X351" s="23">
        <v>0</v>
      </c>
      <c r="Y351" s="23">
        <v>0</v>
      </c>
      <c r="Z351" s="23">
        <f t="shared" si="75"/>
        <v>0</v>
      </c>
      <c r="AA351" s="23">
        <f>F351+H351+J351+L351+N351+P351+R351+T351+V351+Y351</f>
        <v>30.146</v>
      </c>
      <c r="AB351" s="23">
        <f t="shared" si="79"/>
        <v>800457272.156</v>
      </c>
      <c r="AD351" s="25">
        <f>AA351-N351-R351</f>
        <v>24.215</v>
      </c>
      <c r="AE351">
        <f>AD351/AA351</f>
        <v>0.8032574802627214</v>
      </c>
      <c r="AG351" s="25"/>
    </row>
    <row r="352" spans="1:33" ht="12.75">
      <c r="A352" s="18"/>
      <c r="B352" s="21"/>
      <c r="C352" s="21"/>
      <c r="D352" s="26"/>
      <c r="E352" s="26"/>
      <c r="F352" s="23"/>
      <c r="G352" s="23"/>
      <c r="H352" s="24"/>
      <c r="I352" s="23">
        <f t="shared" si="71"/>
        <v>0</v>
      </c>
      <c r="J352" s="24"/>
      <c r="K352" s="24">
        <f t="shared" si="72"/>
        <v>0</v>
      </c>
      <c r="L352" s="24"/>
      <c r="M352" s="23">
        <f t="shared" si="73"/>
        <v>0</v>
      </c>
      <c r="N352" s="24"/>
      <c r="O352" s="24">
        <f t="shared" si="77"/>
        <v>0</v>
      </c>
      <c r="P352" s="24"/>
      <c r="Q352" s="7">
        <f t="shared" si="70"/>
        <v>0</v>
      </c>
      <c r="R352" s="24"/>
      <c r="S352" s="24">
        <f t="shared" si="78"/>
        <v>0</v>
      </c>
      <c r="T352" s="23"/>
      <c r="U352" s="23">
        <f t="shared" si="74"/>
        <v>0</v>
      </c>
      <c r="V352" s="23"/>
      <c r="W352" s="23">
        <f t="shared" si="76"/>
        <v>0</v>
      </c>
      <c r="X352" s="23"/>
      <c r="Y352" s="23"/>
      <c r="Z352" s="23">
        <f t="shared" si="75"/>
        <v>0</v>
      </c>
      <c r="AA352" s="23"/>
      <c r="AB352" s="23">
        <f t="shared" si="79"/>
        <v>0</v>
      </c>
      <c r="AD352" s="25"/>
      <c r="AG352" s="25"/>
    </row>
    <row r="353" spans="1:33" ht="12.75">
      <c r="A353" s="18" t="s">
        <v>126</v>
      </c>
      <c r="B353" s="19" t="s">
        <v>279</v>
      </c>
      <c r="C353" s="19"/>
      <c r="D353" s="28">
        <v>36607875</v>
      </c>
      <c r="E353" s="28"/>
      <c r="F353" s="23"/>
      <c r="G353" s="23"/>
      <c r="H353" s="24"/>
      <c r="I353" s="23">
        <f t="shared" si="71"/>
        <v>0</v>
      </c>
      <c r="J353" s="24"/>
      <c r="K353" s="24">
        <f t="shared" si="72"/>
        <v>0</v>
      </c>
      <c r="L353" s="24"/>
      <c r="M353" s="23">
        <f t="shared" si="73"/>
        <v>0</v>
      </c>
      <c r="N353" s="24"/>
      <c r="O353" s="24">
        <f t="shared" si="77"/>
        <v>0</v>
      </c>
      <c r="P353" s="24"/>
      <c r="Q353" s="7">
        <f t="shared" si="70"/>
        <v>0</v>
      </c>
      <c r="R353" s="24"/>
      <c r="S353" s="24">
        <f t="shared" si="78"/>
        <v>0</v>
      </c>
      <c r="T353" s="23"/>
      <c r="U353" s="23">
        <f t="shared" si="74"/>
        <v>0</v>
      </c>
      <c r="V353" s="23"/>
      <c r="W353" s="23">
        <f t="shared" si="76"/>
        <v>0</v>
      </c>
      <c r="X353" s="23"/>
      <c r="Y353" s="23"/>
      <c r="Z353" s="23">
        <f t="shared" si="75"/>
        <v>0</v>
      </c>
      <c r="AA353" s="23"/>
      <c r="AB353" s="23">
        <f t="shared" si="79"/>
        <v>0</v>
      </c>
      <c r="AD353" s="25"/>
      <c r="AG353" s="25"/>
    </row>
    <row r="354" spans="1:33" ht="12.75">
      <c r="A354" s="18" t="s">
        <v>146</v>
      </c>
      <c r="B354" s="19" t="s">
        <v>279</v>
      </c>
      <c r="C354" s="19"/>
      <c r="D354" s="28">
        <v>3676516</v>
      </c>
      <c r="E354" s="28"/>
      <c r="F354" s="23"/>
      <c r="G354" s="23"/>
      <c r="H354" s="24"/>
      <c r="I354" s="23">
        <f t="shared" si="71"/>
        <v>0</v>
      </c>
      <c r="J354" s="24"/>
      <c r="K354" s="24">
        <f t="shared" si="72"/>
        <v>0</v>
      </c>
      <c r="L354" s="24"/>
      <c r="M354" s="23">
        <f t="shared" si="73"/>
        <v>0</v>
      </c>
      <c r="N354" s="24"/>
      <c r="O354" s="24">
        <f t="shared" si="77"/>
        <v>0</v>
      </c>
      <c r="P354" s="24"/>
      <c r="Q354" s="7">
        <f t="shared" si="70"/>
        <v>0</v>
      </c>
      <c r="R354" s="24"/>
      <c r="S354" s="24">
        <f t="shared" si="78"/>
        <v>0</v>
      </c>
      <c r="T354" s="23"/>
      <c r="U354" s="23">
        <f t="shared" si="74"/>
        <v>0</v>
      </c>
      <c r="V354" s="23"/>
      <c r="W354" s="23">
        <f>$D353*V354</f>
        <v>0</v>
      </c>
      <c r="X354" s="23"/>
      <c r="Y354" s="23"/>
      <c r="Z354" s="23">
        <f t="shared" si="75"/>
        <v>0</v>
      </c>
      <c r="AA354" s="23"/>
      <c r="AB354" s="23">
        <f t="shared" si="79"/>
        <v>0</v>
      </c>
      <c r="AD354" s="25"/>
      <c r="AG354" s="25"/>
    </row>
    <row r="355" spans="1:33" ht="12.75">
      <c r="A355" s="18"/>
      <c r="B355" s="21" t="s">
        <v>280</v>
      </c>
      <c r="C355" s="21"/>
      <c r="D355" s="22">
        <f>SUM(D353:D354)</f>
        <v>40284391</v>
      </c>
      <c r="E355" s="22">
        <f>D355</f>
        <v>40284391</v>
      </c>
      <c r="F355" s="23">
        <v>21.824</v>
      </c>
      <c r="G355" s="23">
        <f>F355*D355</f>
        <v>879166549.184</v>
      </c>
      <c r="H355" s="24">
        <v>0</v>
      </c>
      <c r="I355" s="23">
        <f t="shared" si="71"/>
        <v>0</v>
      </c>
      <c r="J355" s="24">
        <v>0</v>
      </c>
      <c r="K355" s="24">
        <f t="shared" si="72"/>
        <v>0</v>
      </c>
      <c r="L355" s="24">
        <v>0</v>
      </c>
      <c r="M355" s="23">
        <f t="shared" si="73"/>
        <v>0</v>
      </c>
      <c r="N355" s="24">
        <v>0</v>
      </c>
      <c r="O355" s="24">
        <f t="shared" si="77"/>
        <v>0</v>
      </c>
      <c r="P355" s="24">
        <v>0.078</v>
      </c>
      <c r="Q355" s="7">
        <f t="shared" si="70"/>
        <v>3142.182498</v>
      </c>
      <c r="R355" s="24">
        <v>5.508</v>
      </c>
      <c r="S355" s="24">
        <f t="shared" si="78"/>
        <v>221886425.628</v>
      </c>
      <c r="T355" s="23">
        <v>0</v>
      </c>
      <c r="U355" s="23">
        <f t="shared" si="74"/>
        <v>0</v>
      </c>
      <c r="V355" s="23">
        <v>0</v>
      </c>
      <c r="W355" s="23">
        <f>$D354*V355</f>
        <v>0</v>
      </c>
      <c r="X355" s="23">
        <v>0</v>
      </c>
      <c r="Y355" s="23">
        <v>0</v>
      </c>
      <c r="Z355" s="23">
        <f t="shared" si="75"/>
        <v>0</v>
      </c>
      <c r="AA355" s="23">
        <f>F355+H355+J355+L355+N355+P355+R355+T355+V355+Y355</f>
        <v>27.41</v>
      </c>
      <c r="AB355" s="23">
        <f t="shared" si="79"/>
        <v>1104195157.31</v>
      </c>
      <c r="AD355" s="25">
        <f>AA355-N355-R355</f>
        <v>21.902</v>
      </c>
      <c r="AE355">
        <f>AD355/AA355</f>
        <v>0.7990514410798979</v>
      </c>
      <c r="AG355" s="25"/>
    </row>
    <row r="356" spans="1:33" ht="12.75">
      <c r="A356" s="18"/>
      <c r="B356" s="21"/>
      <c r="C356" s="21"/>
      <c r="D356" s="26"/>
      <c r="E356" s="26"/>
      <c r="F356" s="23"/>
      <c r="G356" s="23"/>
      <c r="H356" s="24"/>
      <c r="I356" s="23">
        <f t="shared" si="71"/>
        <v>0</v>
      </c>
      <c r="J356" s="24"/>
      <c r="K356" s="24">
        <f t="shared" si="72"/>
        <v>0</v>
      </c>
      <c r="L356" s="24"/>
      <c r="M356" s="23">
        <f t="shared" si="73"/>
        <v>0</v>
      </c>
      <c r="N356" s="24"/>
      <c r="O356" s="24">
        <f t="shared" si="77"/>
        <v>0</v>
      </c>
      <c r="P356" s="24"/>
      <c r="Q356" s="7">
        <f t="shared" si="70"/>
        <v>0</v>
      </c>
      <c r="R356" s="24"/>
      <c r="S356" s="24">
        <f t="shared" si="78"/>
        <v>0</v>
      </c>
      <c r="T356" s="23"/>
      <c r="U356" s="23">
        <f t="shared" si="74"/>
        <v>0</v>
      </c>
      <c r="V356" s="23"/>
      <c r="W356" s="23">
        <f>$D355*V356</f>
        <v>0</v>
      </c>
      <c r="X356" s="23"/>
      <c r="Y356" s="23"/>
      <c r="Z356" s="23">
        <f t="shared" si="75"/>
        <v>0</v>
      </c>
      <c r="AA356" s="23"/>
      <c r="AB356" s="23">
        <f t="shared" si="79"/>
        <v>0</v>
      </c>
      <c r="AD356" s="25"/>
      <c r="AG356" s="25"/>
    </row>
    <row r="357" spans="1:33" ht="12.75">
      <c r="A357" s="18" t="s">
        <v>126</v>
      </c>
      <c r="B357" s="19" t="s">
        <v>281</v>
      </c>
      <c r="C357" s="19"/>
      <c r="D357" s="20">
        <v>4435565</v>
      </c>
      <c r="E357" s="20"/>
      <c r="F357" s="23"/>
      <c r="G357" s="23"/>
      <c r="H357" s="24"/>
      <c r="I357" s="23">
        <f t="shared" si="71"/>
        <v>0</v>
      </c>
      <c r="J357" s="24"/>
      <c r="K357" s="24">
        <f t="shared" si="72"/>
        <v>0</v>
      </c>
      <c r="L357" s="24"/>
      <c r="M357" s="23">
        <f t="shared" si="73"/>
        <v>0</v>
      </c>
      <c r="N357" s="24"/>
      <c r="O357" s="24">
        <f t="shared" si="77"/>
        <v>0</v>
      </c>
      <c r="P357" s="24"/>
      <c r="Q357" s="7">
        <f t="shared" si="70"/>
        <v>0</v>
      </c>
      <c r="R357" s="24"/>
      <c r="S357" s="24">
        <f t="shared" si="78"/>
        <v>0</v>
      </c>
      <c r="T357" s="23"/>
      <c r="U357" s="23">
        <f t="shared" si="74"/>
        <v>0</v>
      </c>
      <c r="V357" s="23"/>
      <c r="W357" s="23">
        <f>$D356*V357</f>
        <v>0</v>
      </c>
      <c r="X357" s="23"/>
      <c r="Y357" s="23"/>
      <c r="Z357" s="23">
        <f t="shared" si="75"/>
        <v>0</v>
      </c>
      <c r="AA357" s="23"/>
      <c r="AB357" s="23">
        <f t="shared" si="79"/>
        <v>0</v>
      </c>
      <c r="AD357" s="25"/>
      <c r="AG357" s="25"/>
    </row>
    <row r="358" spans="1:33" ht="12.75">
      <c r="A358" s="18"/>
      <c r="B358" s="21" t="s">
        <v>282</v>
      </c>
      <c r="C358" s="21"/>
      <c r="D358" s="22">
        <f>SUM(D357)</f>
        <v>4435565</v>
      </c>
      <c r="E358" s="22">
        <f>D358</f>
        <v>4435565</v>
      </c>
      <c r="F358" s="23">
        <v>27</v>
      </c>
      <c r="G358" s="23">
        <f>F358*D358</f>
        <v>119760255</v>
      </c>
      <c r="H358" s="24">
        <v>0</v>
      </c>
      <c r="I358" s="23">
        <f t="shared" si="71"/>
        <v>0</v>
      </c>
      <c r="J358" s="24">
        <v>0</v>
      </c>
      <c r="K358" s="24">
        <f t="shared" si="72"/>
        <v>0</v>
      </c>
      <c r="L358" s="24">
        <v>0</v>
      </c>
      <c r="M358" s="23">
        <f t="shared" si="73"/>
        <v>0</v>
      </c>
      <c r="N358" s="24">
        <v>0</v>
      </c>
      <c r="O358" s="24">
        <f t="shared" si="77"/>
        <v>0</v>
      </c>
      <c r="P358" s="24">
        <v>0.105</v>
      </c>
      <c r="Q358" s="7">
        <f t="shared" si="70"/>
        <v>465.734325</v>
      </c>
      <c r="R358" s="24">
        <v>0</v>
      </c>
      <c r="S358" s="24">
        <f t="shared" si="78"/>
        <v>0</v>
      </c>
      <c r="T358" s="23">
        <v>0</v>
      </c>
      <c r="U358" s="23">
        <f t="shared" si="74"/>
        <v>0</v>
      </c>
      <c r="V358" s="23">
        <v>0</v>
      </c>
      <c r="W358" s="23">
        <f aca="true" t="shared" si="80" ref="W358:W367">$D358*V358</f>
        <v>0</v>
      </c>
      <c r="X358" s="23">
        <v>0</v>
      </c>
      <c r="Y358" s="23">
        <v>0</v>
      </c>
      <c r="Z358" s="23">
        <f t="shared" si="75"/>
        <v>0</v>
      </c>
      <c r="AA358" s="23">
        <f>F358+H358+J358+L358+N358+P358+R358+T358+V358+Y358</f>
        <v>27.105</v>
      </c>
      <c r="AB358" s="23">
        <f t="shared" si="79"/>
        <v>120225989.325</v>
      </c>
      <c r="AD358" s="25">
        <f>AA358-N358-R358</f>
        <v>27.105</v>
      </c>
      <c r="AE358">
        <f>AD358/AA358</f>
        <v>1</v>
      </c>
      <c r="AG358" s="25"/>
    </row>
    <row r="359" spans="1:33" ht="12.75">
      <c r="A359" s="18"/>
      <c r="B359" s="21"/>
      <c r="C359" s="21"/>
      <c r="D359" s="26"/>
      <c r="E359" s="26"/>
      <c r="F359" s="23"/>
      <c r="G359" s="23"/>
      <c r="H359" s="24"/>
      <c r="I359" s="23">
        <f t="shared" si="71"/>
        <v>0</v>
      </c>
      <c r="J359" s="24"/>
      <c r="K359" s="24">
        <f t="shared" si="72"/>
        <v>0</v>
      </c>
      <c r="L359" s="24"/>
      <c r="M359" s="23">
        <f t="shared" si="73"/>
        <v>0</v>
      </c>
      <c r="N359" s="24"/>
      <c r="O359" s="24">
        <f t="shared" si="77"/>
        <v>0</v>
      </c>
      <c r="P359" s="24"/>
      <c r="Q359" s="7">
        <f t="shared" si="70"/>
        <v>0</v>
      </c>
      <c r="R359" s="24"/>
      <c r="S359" s="24">
        <f t="shared" si="78"/>
        <v>0</v>
      </c>
      <c r="T359" s="23"/>
      <c r="U359" s="23">
        <f t="shared" si="74"/>
        <v>0</v>
      </c>
      <c r="V359" s="23"/>
      <c r="W359" s="23">
        <f t="shared" si="80"/>
        <v>0</v>
      </c>
      <c r="X359" s="23"/>
      <c r="Y359" s="23"/>
      <c r="Z359" s="23">
        <f t="shared" si="75"/>
        <v>0</v>
      </c>
      <c r="AA359" s="23"/>
      <c r="AB359" s="23">
        <f t="shared" si="79"/>
        <v>0</v>
      </c>
      <c r="AD359" s="25"/>
      <c r="AG359" s="25"/>
    </row>
    <row r="360" spans="1:33" ht="12.75">
      <c r="A360" s="18" t="s">
        <v>283</v>
      </c>
      <c r="B360" s="19" t="s">
        <v>284</v>
      </c>
      <c r="C360" s="19"/>
      <c r="D360" s="20">
        <v>163524810</v>
      </c>
      <c r="E360" s="20"/>
      <c r="F360" s="23"/>
      <c r="G360" s="23"/>
      <c r="H360" s="24"/>
      <c r="I360" s="23">
        <f t="shared" si="71"/>
        <v>0</v>
      </c>
      <c r="J360" s="24"/>
      <c r="K360" s="24">
        <f t="shared" si="72"/>
        <v>0</v>
      </c>
      <c r="L360" s="24"/>
      <c r="M360" s="23">
        <f t="shared" si="73"/>
        <v>0</v>
      </c>
      <c r="N360" s="24"/>
      <c r="O360" s="24">
        <f t="shared" si="77"/>
        <v>0</v>
      </c>
      <c r="P360" s="24"/>
      <c r="Q360" s="7">
        <f t="shared" si="70"/>
        <v>0</v>
      </c>
      <c r="R360" s="24"/>
      <c r="S360" s="24">
        <f t="shared" si="78"/>
        <v>0</v>
      </c>
      <c r="T360" s="23"/>
      <c r="U360" s="23">
        <f t="shared" si="74"/>
        <v>0</v>
      </c>
      <c r="V360" s="23"/>
      <c r="W360" s="23">
        <f t="shared" si="80"/>
        <v>0</v>
      </c>
      <c r="X360" s="23"/>
      <c r="Y360" s="23"/>
      <c r="Z360" s="23">
        <f t="shared" si="75"/>
        <v>0</v>
      </c>
      <c r="AA360" s="23"/>
      <c r="AB360" s="23">
        <f t="shared" si="79"/>
        <v>0</v>
      </c>
      <c r="AD360" s="25"/>
      <c r="AG360" s="25"/>
    </row>
    <row r="361" spans="1:33" ht="12.75">
      <c r="A361" s="18"/>
      <c r="B361" s="21" t="s">
        <v>285</v>
      </c>
      <c r="C361" s="21"/>
      <c r="D361" s="22">
        <f>SUM(D360)</f>
        <v>163524810</v>
      </c>
      <c r="E361" s="22">
        <f>D361</f>
        <v>163524810</v>
      </c>
      <c r="F361" s="23">
        <v>26.651</v>
      </c>
      <c r="G361" s="23">
        <f>F361*D361</f>
        <v>4358099711.31</v>
      </c>
      <c r="H361" s="24">
        <v>0</v>
      </c>
      <c r="I361" s="23">
        <f t="shared" si="71"/>
        <v>0</v>
      </c>
      <c r="J361" s="24">
        <v>0</v>
      </c>
      <c r="K361" s="24">
        <f t="shared" si="72"/>
        <v>0</v>
      </c>
      <c r="L361" s="24">
        <v>0</v>
      </c>
      <c r="M361" s="23">
        <f t="shared" si="73"/>
        <v>0</v>
      </c>
      <c r="N361" s="24">
        <v>3.058</v>
      </c>
      <c r="O361" s="24">
        <f t="shared" si="77"/>
        <v>500058868.97999996</v>
      </c>
      <c r="P361" s="24">
        <v>0.295</v>
      </c>
      <c r="Q361" s="7">
        <f t="shared" si="70"/>
        <v>48239.81894999999</v>
      </c>
      <c r="R361" s="24">
        <v>10.567</v>
      </c>
      <c r="S361" s="24">
        <f t="shared" si="78"/>
        <v>1727966667.27</v>
      </c>
      <c r="T361" s="23">
        <v>0</v>
      </c>
      <c r="U361" s="23">
        <f t="shared" si="74"/>
        <v>0</v>
      </c>
      <c r="V361" s="23">
        <v>0</v>
      </c>
      <c r="W361" s="23">
        <f t="shared" si="80"/>
        <v>0</v>
      </c>
      <c r="X361" s="23">
        <v>0</v>
      </c>
      <c r="Y361" s="23">
        <v>0</v>
      </c>
      <c r="Z361" s="23">
        <f t="shared" si="75"/>
        <v>0</v>
      </c>
      <c r="AA361" s="23">
        <f>F361+H361+J361+L361+N361+P361+R361+T361+V361+Y361</f>
        <v>40.571</v>
      </c>
      <c r="AB361" s="23">
        <f t="shared" si="79"/>
        <v>6634365066.509999</v>
      </c>
      <c r="AD361" s="25">
        <f>AA361-N361-R361</f>
        <v>26.945999999999998</v>
      </c>
      <c r="AE361">
        <f>AD361/AA361</f>
        <v>0.6641689877005743</v>
      </c>
      <c r="AG361" s="25"/>
    </row>
    <row r="362" spans="1:33" ht="12.75">
      <c r="A362" s="18"/>
      <c r="B362" s="21"/>
      <c r="C362" s="21"/>
      <c r="D362" s="26"/>
      <c r="E362" s="26"/>
      <c r="F362" s="23"/>
      <c r="G362" s="23"/>
      <c r="H362" s="24"/>
      <c r="I362" s="23">
        <f t="shared" si="71"/>
        <v>0</v>
      </c>
      <c r="J362" s="24"/>
      <c r="K362" s="24">
        <f t="shared" si="72"/>
        <v>0</v>
      </c>
      <c r="L362" s="24"/>
      <c r="M362" s="23">
        <f t="shared" si="73"/>
        <v>0</v>
      </c>
      <c r="N362" s="24"/>
      <c r="O362" s="24">
        <f t="shared" si="77"/>
        <v>0</v>
      </c>
      <c r="P362" s="24"/>
      <c r="Q362" s="7">
        <f t="shared" si="70"/>
        <v>0</v>
      </c>
      <c r="R362" s="24"/>
      <c r="S362" s="24">
        <f t="shared" si="78"/>
        <v>0</v>
      </c>
      <c r="T362" s="23"/>
      <c r="U362" s="23">
        <f t="shared" si="74"/>
        <v>0</v>
      </c>
      <c r="V362" s="23"/>
      <c r="W362" s="23">
        <f t="shared" si="80"/>
        <v>0</v>
      </c>
      <c r="X362" s="23"/>
      <c r="Y362" s="23"/>
      <c r="Z362" s="23">
        <f t="shared" si="75"/>
        <v>0</v>
      </c>
      <c r="AA362" s="23"/>
      <c r="AB362" s="23">
        <f t="shared" si="79"/>
        <v>0</v>
      </c>
      <c r="AD362" s="25"/>
      <c r="AG362" s="25"/>
    </row>
    <row r="363" spans="1:33" ht="12.75">
      <c r="A363" s="18" t="s">
        <v>283</v>
      </c>
      <c r="B363" s="19" t="s">
        <v>286</v>
      </c>
      <c r="C363" s="19"/>
      <c r="D363" s="20">
        <v>9078740</v>
      </c>
      <c r="E363" s="20"/>
      <c r="F363" s="23"/>
      <c r="G363" s="23"/>
      <c r="H363" s="24"/>
      <c r="I363" s="23">
        <f t="shared" si="71"/>
        <v>0</v>
      </c>
      <c r="J363" s="24"/>
      <c r="K363" s="24">
        <f t="shared" si="72"/>
        <v>0</v>
      </c>
      <c r="L363" s="24"/>
      <c r="M363" s="23">
        <f t="shared" si="73"/>
        <v>0</v>
      </c>
      <c r="N363" s="24"/>
      <c r="O363" s="24">
        <f t="shared" si="77"/>
        <v>0</v>
      </c>
      <c r="P363" s="24"/>
      <c r="Q363" s="7">
        <f t="shared" si="70"/>
        <v>0</v>
      </c>
      <c r="R363" s="24"/>
      <c r="S363" s="24">
        <f t="shared" si="78"/>
        <v>0</v>
      </c>
      <c r="T363" s="23"/>
      <c r="U363" s="23">
        <f t="shared" si="74"/>
        <v>0</v>
      </c>
      <c r="V363" s="23"/>
      <c r="W363" s="23">
        <f t="shared" si="80"/>
        <v>0</v>
      </c>
      <c r="X363" s="23"/>
      <c r="Y363" s="23"/>
      <c r="Z363" s="23">
        <f t="shared" si="75"/>
        <v>0</v>
      </c>
      <c r="AA363" s="23"/>
      <c r="AB363" s="23">
        <f t="shared" si="79"/>
        <v>0</v>
      </c>
      <c r="AD363" s="25"/>
      <c r="AG363" s="25"/>
    </row>
    <row r="364" spans="1:33" ht="12.75">
      <c r="A364" s="18"/>
      <c r="B364" s="21" t="s">
        <v>287</v>
      </c>
      <c r="C364" s="21"/>
      <c r="D364" s="22">
        <f>SUM(D363)</f>
        <v>9078740</v>
      </c>
      <c r="E364" s="22">
        <f>D364</f>
        <v>9078740</v>
      </c>
      <c r="F364" s="23">
        <v>27</v>
      </c>
      <c r="G364" s="23">
        <f>F364*D364</f>
        <v>245125980</v>
      </c>
      <c r="H364" s="24">
        <v>0</v>
      </c>
      <c r="I364" s="23">
        <f t="shared" si="71"/>
        <v>0</v>
      </c>
      <c r="J364" s="24">
        <v>2.051</v>
      </c>
      <c r="K364" s="24">
        <f t="shared" si="72"/>
        <v>18620495.740000002</v>
      </c>
      <c r="L364" s="24">
        <v>0</v>
      </c>
      <c r="M364" s="23">
        <f t="shared" si="73"/>
        <v>0</v>
      </c>
      <c r="N364" s="24">
        <v>0</v>
      </c>
      <c r="O364" s="24">
        <f t="shared" si="77"/>
        <v>0</v>
      </c>
      <c r="P364" s="24">
        <v>1.183</v>
      </c>
      <c r="Q364" s="7">
        <f t="shared" si="70"/>
        <v>10740.14942</v>
      </c>
      <c r="R364" s="24">
        <v>4.77</v>
      </c>
      <c r="S364" s="24">
        <f t="shared" si="78"/>
        <v>43305589.8</v>
      </c>
      <c r="T364" s="23">
        <v>0</v>
      </c>
      <c r="U364" s="23">
        <f t="shared" si="74"/>
        <v>0</v>
      </c>
      <c r="V364" s="23">
        <v>0</v>
      </c>
      <c r="W364" s="23">
        <f t="shared" si="80"/>
        <v>0</v>
      </c>
      <c r="X364" s="23">
        <v>0</v>
      </c>
      <c r="Y364" s="23">
        <v>0</v>
      </c>
      <c r="Z364" s="23">
        <f t="shared" si="75"/>
        <v>0</v>
      </c>
      <c r="AA364" s="23">
        <f>F364+H364+J364+L364+N364+P364+R364+T364+V364+Y364</f>
        <v>35.004000000000005</v>
      </c>
      <c r="AB364" s="23">
        <f t="shared" si="79"/>
        <v>317792214.96000004</v>
      </c>
      <c r="AD364" s="25">
        <f>AA364-N364-R364</f>
        <v>30.234000000000005</v>
      </c>
      <c r="AE364">
        <f>AD364/AA364</f>
        <v>0.863729859444635</v>
      </c>
      <c r="AG364" s="25"/>
    </row>
    <row r="365" spans="1:33" ht="12.75">
      <c r="A365" s="18"/>
      <c r="B365" s="21"/>
      <c r="C365" s="21"/>
      <c r="D365" s="26"/>
      <c r="E365" s="26"/>
      <c r="F365" s="23"/>
      <c r="G365" s="23"/>
      <c r="H365" s="24"/>
      <c r="I365" s="23">
        <f t="shared" si="71"/>
        <v>0</v>
      </c>
      <c r="J365" s="24"/>
      <c r="K365" s="24">
        <f t="shared" si="72"/>
        <v>0</v>
      </c>
      <c r="L365" s="24"/>
      <c r="M365" s="23">
        <f t="shared" si="73"/>
        <v>0</v>
      </c>
      <c r="N365" s="24"/>
      <c r="O365" s="24">
        <f t="shared" si="77"/>
        <v>0</v>
      </c>
      <c r="P365" s="24"/>
      <c r="Q365" s="7">
        <f t="shared" si="70"/>
        <v>0</v>
      </c>
      <c r="R365" s="24"/>
      <c r="S365" s="24">
        <f t="shared" si="78"/>
        <v>0</v>
      </c>
      <c r="T365" s="23"/>
      <c r="U365" s="23">
        <f t="shared" si="74"/>
        <v>0</v>
      </c>
      <c r="V365" s="23"/>
      <c r="W365" s="23">
        <f t="shared" si="80"/>
        <v>0</v>
      </c>
      <c r="X365" s="23"/>
      <c r="Y365" s="23"/>
      <c r="Z365" s="23">
        <f t="shared" si="75"/>
        <v>0</v>
      </c>
      <c r="AA365" s="23"/>
      <c r="AB365" s="23">
        <f t="shared" si="79"/>
        <v>0</v>
      </c>
      <c r="AD365" s="25"/>
      <c r="AG365" s="25"/>
    </row>
    <row r="366" spans="1:33" ht="12.75">
      <c r="A366" s="18" t="s">
        <v>283</v>
      </c>
      <c r="B366" s="19" t="s">
        <v>288</v>
      </c>
      <c r="C366" s="19"/>
      <c r="D366" s="28">
        <v>11761180</v>
      </c>
      <c r="E366" s="28"/>
      <c r="F366" s="23"/>
      <c r="G366" s="23"/>
      <c r="H366" s="24"/>
      <c r="I366" s="23">
        <f t="shared" si="71"/>
        <v>0</v>
      </c>
      <c r="J366" s="24"/>
      <c r="K366" s="24">
        <f t="shared" si="72"/>
        <v>0</v>
      </c>
      <c r="L366" s="24"/>
      <c r="M366" s="23">
        <f t="shared" si="73"/>
        <v>0</v>
      </c>
      <c r="N366" s="24"/>
      <c r="O366" s="24">
        <f t="shared" si="77"/>
        <v>0</v>
      </c>
      <c r="P366" s="24"/>
      <c r="Q366" s="7">
        <f t="shared" si="70"/>
        <v>0</v>
      </c>
      <c r="R366" s="24"/>
      <c r="S366" s="24">
        <f t="shared" si="78"/>
        <v>0</v>
      </c>
      <c r="T366" s="23"/>
      <c r="U366" s="23">
        <f t="shared" si="74"/>
        <v>0</v>
      </c>
      <c r="V366" s="23"/>
      <c r="W366" s="23">
        <f t="shared" si="80"/>
        <v>0</v>
      </c>
      <c r="X366" s="23"/>
      <c r="Y366" s="23"/>
      <c r="Z366" s="23">
        <f t="shared" si="75"/>
        <v>0</v>
      </c>
      <c r="AA366" s="23"/>
      <c r="AB366" s="23">
        <f t="shared" si="79"/>
        <v>0</v>
      </c>
      <c r="AD366" s="25"/>
      <c r="AG366" s="25"/>
    </row>
    <row r="367" spans="1:33" ht="12.75">
      <c r="A367" s="18" t="s">
        <v>289</v>
      </c>
      <c r="B367" s="19" t="s">
        <v>288</v>
      </c>
      <c r="C367" s="19"/>
      <c r="D367" s="28">
        <v>624090</v>
      </c>
      <c r="E367" s="28"/>
      <c r="F367" s="23"/>
      <c r="G367" s="23"/>
      <c r="H367" s="24"/>
      <c r="I367" s="23">
        <f t="shared" si="71"/>
        <v>0</v>
      </c>
      <c r="J367" s="24"/>
      <c r="K367" s="24">
        <f t="shared" si="72"/>
        <v>0</v>
      </c>
      <c r="L367" s="24"/>
      <c r="M367" s="23">
        <f t="shared" si="73"/>
        <v>0</v>
      </c>
      <c r="N367" s="24"/>
      <c r="O367" s="24">
        <f t="shared" si="77"/>
        <v>0</v>
      </c>
      <c r="P367" s="24"/>
      <c r="Q367" s="7">
        <f t="shared" si="70"/>
        <v>0</v>
      </c>
      <c r="R367" s="24"/>
      <c r="S367" s="24">
        <f t="shared" si="78"/>
        <v>0</v>
      </c>
      <c r="T367" s="23"/>
      <c r="U367" s="23">
        <f t="shared" si="74"/>
        <v>0</v>
      </c>
      <c r="V367" s="23"/>
      <c r="W367" s="23">
        <f t="shared" si="80"/>
        <v>0</v>
      </c>
      <c r="X367" s="23"/>
      <c r="Y367" s="23"/>
      <c r="Z367" s="23">
        <f t="shared" si="75"/>
        <v>0</v>
      </c>
      <c r="AA367" s="23"/>
      <c r="AB367" s="23">
        <f t="shared" si="79"/>
        <v>0</v>
      </c>
      <c r="AD367" s="25"/>
      <c r="AG367" s="25"/>
    </row>
    <row r="368" spans="1:33" ht="12.75">
      <c r="A368" s="18" t="s">
        <v>290</v>
      </c>
      <c r="B368" s="19" t="s">
        <v>288</v>
      </c>
      <c r="C368" s="19"/>
      <c r="D368" s="28">
        <v>2917379</v>
      </c>
      <c r="E368" s="28"/>
      <c r="F368" s="23"/>
      <c r="G368" s="23"/>
      <c r="H368" s="24"/>
      <c r="I368" s="23">
        <f t="shared" si="71"/>
        <v>0</v>
      </c>
      <c r="J368" s="24"/>
      <c r="K368" s="24">
        <f t="shared" si="72"/>
        <v>0</v>
      </c>
      <c r="L368" s="24"/>
      <c r="M368" s="23">
        <f t="shared" si="73"/>
        <v>0</v>
      </c>
      <c r="N368" s="24"/>
      <c r="O368" s="24">
        <f t="shared" si="77"/>
        <v>0</v>
      </c>
      <c r="P368" s="24"/>
      <c r="Q368" s="7">
        <f t="shared" si="70"/>
        <v>0</v>
      </c>
      <c r="R368" s="24"/>
      <c r="S368" s="24">
        <f t="shared" si="78"/>
        <v>0</v>
      </c>
      <c r="T368" s="23"/>
      <c r="U368" s="23">
        <f t="shared" si="74"/>
        <v>0</v>
      </c>
      <c r="V368" s="23"/>
      <c r="W368" s="23">
        <f>$D366*V368</f>
        <v>0</v>
      </c>
      <c r="X368" s="23"/>
      <c r="Y368" s="23"/>
      <c r="Z368" s="23">
        <f t="shared" si="75"/>
        <v>0</v>
      </c>
      <c r="AA368" s="23"/>
      <c r="AB368" s="23">
        <f t="shared" si="79"/>
        <v>0</v>
      </c>
      <c r="AD368" s="25"/>
      <c r="AG368" s="25"/>
    </row>
    <row r="369" spans="1:33" ht="12.75">
      <c r="A369" s="18"/>
      <c r="B369" s="21" t="s">
        <v>291</v>
      </c>
      <c r="C369" s="21"/>
      <c r="D369" s="22">
        <f>SUM(D366:D368)</f>
        <v>15302649</v>
      </c>
      <c r="E369" s="22">
        <f>D369</f>
        <v>15302649</v>
      </c>
      <c r="F369" s="23">
        <v>27</v>
      </c>
      <c r="G369" s="23">
        <f>F369*D369</f>
        <v>413171523</v>
      </c>
      <c r="H369" s="24">
        <v>0</v>
      </c>
      <c r="I369" s="23">
        <f t="shared" si="71"/>
        <v>0</v>
      </c>
      <c r="J369" s="24">
        <v>0</v>
      </c>
      <c r="K369" s="24">
        <f t="shared" si="72"/>
        <v>0</v>
      </c>
      <c r="L369" s="24">
        <v>0</v>
      </c>
      <c r="M369" s="23">
        <f t="shared" si="73"/>
        <v>0</v>
      </c>
      <c r="N369" s="24">
        <v>0</v>
      </c>
      <c r="O369" s="24">
        <f t="shared" si="77"/>
        <v>0</v>
      </c>
      <c r="P369" s="24">
        <v>1.033</v>
      </c>
      <c r="Q369" s="7">
        <f t="shared" si="70"/>
        <v>15807.636417</v>
      </c>
      <c r="R369" s="24">
        <v>11.126</v>
      </c>
      <c r="S369" s="24">
        <f t="shared" si="78"/>
        <v>170257272.774</v>
      </c>
      <c r="T369" s="23">
        <v>0</v>
      </c>
      <c r="U369" s="23">
        <f t="shared" si="74"/>
        <v>0</v>
      </c>
      <c r="V369" s="23">
        <v>0</v>
      </c>
      <c r="W369" s="23">
        <f>$D367*V369</f>
        <v>0</v>
      </c>
      <c r="X369" s="23">
        <v>0</v>
      </c>
      <c r="Y369" s="23">
        <v>0</v>
      </c>
      <c r="Z369" s="23">
        <f t="shared" si="75"/>
        <v>0</v>
      </c>
      <c r="AA369" s="23">
        <f>F369+H369+J369+L369+N369+P369+R369+T369+V369+Y369</f>
        <v>39.159</v>
      </c>
      <c r="AB369" s="23">
        <f t="shared" si="79"/>
        <v>599236432.191</v>
      </c>
      <c r="AD369" s="25">
        <f>AA369-N369-R369</f>
        <v>28.033</v>
      </c>
      <c r="AE369">
        <f>AD369/AA369</f>
        <v>0.7158762991904799</v>
      </c>
      <c r="AG369" s="25"/>
    </row>
    <row r="370" spans="1:33" ht="12.75">
      <c r="A370" s="18"/>
      <c r="B370" s="21"/>
      <c r="C370" s="21"/>
      <c r="D370" s="26"/>
      <c r="E370" s="26"/>
      <c r="F370" s="23"/>
      <c r="G370" s="23"/>
      <c r="H370" s="24"/>
      <c r="I370" s="23">
        <f t="shared" si="71"/>
        <v>0</v>
      </c>
      <c r="J370" s="24"/>
      <c r="K370" s="24">
        <f t="shared" si="72"/>
        <v>0</v>
      </c>
      <c r="L370" s="24"/>
      <c r="M370" s="23">
        <f t="shared" si="73"/>
        <v>0</v>
      </c>
      <c r="N370" s="24"/>
      <c r="O370" s="24">
        <f t="shared" si="77"/>
        <v>0</v>
      </c>
      <c r="P370" s="24"/>
      <c r="Q370" s="7">
        <f t="shared" si="70"/>
        <v>0</v>
      </c>
      <c r="R370" s="24"/>
      <c r="S370" s="24">
        <f t="shared" si="78"/>
        <v>0</v>
      </c>
      <c r="T370" s="23"/>
      <c r="U370" s="23">
        <f t="shared" si="74"/>
        <v>0</v>
      </c>
      <c r="V370" s="23"/>
      <c r="W370" s="23">
        <f>$D368*V370</f>
        <v>0</v>
      </c>
      <c r="X370" s="23"/>
      <c r="Y370" s="23"/>
      <c r="Z370" s="23">
        <f t="shared" si="75"/>
        <v>0</v>
      </c>
      <c r="AA370" s="23"/>
      <c r="AB370" s="23">
        <f t="shared" si="79"/>
        <v>0</v>
      </c>
      <c r="AD370" s="25"/>
      <c r="AG370" s="25"/>
    </row>
    <row r="371" spans="1:33" ht="12.75">
      <c r="A371" s="32" t="s">
        <v>283</v>
      </c>
      <c r="B371" s="33" t="s">
        <v>292</v>
      </c>
      <c r="C371" s="19"/>
      <c r="D371" s="20">
        <v>71710800</v>
      </c>
      <c r="E371" s="20"/>
      <c r="F371" s="23"/>
      <c r="G371" s="23"/>
      <c r="H371" s="24"/>
      <c r="I371" s="23">
        <f t="shared" si="71"/>
        <v>0</v>
      </c>
      <c r="J371" s="24"/>
      <c r="K371" s="24">
        <f t="shared" si="72"/>
        <v>0</v>
      </c>
      <c r="L371" s="24"/>
      <c r="M371" s="23">
        <f t="shared" si="73"/>
        <v>0</v>
      </c>
      <c r="N371" s="24"/>
      <c r="O371" s="24">
        <f t="shared" si="77"/>
        <v>0</v>
      </c>
      <c r="P371" s="24"/>
      <c r="Q371" s="7">
        <f t="shared" si="70"/>
        <v>0</v>
      </c>
      <c r="R371" s="24"/>
      <c r="S371" s="24">
        <f t="shared" si="78"/>
        <v>0</v>
      </c>
      <c r="T371" s="23"/>
      <c r="U371" s="23">
        <f t="shared" si="74"/>
        <v>0</v>
      </c>
      <c r="V371" s="23"/>
      <c r="W371" s="23">
        <f>$D369*V371</f>
        <v>0</v>
      </c>
      <c r="X371" s="23"/>
      <c r="Y371" s="23"/>
      <c r="Z371" s="23">
        <f t="shared" si="75"/>
        <v>0</v>
      </c>
      <c r="AA371" s="23"/>
      <c r="AB371" s="23">
        <f t="shared" si="79"/>
        <v>0</v>
      </c>
      <c r="AD371" s="25"/>
      <c r="AG371" s="25"/>
    </row>
    <row r="372" spans="1:33" ht="12.75">
      <c r="A372" s="18"/>
      <c r="B372" s="21" t="s">
        <v>293</v>
      </c>
      <c r="C372" s="21"/>
      <c r="D372" s="22">
        <f>SUM(D371)</f>
        <v>71710800</v>
      </c>
      <c r="E372" s="22">
        <f>D372</f>
        <v>71710800</v>
      </c>
      <c r="F372" s="23">
        <v>17.418</v>
      </c>
      <c r="G372" s="23">
        <f>F372*D372</f>
        <v>1249058714.3999999</v>
      </c>
      <c r="H372" s="24">
        <v>0</v>
      </c>
      <c r="I372" s="23">
        <f t="shared" si="71"/>
        <v>0</v>
      </c>
      <c r="J372" s="24">
        <v>0.509</v>
      </c>
      <c r="K372" s="24">
        <f t="shared" si="72"/>
        <v>36500797.2</v>
      </c>
      <c r="L372" s="24">
        <v>0</v>
      </c>
      <c r="M372" s="23">
        <f t="shared" si="73"/>
        <v>0</v>
      </c>
      <c r="N372" s="24">
        <v>6.205</v>
      </c>
      <c r="O372" s="24">
        <f t="shared" si="77"/>
        <v>444965514</v>
      </c>
      <c r="P372" s="24">
        <v>0.012</v>
      </c>
      <c r="Q372" s="7">
        <f t="shared" si="70"/>
        <v>860.5296</v>
      </c>
      <c r="R372" s="29">
        <v>0</v>
      </c>
      <c r="S372" s="24">
        <f t="shared" si="78"/>
        <v>0</v>
      </c>
      <c r="T372" s="23">
        <v>0</v>
      </c>
      <c r="U372" s="23">
        <f t="shared" si="74"/>
        <v>0</v>
      </c>
      <c r="V372" s="23">
        <v>0</v>
      </c>
      <c r="W372" s="23">
        <f>$D372*V372</f>
        <v>0</v>
      </c>
      <c r="X372" s="23">
        <v>0</v>
      </c>
      <c r="Y372" s="23">
        <v>0</v>
      </c>
      <c r="Z372" s="23">
        <f t="shared" si="75"/>
        <v>0</v>
      </c>
      <c r="AA372" s="23">
        <f>F372+H372+J372+L372+N372+P372+R372+T372+V372+Y372</f>
        <v>24.144</v>
      </c>
      <c r="AB372" s="23">
        <f t="shared" si="79"/>
        <v>1731385555.1999998</v>
      </c>
      <c r="AD372" s="25">
        <f>AA372-N372-R372</f>
        <v>17.939</v>
      </c>
      <c r="AE372">
        <f>AD372/AA372</f>
        <v>0.7430003313452618</v>
      </c>
      <c r="AG372" s="25"/>
    </row>
    <row r="373" spans="1:33" ht="12.75">
      <c r="A373" s="18"/>
      <c r="B373" s="21"/>
      <c r="C373" s="21"/>
      <c r="D373" s="26"/>
      <c r="E373" s="26"/>
      <c r="F373" s="23"/>
      <c r="G373" s="23"/>
      <c r="H373" s="24"/>
      <c r="I373" s="23">
        <f t="shared" si="71"/>
        <v>0</v>
      </c>
      <c r="J373" s="24"/>
      <c r="K373" s="24">
        <f t="shared" si="72"/>
        <v>0</v>
      </c>
      <c r="L373" s="24"/>
      <c r="M373" s="23">
        <f t="shared" si="73"/>
        <v>0</v>
      </c>
      <c r="N373" s="24"/>
      <c r="O373" s="24">
        <f t="shared" si="77"/>
        <v>0</v>
      </c>
      <c r="P373" s="24"/>
      <c r="Q373" s="7">
        <f t="shared" si="70"/>
        <v>0</v>
      </c>
      <c r="R373" s="24"/>
      <c r="S373" s="24">
        <f t="shared" si="78"/>
        <v>0</v>
      </c>
      <c r="T373" s="23"/>
      <c r="U373" s="23">
        <f t="shared" si="74"/>
        <v>0</v>
      </c>
      <c r="V373" s="23"/>
      <c r="W373" s="23">
        <f>$D373*V373</f>
        <v>0</v>
      </c>
      <c r="X373" s="23"/>
      <c r="Y373" s="23"/>
      <c r="Z373" s="23">
        <f t="shared" si="75"/>
        <v>0</v>
      </c>
      <c r="AA373" s="23"/>
      <c r="AB373" s="23">
        <f t="shared" si="79"/>
        <v>0</v>
      </c>
      <c r="AD373" s="25"/>
      <c r="AG373" s="25"/>
    </row>
    <row r="374" spans="1:33" ht="12.75">
      <c r="A374" s="32" t="s">
        <v>151</v>
      </c>
      <c r="B374" s="33" t="s">
        <v>294</v>
      </c>
      <c r="C374" s="19"/>
      <c r="D374" s="28">
        <v>336051470</v>
      </c>
      <c r="E374" s="28"/>
      <c r="F374" s="23"/>
      <c r="G374" s="23"/>
      <c r="H374" s="24"/>
      <c r="I374" s="23">
        <f t="shared" si="71"/>
        <v>0</v>
      </c>
      <c r="J374" s="24"/>
      <c r="K374" s="24">
        <f t="shared" si="72"/>
        <v>0</v>
      </c>
      <c r="L374" s="24"/>
      <c r="M374" s="23">
        <f t="shared" si="73"/>
        <v>0</v>
      </c>
      <c r="N374" s="24"/>
      <c r="O374" s="24">
        <f t="shared" si="77"/>
        <v>0</v>
      </c>
      <c r="P374" s="24"/>
      <c r="Q374" s="7">
        <f t="shared" si="70"/>
        <v>0</v>
      </c>
      <c r="R374" s="24"/>
      <c r="S374" s="24">
        <f t="shared" si="78"/>
        <v>0</v>
      </c>
      <c r="T374" s="23"/>
      <c r="U374" s="23">
        <f t="shared" si="74"/>
        <v>0</v>
      </c>
      <c r="V374" s="23"/>
      <c r="W374" s="23">
        <f>$D374*V374</f>
        <v>0</v>
      </c>
      <c r="X374" s="23"/>
      <c r="Y374" s="23"/>
      <c r="Z374" s="23">
        <f t="shared" si="75"/>
        <v>0</v>
      </c>
      <c r="AA374" s="23"/>
      <c r="AB374" s="23">
        <f t="shared" si="79"/>
        <v>0</v>
      </c>
      <c r="AD374" s="25"/>
      <c r="AG374" s="25"/>
    </row>
    <row r="375" spans="1:33" ht="12.75">
      <c r="A375" s="32" t="s">
        <v>135</v>
      </c>
      <c r="B375" s="33" t="s">
        <v>294</v>
      </c>
      <c r="C375" s="19"/>
      <c r="D375" s="28">
        <v>47942610</v>
      </c>
      <c r="E375" s="28"/>
      <c r="F375" s="23"/>
      <c r="G375" s="23"/>
      <c r="H375" s="24"/>
      <c r="I375" s="23">
        <f t="shared" si="71"/>
        <v>0</v>
      </c>
      <c r="J375" s="24"/>
      <c r="K375" s="24">
        <f t="shared" si="72"/>
        <v>0</v>
      </c>
      <c r="L375" s="24"/>
      <c r="M375" s="23">
        <f t="shared" si="73"/>
        <v>0</v>
      </c>
      <c r="N375" s="24"/>
      <c r="O375" s="24">
        <f t="shared" si="77"/>
        <v>0</v>
      </c>
      <c r="P375" s="24"/>
      <c r="Q375" s="7">
        <f t="shared" si="70"/>
        <v>0</v>
      </c>
      <c r="R375" s="24"/>
      <c r="S375" s="24">
        <f t="shared" si="78"/>
        <v>0</v>
      </c>
      <c r="T375" s="23"/>
      <c r="U375" s="23">
        <f t="shared" si="74"/>
        <v>0</v>
      </c>
      <c r="V375" s="23"/>
      <c r="W375" s="23">
        <f>$D374*V375</f>
        <v>0</v>
      </c>
      <c r="X375" s="23"/>
      <c r="Y375" s="23"/>
      <c r="Z375" s="23">
        <f t="shared" si="75"/>
        <v>0</v>
      </c>
      <c r="AA375" s="23"/>
      <c r="AB375" s="23">
        <f t="shared" si="79"/>
        <v>0</v>
      </c>
      <c r="AD375" s="25"/>
      <c r="AG375" s="25"/>
    </row>
    <row r="376" spans="1:33" ht="12.75">
      <c r="A376" s="32"/>
      <c r="B376" s="38" t="s">
        <v>295</v>
      </c>
      <c r="C376" s="21"/>
      <c r="D376" s="22">
        <f>SUM(D374:D375)</f>
        <v>383994080</v>
      </c>
      <c r="E376" s="22">
        <f>D376</f>
        <v>383994080</v>
      </c>
      <c r="F376" s="23">
        <v>4.684</v>
      </c>
      <c r="G376" s="23">
        <f>F376*D376</f>
        <v>1798628270.72</v>
      </c>
      <c r="H376" s="24">
        <v>0.129</v>
      </c>
      <c r="I376" s="23">
        <f t="shared" si="71"/>
        <v>49535236.32</v>
      </c>
      <c r="J376" s="24">
        <v>0.014</v>
      </c>
      <c r="K376" s="24">
        <f t="shared" si="72"/>
        <v>5375917.12</v>
      </c>
      <c r="L376" s="24">
        <v>0</v>
      </c>
      <c r="M376" s="23">
        <f t="shared" si="73"/>
        <v>0</v>
      </c>
      <c r="N376" s="24">
        <v>0</v>
      </c>
      <c r="O376" s="24">
        <f t="shared" si="77"/>
        <v>0</v>
      </c>
      <c r="P376" s="24">
        <v>0</v>
      </c>
      <c r="Q376" s="7">
        <f t="shared" si="70"/>
        <v>0</v>
      </c>
      <c r="R376" s="29">
        <v>0.811</v>
      </c>
      <c r="S376" s="24">
        <f t="shared" si="78"/>
        <v>311419198.88</v>
      </c>
      <c r="T376" s="23">
        <v>0</v>
      </c>
      <c r="U376" s="23">
        <f t="shared" si="74"/>
        <v>0</v>
      </c>
      <c r="V376" s="23">
        <v>0</v>
      </c>
      <c r="W376" s="23">
        <f>$D375*V376</f>
        <v>0</v>
      </c>
      <c r="X376" s="23">
        <v>0</v>
      </c>
      <c r="Y376" s="23">
        <v>0</v>
      </c>
      <c r="Z376" s="23">
        <f t="shared" si="75"/>
        <v>0</v>
      </c>
      <c r="AA376" s="23">
        <f>F376+H376+J376+L376+N376+P376+R376+T376+V376+Y376</f>
        <v>5.638000000000001</v>
      </c>
      <c r="AB376" s="23">
        <f t="shared" si="79"/>
        <v>2164958623.0400004</v>
      </c>
      <c r="AD376" s="25">
        <f>AA376-N376-R376</f>
        <v>4.827000000000001</v>
      </c>
      <c r="AE376">
        <f>AD376/AA376</f>
        <v>0.8561546647747429</v>
      </c>
      <c r="AG376" s="25"/>
    </row>
    <row r="377" spans="1:33" ht="12.75">
      <c r="A377" s="18"/>
      <c r="B377" s="21"/>
      <c r="C377" s="21"/>
      <c r="D377" s="26"/>
      <c r="E377" s="26"/>
      <c r="F377" s="23"/>
      <c r="G377" s="23"/>
      <c r="H377" s="24"/>
      <c r="I377" s="23">
        <f t="shared" si="71"/>
        <v>0</v>
      </c>
      <c r="J377" s="24"/>
      <c r="K377" s="24">
        <f t="shared" si="72"/>
        <v>0</v>
      </c>
      <c r="L377" s="24"/>
      <c r="M377" s="23">
        <f t="shared" si="73"/>
        <v>0</v>
      </c>
      <c r="N377" s="24"/>
      <c r="O377" s="24">
        <f t="shared" si="77"/>
        <v>0</v>
      </c>
      <c r="P377" s="24"/>
      <c r="Q377" s="7">
        <f t="shared" si="70"/>
        <v>0</v>
      </c>
      <c r="R377" s="24"/>
      <c r="S377" s="24">
        <f t="shared" si="78"/>
        <v>0</v>
      </c>
      <c r="T377" s="23"/>
      <c r="U377" s="23">
        <f t="shared" si="74"/>
        <v>0</v>
      </c>
      <c r="V377" s="23"/>
      <c r="W377" s="23">
        <f>$D376*V377</f>
        <v>0</v>
      </c>
      <c r="X377" s="23"/>
      <c r="Y377" s="23"/>
      <c r="Z377" s="23">
        <f t="shared" si="75"/>
        <v>0</v>
      </c>
      <c r="AA377" s="23"/>
      <c r="AB377" s="23">
        <f t="shared" si="79"/>
        <v>0</v>
      </c>
      <c r="AD377" s="25"/>
      <c r="AG377" s="25"/>
    </row>
    <row r="378" spans="1:33" ht="12.75">
      <c r="A378" s="18" t="s">
        <v>135</v>
      </c>
      <c r="B378" s="19" t="s">
        <v>296</v>
      </c>
      <c r="C378" s="19"/>
      <c r="D378" s="20">
        <v>291014630</v>
      </c>
      <c r="E378" s="20"/>
      <c r="F378" s="23"/>
      <c r="G378" s="23"/>
      <c r="H378" s="24"/>
      <c r="I378" s="23">
        <f t="shared" si="71"/>
        <v>0</v>
      </c>
      <c r="J378" s="24"/>
      <c r="K378" s="24">
        <f t="shared" si="72"/>
        <v>0</v>
      </c>
      <c r="L378" s="24"/>
      <c r="M378" s="23">
        <f t="shared" si="73"/>
        <v>0</v>
      </c>
      <c r="N378" s="24"/>
      <c r="O378" s="24">
        <f t="shared" si="77"/>
        <v>0</v>
      </c>
      <c r="P378" s="24"/>
      <c r="Q378" s="7">
        <f t="shared" si="70"/>
        <v>0</v>
      </c>
      <c r="R378" s="24"/>
      <c r="S378" s="24">
        <f t="shared" si="78"/>
        <v>0</v>
      </c>
      <c r="T378" s="23"/>
      <c r="U378" s="23">
        <f t="shared" si="74"/>
        <v>0</v>
      </c>
      <c r="V378" s="23"/>
      <c r="W378" s="23">
        <f>$D377*V378</f>
        <v>0</v>
      </c>
      <c r="X378" s="23"/>
      <c r="Y378" s="23"/>
      <c r="Z378" s="23">
        <f t="shared" si="75"/>
        <v>0</v>
      </c>
      <c r="AA378" s="23"/>
      <c r="AB378" s="23">
        <f t="shared" si="79"/>
        <v>0</v>
      </c>
      <c r="AD378" s="25"/>
      <c r="AG378" s="25"/>
    </row>
    <row r="379" spans="1:33" ht="12.75">
      <c r="A379" s="18"/>
      <c r="B379" s="21" t="s">
        <v>297</v>
      </c>
      <c r="C379" s="21"/>
      <c r="D379" s="22">
        <f>SUM(D378)</f>
        <v>291014630</v>
      </c>
      <c r="E379" s="22">
        <f>D379</f>
        <v>291014630</v>
      </c>
      <c r="F379" s="23">
        <v>11.45</v>
      </c>
      <c r="G379" s="23">
        <f>F379*D379</f>
        <v>3332117513.5</v>
      </c>
      <c r="H379" s="24">
        <v>0</v>
      </c>
      <c r="I379" s="23">
        <f t="shared" si="71"/>
        <v>0</v>
      </c>
      <c r="J379" s="24">
        <v>0</v>
      </c>
      <c r="K379" s="24">
        <f t="shared" si="72"/>
        <v>0</v>
      </c>
      <c r="L379" s="24">
        <v>0</v>
      </c>
      <c r="M379" s="23">
        <f t="shared" si="73"/>
        <v>0</v>
      </c>
      <c r="N379" s="24">
        <v>0</v>
      </c>
      <c r="O379" s="24">
        <f t="shared" si="77"/>
        <v>0</v>
      </c>
      <c r="P379" s="24">
        <v>0.004</v>
      </c>
      <c r="Q379" s="7">
        <f t="shared" si="70"/>
        <v>1164.05852</v>
      </c>
      <c r="R379" s="24">
        <v>1.21</v>
      </c>
      <c r="S379" s="24">
        <f t="shared" si="78"/>
        <v>352127702.3</v>
      </c>
      <c r="T379" s="23">
        <v>0</v>
      </c>
      <c r="U379" s="23">
        <f t="shared" si="74"/>
        <v>0</v>
      </c>
      <c r="V379" s="23">
        <v>0</v>
      </c>
      <c r="W379" s="23">
        <f aca="true" t="shared" si="81" ref="W379:W400">$D379*V379</f>
        <v>0</v>
      </c>
      <c r="X379" s="23">
        <v>0</v>
      </c>
      <c r="Y379" s="23">
        <v>0</v>
      </c>
      <c r="Z379" s="23">
        <f t="shared" si="75"/>
        <v>0</v>
      </c>
      <c r="AA379" s="23">
        <f>F379+H379+J379+L379+N379+P379+R379+T379+V379+Y379</f>
        <v>12.663999999999998</v>
      </c>
      <c r="AB379" s="23">
        <f t="shared" si="79"/>
        <v>3685409274.319999</v>
      </c>
      <c r="AD379" s="25">
        <f>AA379-N379-R379</f>
        <v>11.453999999999997</v>
      </c>
      <c r="AE379">
        <f>AD379/AA379</f>
        <v>0.9044535691724572</v>
      </c>
      <c r="AG379" s="25"/>
    </row>
    <row r="380" spans="1:33" ht="12.75">
      <c r="A380" s="18"/>
      <c r="B380" s="21"/>
      <c r="C380" s="21"/>
      <c r="D380" s="26"/>
      <c r="E380" s="26"/>
      <c r="F380" s="23"/>
      <c r="G380" s="23"/>
      <c r="H380" s="24"/>
      <c r="I380" s="23">
        <f t="shared" si="71"/>
        <v>0</v>
      </c>
      <c r="J380" s="24"/>
      <c r="K380" s="24">
        <f t="shared" si="72"/>
        <v>0</v>
      </c>
      <c r="L380" s="24"/>
      <c r="M380" s="23">
        <f t="shared" si="73"/>
        <v>0</v>
      </c>
      <c r="N380" s="24"/>
      <c r="O380" s="24">
        <f t="shared" si="77"/>
        <v>0</v>
      </c>
      <c r="P380" s="24"/>
      <c r="Q380" s="7">
        <f t="shared" si="70"/>
        <v>0</v>
      </c>
      <c r="R380" s="24"/>
      <c r="S380" s="24">
        <f t="shared" si="78"/>
        <v>0</v>
      </c>
      <c r="T380" s="23"/>
      <c r="U380" s="23">
        <f t="shared" si="74"/>
        <v>0</v>
      </c>
      <c r="V380" s="23"/>
      <c r="W380" s="23">
        <f t="shared" si="81"/>
        <v>0</v>
      </c>
      <c r="X380" s="23"/>
      <c r="Y380" s="23"/>
      <c r="Z380" s="23">
        <f t="shared" si="75"/>
        <v>0</v>
      </c>
      <c r="AA380" s="23"/>
      <c r="AB380" s="23">
        <f t="shared" si="79"/>
        <v>0</v>
      </c>
      <c r="AD380" s="25"/>
      <c r="AG380" s="25"/>
    </row>
    <row r="381" spans="1:33" ht="12.75">
      <c r="A381" s="18" t="s">
        <v>135</v>
      </c>
      <c r="B381" s="19" t="s">
        <v>298</v>
      </c>
      <c r="C381" s="19"/>
      <c r="D381" s="20">
        <v>2028064470</v>
      </c>
      <c r="E381" s="20"/>
      <c r="F381" s="23"/>
      <c r="G381" s="23"/>
      <c r="H381" s="24"/>
      <c r="I381" s="23">
        <f t="shared" si="71"/>
        <v>0</v>
      </c>
      <c r="J381" s="24"/>
      <c r="K381" s="24">
        <f t="shared" si="72"/>
        <v>0</v>
      </c>
      <c r="L381" s="24"/>
      <c r="M381" s="23">
        <f t="shared" si="73"/>
        <v>0</v>
      </c>
      <c r="N381" s="24"/>
      <c r="O381" s="24">
        <f t="shared" si="77"/>
        <v>0</v>
      </c>
      <c r="P381" s="24"/>
      <c r="Q381" s="7">
        <f t="shared" si="70"/>
        <v>0</v>
      </c>
      <c r="R381" s="24"/>
      <c r="S381" s="24">
        <f t="shared" si="78"/>
        <v>0</v>
      </c>
      <c r="T381" s="23"/>
      <c r="U381" s="23">
        <f t="shared" si="74"/>
        <v>0</v>
      </c>
      <c r="V381" s="23"/>
      <c r="W381" s="23">
        <f t="shared" si="81"/>
        <v>0</v>
      </c>
      <c r="X381" s="23"/>
      <c r="Y381" s="23"/>
      <c r="Z381" s="23">
        <f t="shared" si="75"/>
        <v>0</v>
      </c>
      <c r="AA381" s="23"/>
      <c r="AB381" s="23">
        <f t="shared" si="79"/>
        <v>0</v>
      </c>
      <c r="AD381" s="25"/>
      <c r="AG381" s="25"/>
    </row>
    <row r="382" spans="1:33" ht="12.75">
      <c r="A382" s="18"/>
      <c r="B382" s="21" t="s">
        <v>299</v>
      </c>
      <c r="C382" s="21"/>
      <c r="D382" s="22">
        <f>SUM(D381)</f>
        <v>2028064470</v>
      </c>
      <c r="E382" s="22">
        <f>D382</f>
        <v>2028064470</v>
      </c>
      <c r="F382" s="23">
        <v>24.214</v>
      </c>
      <c r="G382" s="23">
        <f>F382*D382</f>
        <v>49107553076.579994</v>
      </c>
      <c r="H382" s="24">
        <v>0</v>
      </c>
      <c r="I382" s="23">
        <f t="shared" si="71"/>
        <v>0</v>
      </c>
      <c r="J382" s="24">
        <v>0</v>
      </c>
      <c r="K382" s="24">
        <f t="shared" si="72"/>
        <v>0</v>
      </c>
      <c r="L382" s="24">
        <v>0</v>
      </c>
      <c r="M382" s="23">
        <f t="shared" si="73"/>
        <v>0</v>
      </c>
      <c r="N382" s="24">
        <v>3.945</v>
      </c>
      <c r="O382" s="24">
        <f t="shared" si="77"/>
        <v>8000714334.15</v>
      </c>
      <c r="P382" s="24">
        <v>0.197</v>
      </c>
      <c r="Q382" s="7">
        <f t="shared" si="70"/>
        <v>399528.70059</v>
      </c>
      <c r="R382" s="24">
        <v>5.91</v>
      </c>
      <c r="S382" s="24">
        <f t="shared" si="78"/>
        <v>11985861017.7</v>
      </c>
      <c r="T382" s="23">
        <v>0</v>
      </c>
      <c r="U382" s="23">
        <f t="shared" si="74"/>
        <v>0</v>
      </c>
      <c r="V382" s="23">
        <v>0</v>
      </c>
      <c r="W382" s="23">
        <f t="shared" si="81"/>
        <v>0</v>
      </c>
      <c r="X382" s="23">
        <v>0</v>
      </c>
      <c r="Y382" s="23">
        <v>0</v>
      </c>
      <c r="Z382" s="23">
        <f t="shared" si="75"/>
        <v>0</v>
      </c>
      <c r="AA382" s="23">
        <f>F382+H382+J382+L382+N382+P382+R382+T382+V382+Y382</f>
        <v>34.266</v>
      </c>
      <c r="AB382" s="23">
        <f t="shared" si="79"/>
        <v>69493657129.01999</v>
      </c>
      <c r="AD382" s="25">
        <f>AA382-N382-R382</f>
        <v>24.410999999999998</v>
      </c>
      <c r="AE382">
        <f>AD382/AA382</f>
        <v>0.7123971283488005</v>
      </c>
      <c r="AG382" s="25"/>
    </row>
    <row r="383" spans="1:33" ht="12.75">
      <c r="A383" s="18"/>
      <c r="B383" s="21"/>
      <c r="C383" s="21"/>
      <c r="D383" s="26"/>
      <c r="E383" s="26"/>
      <c r="F383" s="23"/>
      <c r="G383" s="23"/>
      <c r="H383" s="24"/>
      <c r="I383" s="23">
        <f t="shared" si="71"/>
        <v>0</v>
      </c>
      <c r="J383" s="24"/>
      <c r="K383" s="24">
        <f t="shared" si="72"/>
        <v>0</v>
      </c>
      <c r="L383" s="24"/>
      <c r="M383" s="23">
        <f t="shared" si="73"/>
        <v>0</v>
      </c>
      <c r="N383" s="24"/>
      <c r="O383" s="24">
        <f t="shared" si="77"/>
        <v>0</v>
      </c>
      <c r="P383" s="24"/>
      <c r="Q383" s="7">
        <f t="shared" si="70"/>
        <v>0</v>
      </c>
      <c r="R383" s="24"/>
      <c r="S383" s="24">
        <f t="shared" si="78"/>
        <v>0</v>
      </c>
      <c r="T383" s="23"/>
      <c r="U383" s="23">
        <f t="shared" si="74"/>
        <v>0</v>
      </c>
      <c r="V383" s="23"/>
      <c r="W383" s="23">
        <f t="shared" si="81"/>
        <v>0</v>
      </c>
      <c r="X383" s="23"/>
      <c r="Y383" s="23"/>
      <c r="Z383" s="23">
        <f t="shared" si="75"/>
        <v>0</v>
      </c>
      <c r="AA383" s="23"/>
      <c r="AB383" s="23">
        <f t="shared" si="79"/>
        <v>0</v>
      </c>
      <c r="AD383" s="25"/>
      <c r="AG383" s="25"/>
    </row>
    <row r="384" spans="1:33" ht="12.75">
      <c r="A384" s="18" t="s">
        <v>300</v>
      </c>
      <c r="B384" s="19" t="s">
        <v>301</v>
      </c>
      <c r="C384" s="19"/>
      <c r="D384" s="20">
        <v>32918800</v>
      </c>
      <c r="E384" s="20"/>
      <c r="F384" s="23"/>
      <c r="G384" s="23"/>
      <c r="H384" s="24"/>
      <c r="I384" s="23">
        <f t="shared" si="71"/>
        <v>0</v>
      </c>
      <c r="J384" s="24"/>
      <c r="K384" s="24">
        <f t="shared" si="72"/>
        <v>0</v>
      </c>
      <c r="L384" s="24"/>
      <c r="M384" s="23">
        <f t="shared" si="73"/>
        <v>0</v>
      </c>
      <c r="N384" s="24"/>
      <c r="O384" s="24">
        <f t="shared" si="77"/>
        <v>0</v>
      </c>
      <c r="P384" s="24"/>
      <c r="Q384" s="7">
        <f t="shared" si="70"/>
        <v>0</v>
      </c>
      <c r="R384" s="24"/>
      <c r="S384" s="24">
        <f t="shared" si="78"/>
        <v>0</v>
      </c>
      <c r="T384" s="23"/>
      <c r="U384" s="23">
        <f t="shared" si="74"/>
        <v>0</v>
      </c>
      <c r="V384" s="23"/>
      <c r="W384" s="23">
        <f t="shared" si="81"/>
        <v>0</v>
      </c>
      <c r="X384" s="23"/>
      <c r="Y384" s="23"/>
      <c r="Z384" s="23">
        <f t="shared" si="75"/>
        <v>0</v>
      </c>
      <c r="AA384" s="23"/>
      <c r="AB384" s="23">
        <f t="shared" si="79"/>
        <v>0</v>
      </c>
      <c r="AD384" s="25"/>
      <c r="AG384" s="25"/>
    </row>
    <row r="385" spans="1:33" ht="12.75">
      <c r="A385" s="18"/>
      <c r="B385" s="21" t="s">
        <v>302</v>
      </c>
      <c r="C385" s="21"/>
      <c r="D385" s="22">
        <f>SUM(D384)</f>
        <v>32918800</v>
      </c>
      <c r="E385" s="22">
        <f>D385</f>
        <v>32918800</v>
      </c>
      <c r="F385" s="23">
        <v>20.453</v>
      </c>
      <c r="G385" s="23">
        <f>F385*D385</f>
        <v>673288216.4</v>
      </c>
      <c r="H385" s="24">
        <v>0</v>
      </c>
      <c r="I385" s="23">
        <f t="shared" si="71"/>
        <v>0</v>
      </c>
      <c r="J385" s="24">
        <v>0</v>
      </c>
      <c r="K385" s="24">
        <f t="shared" si="72"/>
        <v>0</v>
      </c>
      <c r="L385" s="24">
        <v>0</v>
      </c>
      <c r="M385" s="23">
        <f t="shared" si="73"/>
        <v>0</v>
      </c>
      <c r="N385" s="24">
        <v>2.126</v>
      </c>
      <c r="O385" s="24">
        <f t="shared" si="77"/>
        <v>69985368.8</v>
      </c>
      <c r="P385" s="24">
        <v>0.164</v>
      </c>
      <c r="Q385" s="7">
        <f t="shared" si="70"/>
        <v>5398.6832</v>
      </c>
      <c r="R385" s="24">
        <v>0</v>
      </c>
      <c r="S385" s="24">
        <f t="shared" si="78"/>
        <v>0</v>
      </c>
      <c r="T385" s="23">
        <v>0</v>
      </c>
      <c r="U385" s="23">
        <f t="shared" si="74"/>
        <v>0</v>
      </c>
      <c r="V385" s="23">
        <v>0</v>
      </c>
      <c r="W385" s="23">
        <f t="shared" si="81"/>
        <v>0</v>
      </c>
      <c r="X385" s="23">
        <v>0</v>
      </c>
      <c r="Y385" s="23">
        <v>0</v>
      </c>
      <c r="Z385" s="23">
        <f t="shared" si="75"/>
        <v>0</v>
      </c>
      <c r="AA385" s="23">
        <f>F385+H385+J385+L385+N385+P385+R385+T385+V385+Y385</f>
        <v>22.743000000000002</v>
      </c>
      <c r="AB385" s="23">
        <f t="shared" si="79"/>
        <v>748672268.4000001</v>
      </c>
      <c r="AD385" s="25">
        <f>AA385-N385-R385</f>
        <v>20.617</v>
      </c>
      <c r="AE385">
        <f>AD385/AA385</f>
        <v>0.9065206876841225</v>
      </c>
      <c r="AG385" s="25"/>
    </row>
    <row r="386" spans="1:33" ht="12.75">
      <c r="A386" s="18"/>
      <c r="B386" s="21"/>
      <c r="C386" s="21"/>
      <c r="D386" s="26"/>
      <c r="E386" s="26"/>
      <c r="F386" s="23"/>
      <c r="G386" s="23"/>
      <c r="H386" s="24"/>
      <c r="I386" s="23">
        <f t="shared" si="71"/>
        <v>0</v>
      </c>
      <c r="J386" s="24"/>
      <c r="K386" s="24">
        <f t="shared" si="72"/>
        <v>0</v>
      </c>
      <c r="L386" s="24"/>
      <c r="M386" s="23">
        <f t="shared" si="73"/>
        <v>0</v>
      </c>
      <c r="N386" s="24"/>
      <c r="O386" s="24">
        <f t="shared" si="77"/>
        <v>0</v>
      </c>
      <c r="P386" s="24"/>
      <c r="Q386" s="7">
        <f t="shared" si="70"/>
        <v>0</v>
      </c>
      <c r="R386" s="24"/>
      <c r="S386" s="24">
        <f t="shared" si="78"/>
        <v>0</v>
      </c>
      <c r="T386" s="23"/>
      <c r="U386" s="23">
        <f t="shared" si="74"/>
        <v>0</v>
      </c>
      <c r="V386" s="23"/>
      <c r="W386" s="23">
        <f t="shared" si="81"/>
        <v>0</v>
      </c>
      <c r="X386" s="23"/>
      <c r="Y386" s="23"/>
      <c r="Z386" s="23">
        <f t="shared" si="75"/>
        <v>0</v>
      </c>
      <c r="AA386" s="23"/>
      <c r="AB386" s="23">
        <f t="shared" si="79"/>
        <v>0</v>
      </c>
      <c r="AD386" s="25"/>
      <c r="AG386" s="25"/>
    </row>
    <row r="387" spans="1:33" ht="12.75">
      <c r="A387" s="18" t="s">
        <v>303</v>
      </c>
      <c r="B387" s="19" t="s">
        <v>304</v>
      </c>
      <c r="C387" s="19"/>
      <c r="D387" s="20">
        <v>509921669</v>
      </c>
      <c r="E387" s="20"/>
      <c r="F387" s="23"/>
      <c r="G387" s="23"/>
      <c r="H387" s="24"/>
      <c r="I387" s="23">
        <f t="shared" si="71"/>
        <v>0</v>
      </c>
      <c r="J387" s="24"/>
      <c r="K387" s="24">
        <f t="shared" si="72"/>
        <v>0</v>
      </c>
      <c r="L387" s="24"/>
      <c r="M387" s="23">
        <f t="shared" si="73"/>
        <v>0</v>
      </c>
      <c r="N387" s="24"/>
      <c r="O387" s="24">
        <f t="shared" si="77"/>
        <v>0</v>
      </c>
      <c r="P387" s="24"/>
      <c r="Q387" s="7">
        <f t="shared" si="70"/>
        <v>0</v>
      </c>
      <c r="R387" s="24"/>
      <c r="S387" s="24">
        <f t="shared" si="78"/>
        <v>0</v>
      </c>
      <c r="T387" s="23"/>
      <c r="U387" s="23">
        <f t="shared" si="74"/>
        <v>0</v>
      </c>
      <c r="V387" s="23"/>
      <c r="W387" s="23">
        <f t="shared" si="81"/>
        <v>0</v>
      </c>
      <c r="X387" s="23"/>
      <c r="Y387" s="23"/>
      <c r="Z387" s="23">
        <f t="shared" si="75"/>
        <v>0</v>
      </c>
      <c r="AA387" s="23"/>
      <c r="AB387" s="23">
        <f t="shared" si="79"/>
        <v>0</v>
      </c>
      <c r="AD387" s="25"/>
      <c r="AG387" s="25"/>
    </row>
    <row r="388" spans="1:33" ht="12.75">
      <c r="A388" s="18"/>
      <c r="B388" s="21" t="s">
        <v>305</v>
      </c>
      <c r="C388" s="21"/>
      <c r="D388" s="22">
        <f>SUM(D387)</f>
        <v>509921669</v>
      </c>
      <c r="E388" s="22">
        <f>D388</f>
        <v>509921669</v>
      </c>
      <c r="F388" s="23">
        <v>20.516</v>
      </c>
      <c r="G388" s="23">
        <f>F388*D388</f>
        <v>10461552961.203999</v>
      </c>
      <c r="H388" s="24">
        <v>0</v>
      </c>
      <c r="I388" s="23">
        <f t="shared" si="71"/>
        <v>0</v>
      </c>
      <c r="J388" s="24">
        <v>0.545</v>
      </c>
      <c r="K388" s="24">
        <f t="shared" si="72"/>
        <v>277907309.605</v>
      </c>
      <c r="L388" s="24">
        <v>0</v>
      </c>
      <c r="M388" s="23">
        <f t="shared" si="73"/>
        <v>0</v>
      </c>
      <c r="N388" s="24">
        <v>3.726</v>
      </c>
      <c r="O388" s="24">
        <f t="shared" si="77"/>
        <v>1899968138.694</v>
      </c>
      <c r="P388" s="24">
        <v>0.033</v>
      </c>
      <c r="Q388" s="7">
        <f t="shared" si="70"/>
        <v>16827.415076999998</v>
      </c>
      <c r="R388" s="24">
        <v>4.842</v>
      </c>
      <c r="S388" s="24">
        <f t="shared" si="78"/>
        <v>2469040721.298</v>
      </c>
      <c r="T388" s="23">
        <v>0</v>
      </c>
      <c r="U388" s="23">
        <f t="shared" si="74"/>
        <v>0</v>
      </c>
      <c r="V388" s="23">
        <v>0</v>
      </c>
      <c r="W388" s="23">
        <f t="shared" si="81"/>
        <v>0</v>
      </c>
      <c r="X388" s="23">
        <v>0</v>
      </c>
      <c r="Y388" s="23">
        <v>0</v>
      </c>
      <c r="Z388" s="23">
        <f t="shared" si="75"/>
        <v>0</v>
      </c>
      <c r="AA388" s="23">
        <f>F388+H388+J388+L388+N388+P388+R388+T388+V388+Y388</f>
        <v>29.662</v>
      </c>
      <c r="AB388" s="23">
        <f t="shared" si="79"/>
        <v>15125296545.878</v>
      </c>
      <c r="AD388" s="25">
        <f>AA388-N388-R388</f>
        <v>21.094</v>
      </c>
      <c r="AE388">
        <f>AD388/AA388</f>
        <v>0.7111455734609939</v>
      </c>
      <c r="AG388" s="25"/>
    </row>
    <row r="389" spans="1:33" ht="12.75">
      <c r="A389" s="18"/>
      <c r="B389" s="21"/>
      <c r="C389" s="21"/>
      <c r="D389" s="26"/>
      <c r="E389" s="26"/>
      <c r="F389" s="23"/>
      <c r="G389" s="23"/>
      <c r="H389" s="24"/>
      <c r="I389" s="23">
        <f t="shared" si="71"/>
        <v>0</v>
      </c>
      <c r="J389" s="24"/>
      <c r="K389" s="24">
        <f t="shared" si="72"/>
        <v>0</v>
      </c>
      <c r="L389" s="24"/>
      <c r="M389" s="23">
        <f t="shared" si="73"/>
        <v>0</v>
      </c>
      <c r="N389" s="24"/>
      <c r="O389" s="24">
        <f t="shared" si="77"/>
        <v>0</v>
      </c>
      <c r="P389" s="24"/>
      <c r="Q389" s="7">
        <f t="shared" si="70"/>
        <v>0</v>
      </c>
      <c r="R389" s="24"/>
      <c r="S389" s="24">
        <f t="shared" si="78"/>
        <v>0</v>
      </c>
      <c r="T389" s="23"/>
      <c r="U389" s="23">
        <f t="shared" si="74"/>
        <v>0</v>
      </c>
      <c r="V389" s="23"/>
      <c r="W389" s="23">
        <f t="shared" si="81"/>
        <v>0</v>
      </c>
      <c r="X389" s="23"/>
      <c r="Y389" s="23"/>
      <c r="Z389" s="23">
        <f t="shared" si="75"/>
        <v>0</v>
      </c>
      <c r="AA389" s="23"/>
      <c r="AB389" s="23">
        <f t="shared" si="79"/>
        <v>0</v>
      </c>
      <c r="AD389" s="25"/>
      <c r="AG389" s="25"/>
    </row>
    <row r="390" spans="1:33" ht="12.75">
      <c r="A390" s="32" t="s">
        <v>306</v>
      </c>
      <c r="B390" s="33" t="s">
        <v>307</v>
      </c>
      <c r="C390" s="33"/>
      <c r="D390" s="20">
        <v>496435980</v>
      </c>
      <c r="E390" s="20"/>
      <c r="F390" s="23"/>
      <c r="G390" s="23"/>
      <c r="H390" s="24"/>
      <c r="I390" s="23">
        <f t="shared" si="71"/>
        <v>0</v>
      </c>
      <c r="J390" s="24"/>
      <c r="K390" s="24">
        <f t="shared" si="72"/>
        <v>0</v>
      </c>
      <c r="L390" s="24"/>
      <c r="M390" s="23">
        <f t="shared" si="73"/>
        <v>0</v>
      </c>
      <c r="N390" s="24"/>
      <c r="O390" s="24">
        <f t="shared" si="77"/>
        <v>0</v>
      </c>
      <c r="P390" s="24"/>
      <c r="Q390" s="7">
        <f t="shared" si="70"/>
        <v>0</v>
      </c>
      <c r="R390" s="24"/>
      <c r="S390" s="24">
        <f t="shared" si="78"/>
        <v>0</v>
      </c>
      <c r="T390" s="23"/>
      <c r="U390" s="23">
        <f t="shared" si="74"/>
        <v>0</v>
      </c>
      <c r="V390" s="23"/>
      <c r="W390" s="23">
        <f t="shared" si="81"/>
        <v>0</v>
      </c>
      <c r="X390" s="23"/>
      <c r="Y390" s="23"/>
      <c r="Z390" s="23">
        <f t="shared" si="75"/>
        <v>0</v>
      </c>
      <c r="AA390" s="23"/>
      <c r="AB390" s="23">
        <f t="shared" si="79"/>
        <v>0</v>
      </c>
      <c r="AD390" s="25"/>
      <c r="AG390" s="25"/>
    </row>
    <row r="391" spans="1:33" ht="12.75">
      <c r="A391" s="32"/>
      <c r="B391" s="38" t="s">
        <v>308</v>
      </c>
      <c r="C391" s="38"/>
      <c r="D391" s="22">
        <f>SUM(D390)</f>
        <v>496435980</v>
      </c>
      <c r="E391" s="22">
        <f>D391</f>
        <v>496435980</v>
      </c>
      <c r="F391" s="23">
        <v>18.845</v>
      </c>
      <c r="G391" s="23">
        <f>F391*D391</f>
        <v>9355336043.1</v>
      </c>
      <c r="H391" s="24">
        <v>0</v>
      </c>
      <c r="I391" s="23">
        <f t="shared" si="71"/>
        <v>0</v>
      </c>
      <c r="J391" s="24">
        <v>0</v>
      </c>
      <c r="K391" s="24">
        <f t="shared" si="72"/>
        <v>0</v>
      </c>
      <c r="L391" s="24">
        <v>0</v>
      </c>
      <c r="M391" s="23">
        <f t="shared" si="73"/>
        <v>0</v>
      </c>
      <c r="N391" s="24">
        <v>0</v>
      </c>
      <c r="O391" s="24">
        <f t="shared" si="77"/>
        <v>0</v>
      </c>
      <c r="P391" s="24">
        <v>0.147</v>
      </c>
      <c r="Q391" s="7">
        <f t="shared" si="70"/>
        <v>72976.08906</v>
      </c>
      <c r="R391" s="24">
        <v>0</v>
      </c>
      <c r="S391" s="24">
        <f t="shared" si="78"/>
        <v>0</v>
      </c>
      <c r="T391" s="23">
        <v>0</v>
      </c>
      <c r="U391" s="23">
        <f t="shared" si="74"/>
        <v>0</v>
      </c>
      <c r="V391" s="23">
        <v>0</v>
      </c>
      <c r="W391" s="23">
        <f t="shared" si="81"/>
        <v>0</v>
      </c>
      <c r="X391" s="23">
        <v>0</v>
      </c>
      <c r="Y391" s="23">
        <v>0</v>
      </c>
      <c r="Z391" s="23">
        <f t="shared" si="75"/>
        <v>0</v>
      </c>
      <c r="AA391" s="23">
        <f>F391+H391+J391+L391+N391+P391+R391+T391+V391+Y391</f>
        <v>18.991999999999997</v>
      </c>
      <c r="AB391" s="23">
        <f t="shared" si="79"/>
        <v>9428312132.159998</v>
      </c>
      <c r="AD391" s="25">
        <f>AA391-N391-R391</f>
        <v>18.991999999999997</v>
      </c>
      <c r="AE391">
        <f>AD391/AA391</f>
        <v>1</v>
      </c>
      <c r="AG391" s="25"/>
    </row>
    <row r="392" spans="1:33" ht="12.75">
      <c r="A392" s="18"/>
      <c r="B392" s="21"/>
      <c r="C392" s="21"/>
      <c r="D392" s="26"/>
      <c r="E392" s="26"/>
      <c r="F392" s="23"/>
      <c r="G392" s="23"/>
      <c r="H392" s="24"/>
      <c r="I392" s="23">
        <f t="shared" si="71"/>
        <v>0</v>
      </c>
      <c r="J392" s="24"/>
      <c r="K392" s="24">
        <f t="shared" si="72"/>
        <v>0</v>
      </c>
      <c r="L392" s="24"/>
      <c r="M392" s="23">
        <f t="shared" si="73"/>
        <v>0</v>
      </c>
      <c r="N392" s="24"/>
      <c r="O392" s="24">
        <f t="shared" si="77"/>
        <v>0</v>
      </c>
      <c r="P392" s="24"/>
      <c r="Q392" s="7">
        <f t="shared" si="70"/>
        <v>0</v>
      </c>
      <c r="R392" s="24"/>
      <c r="S392" s="24">
        <f t="shared" si="78"/>
        <v>0</v>
      </c>
      <c r="T392" s="23"/>
      <c r="U392" s="23">
        <f t="shared" si="74"/>
        <v>0</v>
      </c>
      <c r="V392" s="23"/>
      <c r="W392" s="23">
        <f t="shared" si="81"/>
        <v>0</v>
      </c>
      <c r="X392" s="23"/>
      <c r="Y392" s="23"/>
      <c r="Z392" s="23">
        <f t="shared" si="75"/>
        <v>0</v>
      </c>
      <c r="AA392" s="23"/>
      <c r="AB392" s="23">
        <f t="shared" si="79"/>
        <v>0</v>
      </c>
      <c r="AD392" s="25"/>
      <c r="AG392" s="25"/>
    </row>
    <row r="393" spans="1:33" ht="12.75">
      <c r="A393" s="32" t="s">
        <v>306</v>
      </c>
      <c r="B393" s="33" t="s">
        <v>309</v>
      </c>
      <c r="C393" s="19"/>
      <c r="D393" s="20">
        <v>60637490</v>
      </c>
      <c r="E393" s="20"/>
      <c r="F393" s="23"/>
      <c r="G393" s="23"/>
      <c r="H393" s="24"/>
      <c r="I393" s="23">
        <f t="shared" si="71"/>
        <v>0</v>
      </c>
      <c r="J393" s="24"/>
      <c r="K393" s="24">
        <f t="shared" si="72"/>
        <v>0</v>
      </c>
      <c r="L393" s="24"/>
      <c r="M393" s="23">
        <f t="shared" si="73"/>
        <v>0</v>
      </c>
      <c r="N393" s="24"/>
      <c r="O393" s="24">
        <f t="shared" si="77"/>
        <v>0</v>
      </c>
      <c r="P393" s="24"/>
      <c r="Q393" s="7">
        <f aca="true" t="shared" si="82" ref="Q393:Q456">P393*D393/1000</f>
        <v>0</v>
      </c>
      <c r="R393" s="24"/>
      <c r="S393" s="24">
        <f t="shared" si="78"/>
        <v>0</v>
      </c>
      <c r="T393" s="23"/>
      <c r="U393" s="23">
        <f t="shared" si="74"/>
        <v>0</v>
      </c>
      <c r="V393" s="23"/>
      <c r="W393" s="23">
        <f t="shared" si="81"/>
        <v>0</v>
      </c>
      <c r="X393" s="23"/>
      <c r="Y393" s="23"/>
      <c r="Z393" s="23">
        <f t="shared" si="75"/>
        <v>0</v>
      </c>
      <c r="AA393" s="23"/>
      <c r="AB393" s="23">
        <f t="shared" si="79"/>
        <v>0</v>
      </c>
      <c r="AD393" s="25"/>
      <c r="AG393" s="25"/>
    </row>
    <row r="394" spans="1:33" ht="12.75">
      <c r="A394" s="32"/>
      <c r="B394" s="38" t="s">
        <v>310</v>
      </c>
      <c r="C394" s="21"/>
      <c r="D394" s="22">
        <f>SUM(D393)</f>
        <v>60637490</v>
      </c>
      <c r="E394" s="22">
        <f>D394</f>
        <v>60637490</v>
      </c>
      <c r="F394" s="23">
        <v>20.883</v>
      </c>
      <c r="G394" s="23">
        <f>F394*D394</f>
        <v>1266292703.6699998</v>
      </c>
      <c r="H394" s="24">
        <v>0</v>
      </c>
      <c r="I394" s="23">
        <f t="shared" si="71"/>
        <v>0</v>
      </c>
      <c r="J394" s="24">
        <v>0</v>
      </c>
      <c r="K394" s="24">
        <f t="shared" si="72"/>
        <v>0</v>
      </c>
      <c r="L394" s="24">
        <v>0</v>
      </c>
      <c r="M394" s="23">
        <f t="shared" si="73"/>
        <v>0</v>
      </c>
      <c r="N394" s="24">
        <v>6.432</v>
      </c>
      <c r="O394" s="24">
        <f t="shared" si="77"/>
        <v>390020335.68</v>
      </c>
      <c r="P394" s="24">
        <v>0.052</v>
      </c>
      <c r="Q394" s="7">
        <f t="shared" si="82"/>
        <v>3153.14948</v>
      </c>
      <c r="R394" s="29">
        <v>4.647</v>
      </c>
      <c r="S394" s="24">
        <f t="shared" si="78"/>
        <v>281782416.03000003</v>
      </c>
      <c r="T394" s="23">
        <v>0</v>
      </c>
      <c r="U394" s="23">
        <f t="shared" si="74"/>
        <v>0</v>
      </c>
      <c r="V394" s="23">
        <v>0</v>
      </c>
      <c r="W394" s="23">
        <f t="shared" si="81"/>
        <v>0</v>
      </c>
      <c r="X394" s="23">
        <v>0</v>
      </c>
      <c r="Y394" s="23">
        <v>0</v>
      </c>
      <c r="Z394" s="23">
        <f t="shared" si="75"/>
        <v>0</v>
      </c>
      <c r="AA394" s="23">
        <f>F394+H394+J394+L394+N394+P394+R394+T394+V394+Y394</f>
        <v>32.013999999999996</v>
      </c>
      <c r="AB394" s="23">
        <f t="shared" si="79"/>
        <v>1941248604.8599997</v>
      </c>
      <c r="AD394" s="25">
        <f>AA394-N394-R394</f>
        <v>20.934999999999995</v>
      </c>
      <c r="AE394">
        <f>AD394/AA394</f>
        <v>0.6539326544636721</v>
      </c>
      <c r="AG394" s="25"/>
    </row>
    <row r="395" spans="1:33" ht="12.75">
      <c r="A395" s="18"/>
      <c r="B395" s="21"/>
      <c r="C395" s="21"/>
      <c r="D395" s="26"/>
      <c r="E395" s="26"/>
      <c r="F395" s="23"/>
      <c r="G395" s="23"/>
      <c r="H395" s="24"/>
      <c r="I395" s="23">
        <f aca="true" t="shared" si="83" ref="I395:I458">H395*D395</f>
        <v>0</v>
      </c>
      <c r="J395" s="24"/>
      <c r="K395" s="24">
        <f aca="true" t="shared" si="84" ref="K395:K458">J395*D395</f>
        <v>0</v>
      </c>
      <c r="L395" s="24"/>
      <c r="M395" s="23">
        <f aca="true" t="shared" si="85" ref="M395:M458">$D395*L395</f>
        <v>0</v>
      </c>
      <c r="N395" s="24"/>
      <c r="O395" s="24">
        <f t="shared" si="77"/>
        <v>0</v>
      </c>
      <c r="P395" s="24"/>
      <c r="Q395" s="7">
        <f t="shared" si="82"/>
        <v>0</v>
      </c>
      <c r="R395" s="24"/>
      <c r="S395" s="24">
        <f t="shared" si="78"/>
        <v>0</v>
      </c>
      <c r="T395" s="23"/>
      <c r="U395" s="23">
        <f aca="true" t="shared" si="86" ref="U395:U458">$D395*T395</f>
        <v>0</v>
      </c>
      <c r="V395" s="23"/>
      <c r="W395" s="23">
        <f t="shared" si="81"/>
        <v>0</v>
      </c>
      <c r="X395" s="23"/>
      <c r="Y395" s="23"/>
      <c r="Z395" s="23">
        <f aca="true" t="shared" si="87" ref="Z395:Z458">$D395*Y395</f>
        <v>0</v>
      </c>
      <c r="AA395" s="23"/>
      <c r="AB395" s="23">
        <f t="shared" si="79"/>
        <v>0</v>
      </c>
      <c r="AD395" s="25"/>
      <c r="AG395" s="25"/>
    </row>
    <row r="396" spans="1:33" ht="12.75">
      <c r="A396" s="18" t="s">
        <v>306</v>
      </c>
      <c r="B396" s="19" t="s">
        <v>311</v>
      </c>
      <c r="C396" s="19"/>
      <c r="D396" s="20">
        <v>53056150</v>
      </c>
      <c r="E396" s="20"/>
      <c r="F396" s="23"/>
      <c r="G396" s="23"/>
      <c r="H396" s="24"/>
      <c r="I396" s="23">
        <f t="shared" si="83"/>
        <v>0</v>
      </c>
      <c r="J396" s="24"/>
      <c r="K396" s="24">
        <f t="shared" si="84"/>
        <v>0</v>
      </c>
      <c r="L396" s="24"/>
      <c r="M396" s="23">
        <f t="shared" si="85"/>
        <v>0</v>
      </c>
      <c r="N396" s="24"/>
      <c r="O396" s="24">
        <f t="shared" si="77"/>
        <v>0</v>
      </c>
      <c r="P396" s="24"/>
      <c r="Q396" s="7">
        <f t="shared" si="82"/>
        <v>0</v>
      </c>
      <c r="R396" s="24"/>
      <c r="S396" s="24">
        <f t="shared" si="78"/>
        <v>0</v>
      </c>
      <c r="T396" s="23"/>
      <c r="U396" s="23">
        <f t="shared" si="86"/>
        <v>0</v>
      </c>
      <c r="V396" s="23"/>
      <c r="W396" s="23">
        <f t="shared" si="81"/>
        <v>0</v>
      </c>
      <c r="X396" s="23"/>
      <c r="Y396" s="23"/>
      <c r="Z396" s="23">
        <f t="shared" si="87"/>
        <v>0</v>
      </c>
      <c r="AA396" s="23"/>
      <c r="AB396" s="23">
        <f t="shared" si="79"/>
        <v>0</v>
      </c>
      <c r="AD396" s="25"/>
      <c r="AG396" s="25"/>
    </row>
    <row r="397" spans="1:33" ht="12.75">
      <c r="A397" s="18"/>
      <c r="B397" s="21" t="s">
        <v>312</v>
      </c>
      <c r="C397" s="21"/>
      <c r="D397" s="22">
        <f>SUM(D396)</f>
        <v>53056150</v>
      </c>
      <c r="E397" s="22">
        <f>D397</f>
        <v>53056150</v>
      </c>
      <c r="F397" s="23">
        <v>15.658</v>
      </c>
      <c r="G397" s="23">
        <f>F397*D397</f>
        <v>830753196.6999999</v>
      </c>
      <c r="H397" s="24">
        <v>0</v>
      </c>
      <c r="I397" s="23">
        <f t="shared" si="83"/>
        <v>0</v>
      </c>
      <c r="J397" s="24">
        <v>0</v>
      </c>
      <c r="K397" s="24">
        <f t="shared" si="84"/>
        <v>0</v>
      </c>
      <c r="L397" s="24">
        <v>0</v>
      </c>
      <c r="M397" s="23">
        <f t="shared" si="85"/>
        <v>0</v>
      </c>
      <c r="N397" s="24">
        <v>1.089</v>
      </c>
      <c r="O397" s="24">
        <f t="shared" si="77"/>
        <v>57778147.35</v>
      </c>
      <c r="P397" s="24">
        <v>0.109</v>
      </c>
      <c r="Q397" s="7">
        <f t="shared" si="82"/>
        <v>5783.120349999999</v>
      </c>
      <c r="R397" s="24">
        <v>2.199</v>
      </c>
      <c r="S397" s="24">
        <f t="shared" si="78"/>
        <v>116670473.85</v>
      </c>
      <c r="T397" s="23">
        <v>0</v>
      </c>
      <c r="U397" s="23">
        <f t="shared" si="86"/>
        <v>0</v>
      </c>
      <c r="V397" s="23">
        <v>0</v>
      </c>
      <c r="W397" s="23">
        <f t="shared" si="81"/>
        <v>0</v>
      </c>
      <c r="X397" s="23">
        <v>0</v>
      </c>
      <c r="Y397" s="23">
        <v>0</v>
      </c>
      <c r="Z397" s="23">
        <f t="shared" si="87"/>
        <v>0</v>
      </c>
      <c r="AA397" s="23">
        <f>F397+H397+J397+L397+N397+P397+R397+T397+V397+Y397</f>
        <v>19.055</v>
      </c>
      <c r="AB397" s="23">
        <f t="shared" si="79"/>
        <v>1010984938.25</v>
      </c>
      <c r="AD397" s="25">
        <f>AA397-N397-R397</f>
        <v>15.767000000000001</v>
      </c>
      <c r="AE397">
        <f>AD397/AA397</f>
        <v>0.8274468643400683</v>
      </c>
      <c r="AG397" s="25"/>
    </row>
    <row r="398" spans="1:33" ht="12.75">
      <c r="A398" s="18"/>
      <c r="B398" s="21"/>
      <c r="C398" s="21"/>
      <c r="D398" s="26"/>
      <c r="E398" s="26"/>
      <c r="F398" s="23"/>
      <c r="G398" s="23"/>
      <c r="H398" s="24"/>
      <c r="I398" s="23">
        <f t="shared" si="83"/>
        <v>0</v>
      </c>
      <c r="J398" s="24"/>
      <c r="K398" s="24">
        <f t="shared" si="84"/>
        <v>0</v>
      </c>
      <c r="L398" s="24"/>
      <c r="M398" s="23">
        <f t="shared" si="85"/>
        <v>0</v>
      </c>
      <c r="N398" s="24"/>
      <c r="O398" s="24">
        <f t="shared" si="77"/>
        <v>0</v>
      </c>
      <c r="P398" s="24"/>
      <c r="Q398" s="7">
        <f t="shared" si="82"/>
        <v>0</v>
      </c>
      <c r="R398" s="24"/>
      <c r="S398" s="24">
        <f t="shared" si="78"/>
        <v>0</v>
      </c>
      <c r="T398" s="23"/>
      <c r="U398" s="23">
        <f t="shared" si="86"/>
        <v>0</v>
      </c>
      <c r="V398" s="23"/>
      <c r="W398" s="23">
        <f t="shared" si="81"/>
        <v>0</v>
      </c>
      <c r="X398" s="23"/>
      <c r="Y398" s="23"/>
      <c r="Z398" s="23">
        <f t="shared" si="87"/>
        <v>0</v>
      </c>
      <c r="AA398" s="23"/>
      <c r="AB398" s="23">
        <f t="shared" si="79"/>
        <v>0</v>
      </c>
      <c r="AD398" s="25"/>
      <c r="AG398" s="25"/>
    </row>
    <row r="399" spans="1:33" ht="12.75">
      <c r="A399" s="18" t="s">
        <v>134</v>
      </c>
      <c r="B399" s="33" t="s">
        <v>313</v>
      </c>
      <c r="C399" s="19"/>
      <c r="D399" s="28">
        <v>569447862</v>
      </c>
      <c r="E399" s="28"/>
      <c r="F399" s="23"/>
      <c r="G399" s="23"/>
      <c r="H399" s="24"/>
      <c r="I399" s="23">
        <f t="shared" si="83"/>
        <v>0</v>
      </c>
      <c r="J399" s="24"/>
      <c r="K399" s="24">
        <f t="shared" si="84"/>
        <v>0</v>
      </c>
      <c r="L399" s="24"/>
      <c r="M399" s="23">
        <f t="shared" si="85"/>
        <v>0</v>
      </c>
      <c r="N399" s="24"/>
      <c r="O399" s="24">
        <f t="shared" si="77"/>
        <v>0</v>
      </c>
      <c r="P399" s="24"/>
      <c r="Q399" s="7">
        <f t="shared" si="82"/>
        <v>0</v>
      </c>
      <c r="R399" s="24"/>
      <c r="S399" s="24">
        <f t="shared" si="78"/>
        <v>0</v>
      </c>
      <c r="T399" s="23"/>
      <c r="U399" s="23">
        <f t="shared" si="86"/>
        <v>0</v>
      </c>
      <c r="V399" s="23"/>
      <c r="W399" s="23">
        <f t="shared" si="81"/>
        <v>0</v>
      </c>
      <c r="X399" s="23"/>
      <c r="Y399" s="23"/>
      <c r="Z399" s="23">
        <f t="shared" si="87"/>
        <v>0</v>
      </c>
      <c r="AA399" s="23"/>
      <c r="AB399" s="23">
        <f t="shared" si="79"/>
        <v>0</v>
      </c>
      <c r="AD399" s="25"/>
      <c r="AG399" s="25"/>
    </row>
    <row r="400" spans="1:33" ht="12.75">
      <c r="A400" s="18" t="s">
        <v>314</v>
      </c>
      <c r="B400" s="19" t="s">
        <v>313</v>
      </c>
      <c r="C400" s="19"/>
      <c r="D400" s="28">
        <v>8493242</v>
      </c>
      <c r="E400" s="28"/>
      <c r="F400" s="23"/>
      <c r="G400" s="23"/>
      <c r="H400" s="24"/>
      <c r="I400" s="23">
        <f t="shared" si="83"/>
        <v>0</v>
      </c>
      <c r="J400" s="24"/>
      <c r="K400" s="24">
        <f t="shared" si="84"/>
        <v>0</v>
      </c>
      <c r="L400" s="24"/>
      <c r="M400" s="23">
        <f t="shared" si="85"/>
        <v>0</v>
      </c>
      <c r="N400" s="24"/>
      <c r="O400" s="24">
        <f t="shared" si="77"/>
        <v>0</v>
      </c>
      <c r="P400" s="24"/>
      <c r="Q400" s="7">
        <f t="shared" si="82"/>
        <v>0</v>
      </c>
      <c r="R400" s="24"/>
      <c r="S400" s="24">
        <f t="shared" si="78"/>
        <v>0</v>
      </c>
      <c r="T400" s="23"/>
      <c r="U400" s="23">
        <f t="shared" si="86"/>
        <v>0</v>
      </c>
      <c r="V400" s="23"/>
      <c r="W400" s="23">
        <f t="shared" si="81"/>
        <v>0</v>
      </c>
      <c r="X400" s="23"/>
      <c r="Y400" s="23"/>
      <c r="Z400" s="23">
        <f t="shared" si="87"/>
        <v>0</v>
      </c>
      <c r="AA400" s="23"/>
      <c r="AB400" s="23">
        <f t="shared" si="79"/>
        <v>0</v>
      </c>
      <c r="AD400" s="25"/>
      <c r="AG400" s="25"/>
    </row>
    <row r="401" spans="1:33" ht="12.75">
      <c r="A401" s="18" t="s">
        <v>133</v>
      </c>
      <c r="B401" s="19" t="s">
        <v>313</v>
      </c>
      <c r="C401" s="19"/>
      <c r="D401" s="28">
        <v>7096170</v>
      </c>
      <c r="E401" s="28"/>
      <c r="F401" s="23"/>
      <c r="G401" s="23"/>
      <c r="H401" s="24"/>
      <c r="I401" s="23">
        <f t="shared" si="83"/>
        <v>0</v>
      </c>
      <c r="J401" s="24"/>
      <c r="K401" s="24">
        <f t="shared" si="84"/>
        <v>0</v>
      </c>
      <c r="L401" s="24"/>
      <c r="M401" s="23">
        <f t="shared" si="85"/>
        <v>0</v>
      </c>
      <c r="N401" s="24"/>
      <c r="O401" s="24">
        <f t="shared" si="77"/>
        <v>0</v>
      </c>
      <c r="P401" s="24"/>
      <c r="Q401" s="7">
        <f t="shared" si="82"/>
        <v>0</v>
      </c>
      <c r="R401" s="24"/>
      <c r="S401" s="24">
        <f t="shared" si="78"/>
        <v>0</v>
      </c>
      <c r="T401" s="23"/>
      <c r="U401" s="23">
        <f t="shared" si="86"/>
        <v>0</v>
      </c>
      <c r="V401" s="23"/>
      <c r="W401" s="23">
        <f>$D399*V401</f>
        <v>0</v>
      </c>
      <c r="X401" s="23"/>
      <c r="Y401" s="23"/>
      <c r="Z401" s="23">
        <f t="shared" si="87"/>
        <v>0</v>
      </c>
      <c r="AA401" s="23"/>
      <c r="AB401" s="23">
        <f t="shared" si="79"/>
        <v>0</v>
      </c>
      <c r="AD401" s="25"/>
      <c r="AG401" s="25"/>
    </row>
    <row r="402" spans="1:33" ht="12.75">
      <c r="A402" s="18"/>
      <c r="B402" s="21" t="s">
        <v>315</v>
      </c>
      <c r="C402" s="21"/>
      <c r="D402" s="22">
        <f>SUM(D399:D401)</f>
        <v>585037274</v>
      </c>
      <c r="E402" s="22">
        <f>D402</f>
        <v>585037274</v>
      </c>
      <c r="F402" s="23">
        <v>21.967</v>
      </c>
      <c r="G402" s="23">
        <f>F402*D402</f>
        <v>12851513797.958</v>
      </c>
      <c r="H402" s="24">
        <v>0</v>
      </c>
      <c r="I402" s="23">
        <f t="shared" si="83"/>
        <v>0</v>
      </c>
      <c r="J402" s="24">
        <v>0</v>
      </c>
      <c r="K402" s="24">
        <f t="shared" si="84"/>
        <v>0</v>
      </c>
      <c r="L402" s="24">
        <v>0</v>
      </c>
      <c r="M402" s="23">
        <f t="shared" si="85"/>
        <v>0</v>
      </c>
      <c r="N402" s="24">
        <v>0</v>
      </c>
      <c r="O402" s="24">
        <f t="shared" si="77"/>
        <v>0</v>
      </c>
      <c r="P402" s="24">
        <v>0.08</v>
      </c>
      <c r="Q402" s="7">
        <f t="shared" si="82"/>
        <v>46802.98192</v>
      </c>
      <c r="R402" s="24">
        <v>1.455</v>
      </c>
      <c r="S402" s="24">
        <f t="shared" si="78"/>
        <v>851229233.6700001</v>
      </c>
      <c r="T402" s="23">
        <v>0</v>
      </c>
      <c r="U402" s="23">
        <f t="shared" si="86"/>
        <v>0</v>
      </c>
      <c r="V402" s="23">
        <v>0</v>
      </c>
      <c r="W402" s="23">
        <f>$D400*V402</f>
        <v>0</v>
      </c>
      <c r="X402" s="23">
        <v>0</v>
      </c>
      <c r="Y402" s="23">
        <v>0</v>
      </c>
      <c r="Z402" s="23">
        <f t="shared" si="87"/>
        <v>0</v>
      </c>
      <c r="AA402" s="23">
        <f>F402+H402+J402+L402+N402+P402+R402+T402+V402+Y402</f>
        <v>23.501999999999995</v>
      </c>
      <c r="AB402" s="23">
        <f t="shared" si="79"/>
        <v>13749546013.547997</v>
      </c>
      <c r="AD402" s="25">
        <f>AA402-N402-R402</f>
        <v>22.046999999999997</v>
      </c>
      <c r="AE402">
        <f>AD402/AA402</f>
        <v>0.9380903752872096</v>
      </c>
      <c r="AG402" s="25"/>
    </row>
    <row r="403" spans="1:33" ht="12.75">
      <c r="A403" s="18"/>
      <c r="B403" s="21"/>
      <c r="C403" s="21"/>
      <c r="D403" s="26"/>
      <c r="E403" s="26"/>
      <c r="F403" s="23"/>
      <c r="G403" s="23"/>
      <c r="H403" s="24"/>
      <c r="I403" s="23">
        <f t="shared" si="83"/>
        <v>0</v>
      </c>
      <c r="J403" s="24"/>
      <c r="K403" s="24">
        <f t="shared" si="84"/>
        <v>0</v>
      </c>
      <c r="L403" s="24"/>
      <c r="M403" s="23">
        <f t="shared" si="85"/>
        <v>0</v>
      </c>
      <c r="N403" s="24"/>
      <c r="O403" s="24">
        <f t="shared" si="77"/>
        <v>0</v>
      </c>
      <c r="P403" s="24"/>
      <c r="Q403" s="7">
        <f t="shared" si="82"/>
        <v>0</v>
      </c>
      <c r="R403" s="24"/>
      <c r="S403" s="24">
        <f t="shared" si="78"/>
        <v>0</v>
      </c>
      <c r="T403" s="23"/>
      <c r="U403" s="23">
        <f t="shared" si="86"/>
        <v>0</v>
      </c>
      <c r="V403" s="23"/>
      <c r="W403" s="23">
        <f>$D401*V403</f>
        <v>0</v>
      </c>
      <c r="X403" s="23"/>
      <c r="Y403" s="23"/>
      <c r="Z403" s="23">
        <f t="shared" si="87"/>
        <v>0</v>
      </c>
      <c r="AA403" s="23"/>
      <c r="AB403" s="23">
        <f t="shared" si="79"/>
        <v>0</v>
      </c>
      <c r="AD403" s="25"/>
      <c r="AG403" s="25"/>
    </row>
    <row r="404" spans="1:33" ht="12.75">
      <c r="A404" s="18" t="s">
        <v>134</v>
      </c>
      <c r="B404" s="19" t="s">
        <v>316</v>
      </c>
      <c r="C404" s="19"/>
      <c r="D404" s="20">
        <v>44836257</v>
      </c>
      <c r="E404" s="20"/>
      <c r="F404" s="23"/>
      <c r="G404" s="23"/>
      <c r="H404" s="24"/>
      <c r="I404" s="23">
        <f t="shared" si="83"/>
        <v>0</v>
      </c>
      <c r="J404" s="24"/>
      <c r="K404" s="24">
        <f t="shared" si="84"/>
        <v>0</v>
      </c>
      <c r="L404" s="24"/>
      <c r="M404" s="23">
        <f t="shared" si="85"/>
        <v>0</v>
      </c>
      <c r="N404" s="24"/>
      <c r="O404" s="24">
        <f t="shared" si="77"/>
        <v>0</v>
      </c>
      <c r="P404" s="24"/>
      <c r="Q404" s="7">
        <f t="shared" si="82"/>
        <v>0</v>
      </c>
      <c r="R404" s="24"/>
      <c r="S404" s="24">
        <f t="shared" si="78"/>
        <v>0</v>
      </c>
      <c r="T404" s="23"/>
      <c r="U404" s="23">
        <f t="shared" si="86"/>
        <v>0</v>
      </c>
      <c r="V404" s="23"/>
      <c r="W404" s="23">
        <f>$D402*V404</f>
        <v>0</v>
      </c>
      <c r="X404" s="23"/>
      <c r="Y404" s="23"/>
      <c r="Z404" s="23">
        <f t="shared" si="87"/>
        <v>0</v>
      </c>
      <c r="AA404" s="23"/>
      <c r="AB404" s="23">
        <f t="shared" si="79"/>
        <v>0</v>
      </c>
      <c r="AD404" s="25"/>
      <c r="AG404" s="25"/>
    </row>
    <row r="405" spans="1:33" ht="12.75">
      <c r="A405" s="18"/>
      <c r="B405" s="21" t="s">
        <v>317</v>
      </c>
      <c r="C405" s="21"/>
      <c r="D405" s="22">
        <f>SUM(D404)</f>
        <v>44836257</v>
      </c>
      <c r="E405" s="22">
        <f>D405</f>
        <v>44836257</v>
      </c>
      <c r="F405" s="23">
        <v>19.899</v>
      </c>
      <c r="G405" s="23">
        <f>F405*D405</f>
        <v>892196678.043</v>
      </c>
      <c r="H405" s="24">
        <v>0</v>
      </c>
      <c r="I405" s="23">
        <f t="shared" si="83"/>
        <v>0</v>
      </c>
      <c r="J405" s="24">
        <v>0</v>
      </c>
      <c r="K405" s="24">
        <f t="shared" si="84"/>
        <v>0</v>
      </c>
      <c r="L405" s="24">
        <v>0</v>
      </c>
      <c r="M405" s="23">
        <f t="shared" si="85"/>
        <v>0</v>
      </c>
      <c r="N405" s="24">
        <v>5.531</v>
      </c>
      <c r="O405" s="24">
        <f t="shared" si="77"/>
        <v>247989337.46699998</v>
      </c>
      <c r="P405" s="24">
        <v>0.005</v>
      </c>
      <c r="Q405" s="7">
        <f t="shared" si="82"/>
        <v>224.181285</v>
      </c>
      <c r="R405" s="24">
        <v>0</v>
      </c>
      <c r="S405" s="24">
        <f t="shared" si="78"/>
        <v>0</v>
      </c>
      <c r="T405" s="23">
        <v>0</v>
      </c>
      <c r="U405" s="23">
        <f t="shared" si="86"/>
        <v>0</v>
      </c>
      <c r="V405" s="23">
        <v>0</v>
      </c>
      <c r="W405" s="23">
        <f>$D405*V405</f>
        <v>0</v>
      </c>
      <c r="X405" s="23">
        <v>0</v>
      </c>
      <c r="Y405" s="23">
        <v>0</v>
      </c>
      <c r="Z405" s="23">
        <f t="shared" si="87"/>
        <v>0</v>
      </c>
      <c r="AA405" s="23">
        <f>F405+H405+J405+L405+N405+P405+R405+T405+V405+Y405</f>
        <v>25.435</v>
      </c>
      <c r="AB405" s="23">
        <f t="shared" si="79"/>
        <v>1140410196.7949998</v>
      </c>
      <c r="AD405" s="25">
        <f>AA405-N405-R405</f>
        <v>19.904</v>
      </c>
      <c r="AE405">
        <f>AD405/AA405</f>
        <v>0.7825437389424023</v>
      </c>
      <c r="AG405" s="25"/>
    </row>
    <row r="406" spans="1:33" ht="12.75">
      <c r="A406" s="18"/>
      <c r="B406" s="21"/>
      <c r="C406" s="21"/>
      <c r="D406" s="26"/>
      <c r="E406" s="26"/>
      <c r="F406" s="23"/>
      <c r="G406" s="23"/>
      <c r="H406" s="24"/>
      <c r="I406" s="23">
        <f t="shared" si="83"/>
        <v>0</v>
      </c>
      <c r="J406" s="24"/>
      <c r="K406" s="24">
        <f t="shared" si="84"/>
        <v>0</v>
      </c>
      <c r="L406" s="24"/>
      <c r="M406" s="23">
        <f t="shared" si="85"/>
        <v>0</v>
      </c>
      <c r="N406" s="24"/>
      <c r="O406" s="24">
        <f t="shared" si="77"/>
        <v>0</v>
      </c>
      <c r="P406" s="24"/>
      <c r="Q406" s="7">
        <f t="shared" si="82"/>
        <v>0</v>
      </c>
      <c r="R406" s="24"/>
      <c r="S406" s="24">
        <f t="shared" si="78"/>
        <v>0</v>
      </c>
      <c r="T406" s="23"/>
      <c r="U406" s="23">
        <f t="shared" si="86"/>
        <v>0</v>
      </c>
      <c r="V406" s="23"/>
      <c r="W406" s="23">
        <f>$D406*V406</f>
        <v>0</v>
      </c>
      <c r="X406" s="23"/>
      <c r="Y406" s="23"/>
      <c r="Z406" s="23">
        <f t="shared" si="87"/>
        <v>0</v>
      </c>
      <c r="AA406" s="23"/>
      <c r="AB406" s="23">
        <f t="shared" si="79"/>
        <v>0</v>
      </c>
      <c r="AD406" s="25"/>
      <c r="AG406" s="25"/>
    </row>
    <row r="407" spans="1:33" ht="12.75">
      <c r="A407" s="32" t="s">
        <v>289</v>
      </c>
      <c r="B407" s="19" t="s">
        <v>318</v>
      </c>
      <c r="C407" s="19"/>
      <c r="D407" s="28">
        <v>162287480</v>
      </c>
      <c r="E407" s="28"/>
      <c r="F407" s="23"/>
      <c r="G407" s="23"/>
      <c r="H407" s="24"/>
      <c r="I407" s="23">
        <f t="shared" si="83"/>
        <v>0</v>
      </c>
      <c r="J407" s="24"/>
      <c r="K407" s="24">
        <f t="shared" si="84"/>
        <v>0</v>
      </c>
      <c r="L407" s="24"/>
      <c r="M407" s="23">
        <f t="shared" si="85"/>
        <v>0</v>
      </c>
      <c r="N407" s="24"/>
      <c r="O407" s="24">
        <f t="shared" si="77"/>
        <v>0</v>
      </c>
      <c r="P407" s="24"/>
      <c r="Q407" s="7">
        <f t="shared" si="82"/>
        <v>0</v>
      </c>
      <c r="R407" s="24"/>
      <c r="S407" s="24">
        <f t="shared" si="78"/>
        <v>0</v>
      </c>
      <c r="T407" s="23"/>
      <c r="U407" s="23">
        <f t="shared" si="86"/>
        <v>0</v>
      </c>
      <c r="V407" s="23"/>
      <c r="W407" s="23">
        <f>$D407*V407</f>
        <v>0</v>
      </c>
      <c r="X407" s="23"/>
      <c r="Y407" s="23"/>
      <c r="Z407" s="23">
        <f t="shared" si="87"/>
        <v>0</v>
      </c>
      <c r="AA407" s="23"/>
      <c r="AB407" s="23">
        <f t="shared" si="79"/>
        <v>0</v>
      </c>
      <c r="AD407" s="25"/>
      <c r="AG407" s="25"/>
    </row>
    <row r="408" spans="1:33" ht="12.75">
      <c r="A408" s="18" t="s">
        <v>290</v>
      </c>
      <c r="B408" s="19" t="s">
        <v>318</v>
      </c>
      <c r="C408" s="19"/>
      <c r="D408" s="28">
        <v>1478677</v>
      </c>
      <c r="E408" s="28"/>
      <c r="F408" s="23"/>
      <c r="G408" s="23"/>
      <c r="H408" s="24"/>
      <c r="I408" s="23">
        <f t="shared" si="83"/>
        <v>0</v>
      </c>
      <c r="J408" s="24"/>
      <c r="K408" s="24">
        <f t="shared" si="84"/>
        <v>0</v>
      </c>
      <c r="L408" s="24"/>
      <c r="M408" s="23">
        <f t="shared" si="85"/>
        <v>0</v>
      </c>
      <c r="N408" s="24"/>
      <c r="O408" s="24">
        <f t="shared" si="77"/>
        <v>0</v>
      </c>
      <c r="P408" s="24"/>
      <c r="Q408" s="7">
        <f t="shared" si="82"/>
        <v>0</v>
      </c>
      <c r="R408" s="24"/>
      <c r="S408" s="24">
        <f t="shared" si="78"/>
        <v>0</v>
      </c>
      <c r="T408" s="23"/>
      <c r="U408" s="23">
        <f t="shared" si="86"/>
        <v>0</v>
      </c>
      <c r="V408" s="23"/>
      <c r="W408" s="23">
        <f>$D407*V408</f>
        <v>0</v>
      </c>
      <c r="X408" s="23"/>
      <c r="Y408" s="23"/>
      <c r="Z408" s="23">
        <f t="shared" si="87"/>
        <v>0</v>
      </c>
      <c r="AA408" s="23"/>
      <c r="AB408" s="23">
        <f t="shared" si="79"/>
        <v>0</v>
      </c>
      <c r="AD408" s="25"/>
      <c r="AG408" s="25"/>
    </row>
    <row r="409" spans="1:33" ht="12.75">
      <c r="A409" s="18"/>
      <c r="B409" s="21" t="s">
        <v>319</v>
      </c>
      <c r="C409" s="21"/>
      <c r="D409" s="22">
        <f>SUM(D407:D408)</f>
        <v>163766157</v>
      </c>
      <c r="E409" s="22">
        <f>D409</f>
        <v>163766157</v>
      </c>
      <c r="F409" s="23">
        <v>27</v>
      </c>
      <c r="G409" s="23">
        <f>F409*D409</f>
        <v>4421686239</v>
      </c>
      <c r="H409" s="24">
        <v>0</v>
      </c>
      <c r="I409" s="23">
        <f t="shared" si="83"/>
        <v>0</v>
      </c>
      <c r="J409" s="24">
        <v>0</v>
      </c>
      <c r="K409" s="24">
        <f t="shared" si="84"/>
        <v>0</v>
      </c>
      <c r="L409" s="24">
        <v>0</v>
      </c>
      <c r="M409" s="23">
        <f t="shared" si="85"/>
        <v>0</v>
      </c>
      <c r="N409" s="24">
        <v>2.443</v>
      </c>
      <c r="O409" s="24">
        <f aca="true" t="shared" si="88" ref="O409:O472">N409*D409</f>
        <v>400080721.551</v>
      </c>
      <c r="P409" s="24">
        <v>0.022</v>
      </c>
      <c r="Q409" s="7">
        <f t="shared" si="82"/>
        <v>3602.855454</v>
      </c>
      <c r="R409" s="24">
        <v>7.34</v>
      </c>
      <c r="S409" s="24">
        <f aca="true" t="shared" si="89" ref="S409:S472">R409*D409</f>
        <v>1202043592.3799999</v>
      </c>
      <c r="T409" s="23">
        <v>0</v>
      </c>
      <c r="U409" s="23">
        <f t="shared" si="86"/>
        <v>0</v>
      </c>
      <c r="V409" s="23">
        <v>0</v>
      </c>
      <c r="W409" s="23">
        <f>$D408*V409</f>
        <v>0</v>
      </c>
      <c r="X409" s="23">
        <v>1.527</v>
      </c>
      <c r="Y409" s="23">
        <v>0</v>
      </c>
      <c r="Z409" s="23">
        <f t="shared" si="87"/>
        <v>0</v>
      </c>
      <c r="AA409" s="23">
        <f>F409+H409+J409+L409+N409+P409+R409+T409+V409+Y409+X409</f>
        <v>38.332</v>
      </c>
      <c r="AB409" s="23">
        <f t="shared" si="79"/>
        <v>6277484330.124001</v>
      </c>
      <c r="AD409" s="25">
        <f>AA409-N409-R409</f>
        <v>28.549000000000003</v>
      </c>
      <c r="AE409">
        <f>AD409/AA409</f>
        <v>0.7447824272148598</v>
      </c>
      <c r="AG409" s="25"/>
    </row>
    <row r="410" spans="1:33" ht="12.75">
      <c r="A410" s="18"/>
      <c r="B410" s="21"/>
      <c r="C410" s="21"/>
      <c r="D410" s="26"/>
      <c r="E410" s="26"/>
      <c r="F410" s="23"/>
      <c r="G410" s="23"/>
      <c r="H410" s="24"/>
      <c r="I410" s="23">
        <f t="shared" si="83"/>
        <v>0</v>
      </c>
      <c r="J410" s="24"/>
      <c r="K410" s="24">
        <f t="shared" si="84"/>
        <v>0</v>
      </c>
      <c r="L410" s="24"/>
      <c r="M410" s="23">
        <f t="shared" si="85"/>
        <v>0</v>
      </c>
      <c r="N410" s="24"/>
      <c r="O410" s="24">
        <f t="shared" si="88"/>
        <v>0</v>
      </c>
      <c r="P410" s="24"/>
      <c r="Q410" s="7">
        <f t="shared" si="82"/>
        <v>0</v>
      </c>
      <c r="R410" s="24"/>
      <c r="S410" s="24">
        <f t="shared" si="89"/>
        <v>0</v>
      </c>
      <c r="T410" s="23"/>
      <c r="U410" s="23">
        <f t="shared" si="86"/>
        <v>0</v>
      </c>
      <c r="V410" s="23"/>
      <c r="W410" s="23">
        <f>$D409*V410</f>
        <v>0</v>
      </c>
      <c r="X410" s="23"/>
      <c r="Y410" s="23"/>
      <c r="Z410" s="23">
        <f t="shared" si="87"/>
        <v>0</v>
      </c>
      <c r="AA410" s="23"/>
      <c r="AB410" s="23">
        <f aca="true" t="shared" si="90" ref="AB410:AB473">$D410*AA410</f>
        <v>0</v>
      </c>
      <c r="AD410" s="25"/>
      <c r="AG410" s="25"/>
    </row>
    <row r="411" spans="1:33" ht="12.75">
      <c r="A411" s="18" t="s">
        <v>289</v>
      </c>
      <c r="B411" s="33" t="s">
        <v>320</v>
      </c>
      <c r="C411" s="19"/>
      <c r="D411" s="20">
        <v>199578830</v>
      </c>
      <c r="E411" s="20"/>
      <c r="F411" s="23"/>
      <c r="G411" s="23"/>
      <c r="H411" s="24"/>
      <c r="I411" s="23">
        <f t="shared" si="83"/>
        <v>0</v>
      </c>
      <c r="J411" s="24"/>
      <c r="K411" s="24">
        <f t="shared" si="84"/>
        <v>0</v>
      </c>
      <c r="L411" s="24"/>
      <c r="M411" s="23">
        <f t="shared" si="85"/>
        <v>0</v>
      </c>
      <c r="N411" s="24"/>
      <c r="O411" s="24">
        <f t="shared" si="88"/>
        <v>0</v>
      </c>
      <c r="P411" s="24"/>
      <c r="Q411" s="7">
        <f t="shared" si="82"/>
        <v>0</v>
      </c>
      <c r="R411" s="24"/>
      <c r="S411" s="24">
        <f t="shared" si="89"/>
        <v>0</v>
      </c>
      <c r="T411" s="23"/>
      <c r="U411" s="23">
        <f t="shared" si="86"/>
        <v>0</v>
      </c>
      <c r="V411" s="23"/>
      <c r="W411" s="23">
        <f>$D410*V411</f>
        <v>0</v>
      </c>
      <c r="X411" s="23"/>
      <c r="Y411" s="23"/>
      <c r="Z411" s="23">
        <f t="shared" si="87"/>
        <v>0</v>
      </c>
      <c r="AA411" s="23"/>
      <c r="AB411" s="23">
        <f t="shared" si="90"/>
        <v>0</v>
      </c>
      <c r="AD411" s="25"/>
      <c r="AG411" s="25"/>
    </row>
    <row r="412" spans="1:33" ht="12.75">
      <c r="A412" s="18"/>
      <c r="B412" s="21" t="s">
        <v>321</v>
      </c>
      <c r="C412" s="21"/>
      <c r="D412" s="22">
        <f>SUM(D411)</f>
        <v>199578830</v>
      </c>
      <c r="E412" s="22">
        <f>D412</f>
        <v>199578830</v>
      </c>
      <c r="F412" s="23">
        <v>27</v>
      </c>
      <c r="G412" s="23">
        <f>F412*D412</f>
        <v>5388628410</v>
      </c>
      <c r="H412" s="24">
        <v>0</v>
      </c>
      <c r="I412" s="23">
        <f t="shared" si="83"/>
        <v>0</v>
      </c>
      <c r="J412" s="24">
        <v>0</v>
      </c>
      <c r="K412" s="24">
        <f t="shared" si="84"/>
        <v>0</v>
      </c>
      <c r="L412" s="24">
        <v>0</v>
      </c>
      <c r="M412" s="23">
        <f t="shared" si="85"/>
        <v>0</v>
      </c>
      <c r="N412" s="24">
        <v>2.755</v>
      </c>
      <c r="O412" s="24">
        <f t="shared" si="88"/>
        <v>549839676.65</v>
      </c>
      <c r="P412" s="24">
        <v>0.091</v>
      </c>
      <c r="Q412" s="7">
        <f t="shared" si="82"/>
        <v>18161.67353</v>
      </c>
      <c r="R412" s="24">
        <v>9.603</v>
      </c>
      <c r="S412" s="24">
        <f t="shared" si="89"/>
        <v>1916555504.49</v>
      </c>
      <c r="T412" s="23">
        <v>0</v>
      </c>
      <c r="U412" s="23">
        <f t="shared" si="86"/>
        <v>0</v>
      </c>
      <c r="V412" s="23">
        <v>0</v>
      </c>
      <c r="W412" s="23">
        <f>$D412*V412</f>
        <v>0</v>
      </c>
      <c r="X412" s="23">
        <v>0</v>
      </c>
      <c r="Y412" s="23">
        <v>0</v>
      </c>
      <c r="Z412" s="23">
        <f t="shared" si="87"/>
        <v>0</v>
      </c>
      <c r="AA412" s="23">
        <f>F412+H412+J412+L412+N412+P412+R412+T412+V412+Y412</f>
        <v>39.449</v>
      </c>
      <c r="AB412" s="23">
        <f t="shared" si="90"/>
        <v>7873185264.67</v>
      </c>
      <c r="AD412" s="25">
        <f>AA412-N412-R412</f>
        <v>27.090999999999994</v>
      </c>
      <c r="AE412">
        <f>AD412/AA412</f>
        <v>0.6867347714770969</v>
      </c>
      <c r="AG412" s="25"/>
    </row>
    <row r="413" spans="1:33" ht="12.75">
      <c r="A413" s="18"/>
      <c r="B413" s="21"/>
      <c r="C413" s="21"/>
      <c r="D413" s="26"/>
      <c r="E413" s="26"/>
      <c r="F413" s="23"/>
      <c r="G413" s="23"/>
      <c r="H413" s="24"/>
      <c r="I413" s="23">
        <f t="shared" si="83"/>
        <v>0</v>
      </c>
      <c r="J413" s="24"/>
      <c r="K413" s="24">
        <f t="shared" si="84"/>
        <v>0</v>
      </c>
      <c r="L413" s="24"/>
      <c r="M413" s="23">
        <f t="shared" si="85"/>
        <v>0</v>
      </c>
      <c r="N413" s="24"/>
      <c r="O413" s="24">
        <f t="shared" si="88"/>
        <v>0</v>
      </c>
      <c r="P413" s="24"/>
      <c r="Q413" s="7">
        <f t="shared" si="82"/>
        <v>0</v>
      </c>
      <c r="R413" s="24"/>
      <c r="S413" s="24">
        <f t="shared" si="89"/>
        <v>0</v>
      </c>
      <c r="T413" s="23"/>
      <c r="U413" s="23">
        <f t="shared" si="86"/>
        <v>0</v>
      </c>
      <c r="V413" s="23"/>
      <c r="W413" s="23">
        <f>$D413*V413</f>
        <v>0</v>
      </c>
      <c r="X413" s="23"/>
      <c r="Y413" s="23"/>
      <c r="Z413" s="23">
        <f t="shared" si="87"/>
        <v>0</v>
      </c>
      <c r="AA413" s="23"/>
      <c r="AB413" s="23">
        <f t="shared" si="90"/>
        <v>0</v>
      </c>
      <c r="AD413" s="25"/>
      <c r="AG413" s="25"/>
    </row>
    <row r="414" spans="1:33" ht="12.75">
      <c r="A414" s="18" t="s">
        <v>289</v>
      </c>
      <c r="B414" s="19" t="s">
        <v>322</v>
      </c>
      <c r="C414" s="19"/>
      <c r="D414" s="28">
        <v>13564220</v>
      </c>
      <c r="E414" s="28"/>
      <c r="F414" s="23"/>
      <c r="G414" s="23"/>
      <c r="H414" s="24"/>
      <c r="I414" s="23">
        <f t="shared" si="83"/>
        <v>0</v>
      </c>
      <c r="J414" s="24"/>
      <c r="K414" s="24">
        <f t="shared" si="84"/>
        <v>0</v>
      </c>
      <c r="L414" s="24"/>
      <c r="M414" s="23">
        <f t="shared" si="85"/>
        <v>0</v>
      </c>
      <c r="N414" s="24"/>
      <c r="O414" s="24">
        <f t="shared" si="88"/>
        <v>0</v>
      </c>
      <c r="P414" s="24"/>
      <c r="Q414" s="7">
        <f t="shared" si="82"/>
        <v>0</v>
      </c>
      <c r="R414" s="24"/>
      <c r="S414" s="24">
        <f t="shared" si="89"/>
        <v>0</v>
      </c>
      <c r="T414" s="23"/>
      <c r="U414" s="23">
        <f t="shared" si="86"/>
        <v>0</v>
      </c>
      <c r="V414" s="23"/>
      <c r="W414" s="23">
        <f>$D414*V414</f>
        <v>0</v>
      </c>
      <c r="X414" s="23"/>
      <c r="Y414" s="23"/>
      <c r="Z414" s="23">
        <f t="shared" si="87"/>
        <v>0</v>
      </c>
      <c r="AA414" s="23"/>
      <c r="AB414" s="23">
        <f t="shared" si="90"/>
        <v>0</v>
      </c>
      <c r="AD414" s="25"/>
      <c r="AG414" s="25"/>
    </row>
    <row r="415" spans="1:33" ht="12.75">
      <c r="A415" s="18" t="s">
        <v>41</v>
      </c>
      <c r="B415" s="19" t="s">
        <v>322</v>
      </c>
      <c r="C415" s="19"/>
      <c r="D415" s="28">
        <v>25130</v>
      </c>
      <c r="E415" s="28"/>
      <c r="F415" s="23"/>
      <c r="G415" s="23"/>
      <c r="H415" s="24"/>
      <c r="I415" s="23">
        <f t="shared" si="83"/>
        <v>0</v>
      </c>
      <c r="J415" s="24"/>
      <c r="K415" s="24">
        <f t="shared" si="84"/>
        <v>0</v>
      </c>
      <c r="L415" s="24"/>
      <c r="M415" s="23">
        <f t="shared" si="85"/>
        <v>0</v>
      </c>
      <c r="N415" s="24"/>
      <c r="O415" s="24">
        <f t="shared" si="88"/>
        <v>0</v>
      </c>
      <c r="P415" s="24"/>
      <c r="Q415" s="7">
        <f t="shared" si="82"/>
        <v>0</v>
      </c>
      <c r="R415" s="24"/>
      <c r="S415" s="24">
        <f t="shared" si="89"/>
        <v>0</v>
      </c>
      <c r="T415" s="23"/>
      <c r="U415" s="23">
        <f t="shared" si="86"/>
        <v>0</v>
      </c>
      <c r="V415" s="23"/>
      <c r="W415" s="23">
        <f>$D414*V415</f>
        <v>0</v>
      </c>
      <c r="X415" s="23"/>
      <c r="Y415" s="23"/>
      <c r="Z415" s="23">
        <f t="shared" si="87"/>
        <v>0</v>
      </c>
      <c r="AA415" s="23"/>
      <c r="AB415" s="23">
        <f t="shared" si="90"/>
        <v>0</v>
      </c>
      <c r="AD415" s="25"/>
      <c r="AG415" s="25"/>
    </row>
    <row r="416" spans="1:33" ht="12.75">
      <c r="A416" s="18"/>
      <c r="B416" s="21" t="s">
        <v>323</v>
      </c>
      <c r="C416" s="21"/>
      <c r="D416" s="22">
        <f>SUM(D414:D415)</f>
        <v>13589350</v>
      </c>
      <c r="E416" s="22">
        <f>D416</f>
        <v>13589350</v>
      </c>
      <c r="F416" s="23">
        <v>27</v>
      </c>
      <c r="G416" s="23">
        <f>F416*D416</f>
        <v>366912450</v>
      </c>
      <c r="H416" s="24">
        <v>0</v>
      </c>
      <c r="I416" s="23">
        <f t="shared" si="83"/>
        <v>0</v>
      </c>
      <c r="J416" s="24">
        <v>0.706</v>
      </c>
      <c r="K416" s="24">
        <f t="shared" si="84"/>
        <v>9594081.1</v>
      </c>
      <c r="L416" s="24">
        <v>0</v>
      </c>
      <c r="M416" s="23">
        <f t="shared" si="85"/>
        <v>0</v>
      </c>
      <c r="N416" s="24">
        <v>0</v>
      </c>
      <c r="O416" s="24">
        <f t="shared" si="88"/>
        <v>0</v>
      </c>
      <c r="P416" s="24">
        <v>0.217</v>
      </c>
      <c r="Q416" s="7">
        <f t="shared" si="82"/>
        <v>2948.88895</v>
      </c>
      <c r="R416" s="24">
        <v>5.65</v>
      </c>
      <c r="S416" s="24">
        <f t="shared" si="89"/>
        <v>76779827.5</v>
      </c>
      <c r="T416" s="23">
        <v>0</v>
      </c>
      <c r="U416" s="23">
        <f t="shared" si="86"/>
        <v>0</v>
      </c>
      <c r="V416" s="23">
        <v>0</v>
      </c>
      <c r="W416" s="23">
        <f>$D415*V416</f>
        <v>0</v>
      </c>
      <c r="X416" s="23">
        <v>0</v>
      </c>
      <c r="Y416" s="23">
        <v>0</v>
      </c>
      <c r="Z416" s="23">
        <f t="shared" si="87"/>
        <v>0</v>
      </c>
      <c r="AA416" s="23">
        <f>F416+H416+J416+L416+N416+P416+R416+T416+V416+Y416</f>
        <v>33.573</v>
      </c>
      <c r="AB416" s="23">
        <f t="shared" si="90"/>
        <v>456235247.55</v>
      </c>
      <c r="AD416" s="25">
        <f>AA416-N416-R416</f>
        <v>27.923000000000002</v>
      </c>
      <c r="AE416">
        <f>AD416/AA416</f>
        <v>0.8317100050635928</v>
      </c>
      <c r="AG416" s="25"/>
    </row>
    <row r="417" spans="1:33" ht="12.75">
      <c r="A417" s="18"/>
      <c r="B417" s="21"/>
      <c r="C417" s="21"/>
      <c r="D417" s="26"/>
      <c r="E417" s="26"/>
      <c r="F417" s="23"/>
      <c r="G417" s="23"/>
      <c r="H417" s="24"/>
      <c r="I417" s="23">
        <f t="shared" si="83"/>
        <v>0</v>
      </c>
      <c r="J417" s="24"/>
      <c r="K417" s="24">
        <f t="shared" si="84"/>
        <v>0</v>
      </c>
      <c r="L417" s="24"/>
      <c r="M417" s="23">
        <f t="shared" si="85"/>
        <v>0</v>
      </c>
      <c r="N417" s="24"/>
      <c r="O417" s="24">
        <f t="shared" si="88"/>
        <v>0</v>
      </c>
      <c r="P417" s="24"/>
      <c r="Q417" s="7">
        <f t="shared" si="82"/>
        <v>0</v>
      </c>
      <c r="R417" s="24"/>
      <c r="S417" s="24">
        <f t="shared" si="89"/>
        <v>0</v>
      </c>
      <c r="T417" s="23"/>
      <c r="U417" s="23">
        <f t="shared" si="86"/>
        <v>0</v>
      </c>
      <c r="V417" s="23"/>
      <c r="W417" s="23">
        <f>$D416*V417</f>
        <v>0</v>
      </c>
      <c r="X417" s="23"/>
      <c r="Y417" s="23"/>
      <c r="Z417" s="23">
        <f t="shared" si="87"/>
        <v>0</v>
      </c>
      <c r="AA417" s="23"/>
      <c r="AB417" s="23">
        <f t="shared" si="90"/>
        <v>0</v>
      </c>
      <c r="AD417" s="25"/>
      <c r="AG417" s="25"/>
    </row>
    <row r="418" spans="1:33" ht="12.75">
      <c r="A418" s="18" t="s">
        <v>289</v>
      </c>
      <c r="B418" s="19" t="s">
        <v>324</v>
      </c>
      <c r="C418" s="19"/>
      <c r="D418" s="28">
        <v>30355180</v>
      </c>
      <c r="E418" s="28"/>
      <c r="F418" s="23"/>
      <c r="G418" s="23"/>
      <c r="H418" s="24"/>
      <c r="I418" s="23">
        <f t="shared" si="83"/>
        <v>0</v>
      </c>
      <c r="J418" s="24"/>
      <c r="K418" s="24">
        <f t="shared" si="84"/>
        <v>0</v>
      </c>
      <c r="L418" s="24"/>
      <c r="M418" s="23">
        <f t="shared" si="85"/>
        <v>0</v>
      </c>
      <c r="N418" s="24"/>
      <c r="O418" s="24">
        <f t="shared" si="88"/>
        <v>0</v>
      </c>
      <c r="P418" s="24"/>
      <c r="Q418" s="7">
        <f t="shared" si="82"/>
        <v>0</v>
      </c>
      <c r="R418" s="24"/>
      <c r="S418" s="24">
        <f t="shared" si="89"/>
        <v>0</v>
      </c>
      <c r="T418" s="23"/>
      <c r="U418" s="23">
        <f t="shared" si="86"/>
        <v>0</v>
      </c>
      <c r="V418" s="23"/>
      <c r="W418" s="23">
        <f>$D417*V418</f>
        <v>0</v>
      </c>
      <c r="X418" s="23"/>
      <c r="Y418" s="23"/>
      <c r="Z418" s="23">
        <f t="shared" si="87"/>
        <v>0</v>
      </c>
      <c r="AA418" s="23"/>
      <c r="AB418" s="23">
        <f t="shared" si="90"/>
        <v>0</v>
      </c>
      <c r="AD418" s="25"/>
      <c r="AG418" s="25"/>
    </row>
    <row r="419" spans="1:33" ht="12.75">
      <c r="A419" s="18" t="s">
        <v>41</v>
      </c>
      <c r="B419" s="19" t="s">
        <v>324</v>
      </c>
      <c r="C419" s="19"/>
      <c r="D419" s="28">
        <v>11267170</v>
      </c>
      <c r="E419" s="28"/>
      <c r="F419" s="23"/>
      <c r="G419" s="23"/>
      <c r="H419" s="24"/>
      <c r="I419" s="23">
        <f t="shared" si="83"/>
        <v>0</v>
      </c>
      <c r="J419" s="24"/>
      <c r="K419" s="24">
        <f t="shared" si="84"/>
        <v>0</v>
      </c>
      <c r="L419" s="24"/>
      <c r="M419" s="23">
        <f t="shared" si="85"/>
        <v>0</v>
      </c>
      <c r="N419" s="24"/>
      <c r="O419" s="24">
        <f t="shared" si="88"/>
        <v>0</v>
      </c>
      <c r="P419" s="24"/>
      <c r="Q419" s="7">
        <f t="shared" si="82"/>
        <v>0</v>
      </c>
      <c r="R419" s="24"/>
      <c r="S419" s="24">
        <f t="shared" si="89"/>
        <v>0</v>
      </c>
      <c r="T419" s="23"/>
      <c r="U419" s="23">
        <f t="shared" si="86"/>
        <v>0</v>
      </c>
      <c r="V419" s="23"/>
      <c r="W419" s="23">
        <f>$D419*V419</f>
        <v>0</v>
      </c>
      <c r="X419" s="23"/>
      <c r="Y419" s="23"/>
      <c r="Z419" s="23">
        <f t="shared" si="87"/>
        <v>0</v>
      </c>
      <c r="AA419" s="23"/>
      <c r="AB419" s="23">
        <f t="shared" si="90"/>
        <v>0</v>
      </c>
      <c r="AD419" s="25"/>
      <c r="AG419" s="25"/>
    </row>
    <row r="420" spans="1:33" ht="12.75">
      <c r="A420" s="18" t="s">
        <v>32</v>
      </c>
      <c r="B420" s="19" t="s">
        <v>324</v>
      </c>
      <c r="C420" s="19"/>
      <c r="D420" s="28">
        <v>1168040</v>
      </c>
      <c r="E420" s="28"/>
      <c r="F420" s="23"/>
      <c r="G420" s="23"/>
      <c r="H420" s="24"/>
      <c r="I420" s="23">
        <f t="shared" si="83"/>
        <v>0</v>
      </c>
      <c r="J420" s="24"/>
      <c r="K420" s="24">
        <f t="shared" si="84"/>
        <v>0</v>
      </c>
      <c r="L420" s="24"/>
      <c r="M420" s="23">
        <f t="shared" si="85"/>
        <v>0</v>
      </c>
      <c r="N420" s="24"/>
      <c r="O420" s="24">
        <f t="shared" si="88"/>
        <v>0</v>
      </c>
      <c r="P420" s="24"/>
      <c r="Q420" s="7">
        <f t="shared" si="82"/>
        <v>0</v>
      </c>
      <c r="R420" s="24"/>
      <c r="S420" s="24">
        <f t="shared" si="89"/>
        <v>0</v>
      </c>
      <c r="T420" s="23"/>
      <c r="U420" s="23">
        <f t="shared" si="86"/>
        <v>0</v>
      </c>
      <c r="V420" s="23"/>
      <c r="W420" s="23">
        <f>$D418*V420</f>
        <v>0</v>
      </c>
      <c r="X420" s="23"/>
      <c r="Y420" s="23"/>
      <c r="Z420" s="23">
        <f t="shared" si="87"/>
        <v>0</v>
      </c>
      <c r="AA420" s="23"/>
      <c r="AB420" s="23">
        <f t="shared" si="90"/>
        <v>0</v>
      </c>
      <c r="AD420" s="25"/>
      <c r="AG420" s="25"/>
    </row>
    <row r="421" spans="1:33" ht="12.75">
      <c r="A421" s="18"/>
      <c r="B421" s="21" t="s">
        <v>325</v>
      </c>
      <c r="C421" s="21"/>
      <c r="D421" s="22">
        <f>SUM(D418:D420)</f>
        <v>42790390</v>
      </c>
      <c r="E421" s="22">
        <f>D421</f>
        <v>42790390</v>
      </c>
      <c r="F421" s="23">
        <v>25.885</v>
      </c>
      <c r="G421" s="23">
        <f>F421*D421</f>
        <v>1107629245.15</v>
      </c>
      <c r="H421" s="24">
        <v>0</v>
      </c>
      <c r="I421" s="23">
        <f t="shared" si="83"/>
        <v>0</v>
      </c>
      <c r="J421" s="24">
        <v>0</v>
      </c>
      <c r="K421" s="24">
        <f t="shared" si="84"/>
        <v>0</v>
      </c>
      <c r="L421" s="24">
        <v>0</v>
      </c>
      <c r="M421" s="23">
        <f t="shared" si="85"/>
        <v>0</v>
      </c>
      <c r="N421" s="24">
        <v>0</v>
      </c>
      <c r="O421" s="24">
        <f t="shared" si="88"/>
        <v>0</v>
      </c>
      <c r="P421" s="24">
        <v>0.001</v>
      </c>
      <c r="Q421" s="7">
        <f t="shared" si="82"/>
        <v>42.79039</v>
      </c>
      <c r="R421" s="24">
        <v>9.496</v>
      </c>
      <c r="S421" s="24">
        <f t="shared" si="89"/>
        <v>406337543.44</v>
      </c>
      <c r="T421" s="23">
        <v>0</v>
      </c>
      <c r="U421" s="23">
        <f t="shared" si="86"/>
        <v>0</v>
      </c>
      <c r="V421" s="23">
        <v>0</v>
      </c>
      <c r="W421" s="23">
        <f>$D419*V421</f>
        <v>0</v>
      </c>
      <c r="X421" s="23">
        <v>0</v>
      </c>
      <c r="Y421" s="23">
        <v>0</v>
      </c>
      <c r="Z421" s="23">
        <f t="shared" si="87"/>
        <v>0</v>
      </c>
      <c r="AA421" s="23">
        <f>F421+H421+J421+L421+N421+P421+R421+T421+V421+Y421</f>
        <v>35.382000000000005</v>
      </c>
      <c r="AB421" s="23">
        <f t="shared" si="90"/>
        <v>1514009578.9800003</v>
      </c>
      <c r="AD421" s="25">
        <f>AA421-N421-R421</f>
        <v>25.886000000000003</v>
      </c>
      <c r="AE421">
        <f>AD421/AA421</f>
        <v>0.73161494545249</v>
      </c>
      <c r="AG421" s="25"/>
    </row>
    <row r="422" spans="1:33" ht="12.75">
      <c r="A422" s="18"/>
      <c r="B422" s="21"/>
      <c r="C422" s="21"/>
      <c r="D422" s="26"/>
      <c r="E422" s="26"/>
      <c r="F422" s="23"/>
      <c r="G422" s="23"/>
      <c r="H422" s="24"/>
      <c r="I422" s="23">
        <f t="shared" si="83"/>
        <v>0</v>
      </c>
      <c r="J422" s="24"/>
      <c r="K422" s="24">
        <f t="shared" si="84"/>
        <v>0</v>
      </c>
      <c r="L422" s="24"/>
      <c r="M422" s="23">
        <f t="shared" si="85"/>
        <v>0</v>
      </c>
      <c r="N422" s="24"/>
      <c r="O422" s="24">
        <f t="shared" si="88"/>
        <v>0</v>
      </c>
      <c r="P422" s="24"/>
      <c r="Q422" s="7">
        <f t="shared" si="82"/>
        <v>0</v>
      </c>
      <c r="R422" s="24"/>
      <c r="S422" s="24">
        <f t="shared" si="89"/>
        <v>0</v>
      </c>
      <c r="T422" s="23"/>
      <c r="U422" s="23">
        <f t="shared" si="86"/>
        <v>0</v>
      </c>
      <c r="V422" s="23"/>
      <c r="W422" s="23">
        <f>$D420*V422</f>
        <v>0</v>
      </c>
      <c r="X422" s="23"/>
      <c r="Y422" s="23"/>
      <c r="Z422" s="23">
        <f t="shared" si="87"/>
        <v>0</v>
      </c>
      <c r="AA422" s="23"/>
      <c r="AB422" s="23">
        <f t="shared" si="90"/>
        <v>0</v>
      </c>
      <c r="AD422" s="25"/>
      <c r="AG422" s="25"/>
    </row>
    <row r="423" spans="1:33" ht="12.75">
      <c r="A423" s="18" t="s">
        <v>326</v>
      </c>
      <c r="B423" s="19" t="s">
        <v>327</v>
      </c>
      <c r="C423" s="19"/>
      <c r="D423" s="20">
        <v>56701914</v>
      </c>
      <c r="E423" s="20"/>
      <c r="F423" s="23"/>
      <c r="G423" s="23"/>
      <c r="H423" s="24"/>
      <c r="I423" s="23">
        <f t="shared" si="83"/>
        <v>0</v>
      </c>
      <c r="J423" s="24"/>
      <c r="K423" s="24">
        <f t="shared" si="84"/>
        <v>0</v>
      </c>
      <c r="L423" s="24"/>
      <c r="M423" s="23">
        <f t="shared" si="85"/>
        <v>0</v>
      </c>
      <c r="N423" s="24"/>
      <c r="O423" s="24">
        <f t="shared" si="88"/>
        <v>0</v>
      </c>
      <c r="P423" s="24"/>
      <c r="Q423" s="7">
        <f t="shared" si="82"/>
        <v>0</v>
      </c>
      <c r="R423" s="24"/>
      <c r="S423" s="24">
        <f t="shared" si="89"/>
        <v>0</v>
      </c>
      <c r="T423" s="23"/>
      <c r="U423" s="23">
        <f t="shared" si="86"/>
        <v>0</v>
      </c>
      <c r="V423" s="23"/>
      <c r="W423" s="23">
        <f>$D421*V423</f>
        <v>0</v>
      </c>
      <c r="X423" s="23"/>
      <c r="Y423" s="23"/>
      <c r="Z423" s="23">
        <f t="shared" si="87"/>
        <v>0</v>
      </c>
      <c r="AA423" s="23"/>
      <c r="AB423" s="23">
        <f t="shared" si="90"/>
        <v>0</v>
      </c>
      <c r="AD423" s="25"/>
      <c r="AG423" s="25"/>
    </row>
    <row r="424" spans="1:33" ht="12.75">
      <c r="A424" s="18"/>
      <c r="B424" s="21" t="s">
        <v>328</v>
      </c>
      <c r="C424" s="21"/>
      <c r="D424" s="22">
        <f>SUM(D423)</f>
        <v>56701914</v>
      </c>
      <c r="E424" s="22">
        <f>D424</f>
        <v>56701914</v>
      </c>
      <c r="F424" s="23">
        <v>24.417</v>
      </c>
      <c r="G424" s="23">
        <f>F424*D424</f>
        <v>1384490634.138</v>
      </c>
      <c r="H424" s="24">
        <v>0</v>
      </c>
      <c r="I424" s="23">
        <f t="shared" si="83"/>
        <v>0</v>
      </c>
      <c r="J424" s="24">
        <v>0</v>
      </c>
      <c r="K424" s="24">
        <f t="shared" si="84"/>
        <v>0</v>
      </c>
      <c r="L424" s="24">
        <v>0</v>
      </c>
      <c r="M424" s="23">
        <f t="shared" si="85"/>
        <v>0</v>
      </c>
      <c r="N424" s="24">
        <v>0</v>
      </c>
      <c r="O424" s="24">
        <f t="shared" si="88"/>
        <v>0</v>
      </c>
      <c r="P424" s="24">
        <v>0.018</v>
      </c>
      <c r="Q424" s="7">
        <f t="shared" si="82"/>
        <v>1020.6344519999999</v>
      </c>
      <c r="R424" s="24">
        <v>10.801</v>
      </c>
      <c r="S424" s="24">
        <f t="shared" si="89"/>
        <v>612437373.114</v>
      </c>
      <c r="T424" s="23">
        <v>0</v>
      </c>
      <c r="U424" s="23">
        <f t="shared" si="86"/>
        <v>0</v>
      </c>
      <c r="V424" s="23">
        <v>0</v>
      </c>
      <c r="W424" s="23">
        <f aca="true" t="shared" si="91" ref="W424:W429">$D424*V424</f>
        <v>0</v>
      </c>
      <c r="X424" s="23">
        <v>0</v>
      </c>
      <c r="Y424" s="23">
        <v>0</v>
      </c>
      <c r="Z424" s="23">
        <f t="shared" si="87"/>
        <v>0</v>
      </c>
      <c r="AA424" s="23">
        <f>F424+H424+J424+L424+N424+P424+R424+T424+V424+Y424</f>
        <v>35.236000000000004</v>
      </c>
      <c r="AB424" s="23">
        <f t="shared" si="90"/>
        <v>1997948641.7040002</v>
      </c>
      <c r="AD424" s="25">
        <f>AA424-N424-R424</f>
        <v>24.435000000000002</v>
      </c>
      <c r="AE424">
        <f>AD424/AA424</f>
        <v>0.6934669088432285</v>
      </c>
      <c r="AG424" s="25"/>
    </row>
    <row r="425" spans="1:33" ht="12.75">
      <c r="A425" s="18"/>
      <c r="B425" s="21"/>
      <c r="C425" s="21"/>
      <c r="D425" s="26"/>
      <c r="E425" s="26"/>
      <c r="F425" s="23"/>
      <c r="G425" s="23"/>
      <c r="H425" s="24"/>
      <c r="I425" s="23">
        <f t="shared" si="83"/>
        <v>0</v>
      </c>
      <c r="J425" s="24"/>
      <c r="K425" s="24">
        <f t="shared" si="84"/>
        <v>0</v>
      </c>
      <c r="L425" s="24"/>
      <c r="M425" s="23">
        <f t="shared" si="85"/>
        <v>0</v>
      </c>
      <c r="N425" s="24"/>
      <c r="O425" s="24">
        <f t="shared" si="88"/>
        <v>0</v>
      </c>
      <c r="P425" s="24"/>
      <c r="Q425" s="7">
        <f t="shared" si="82"/>
        <v>0</v>
      </c>
      <c r="R425" s="24"/>
      <c r="S425" s="24">
        <f t="shared" si="89"/>
        <v>0</v>
      </c>
      <c r="T425" s="23"/>
      <c r="U425" s="23">
        <f t="shared" si="86"/>
        <v>0</v>
      </c>
      <c r="V425" s="23"/>
      <c r="W425" s="23">
        <f t="shared" si="91"/>
        <v>0</v>
      </c>
      <c r="X425" s="23"/>
      <c r="Y425" s="23"/>
      <c r="Z425" s="23">
        <f t="shared" si="87"/>
        <v>0</v>
      </c>
      <c r="AA425" s="23"/>
      <c r="AB425" s="23">
        <f t="shared" si="90"/>
        <v>0</v>
      </c>
      <c r="AD425" s="25"/>
      <c r="AG425" s="25"/>
    </row>
    <row r="426" spans="1:33" ht="12.75">
      <c r="A426" s="18" t="s">
        <v>326</v>
      </c>
      <c r="B426" s="19" t="s">
        <v>329</v>
      </c>
      <c r="C426" s="19"/>
      <c r="D426" s="20">
        <v>29140032</v>
      </c>
      <c r="E426" s="20"/>
      <c r="F426" s="23"/>
      <c r="G426" s="23"/>
      <c r="H426" s="24"/>
      <c r="I426" s="23">
        <f t="shared" si="83"/>
        <v>0</v>
      </c>
      <c r="J426" s="24"/>
      <c r="K426" s="24">
        <f t="shared" si="84"/>
        <v>0</v>
      </c>
      <c r="L426" s="24"/>
      <c r="M426" s="23">
        <f t="shared" si="85"/>
        <v>0</v>
      </c>
      <c r="N426" s="24"/>
      <c r="O426" s="24">
        <f t="shared" si="88"/>
        <v>0</v>
      </c>
      <c r="P426" s="24"/>
      <c r="Q426" s="7">
        <f t="shared" si="82"/>
        <v>0</v>
      </c>
      <c r="R426" s="24"/>
      <c r="S426" s="24">
        <f t="shared" si="89"/>
        <v>0</v>
      </c>
      <c r="T426" s="23"/>
      <c r="U426" s="23">
        <f t="shared" si="86"/>
        <v>0</v>
      </c>
      <c r="V426" s="23"/>
      <c r="W426" s="23">
        <f t="shared" si="91"/>
        <v>0</v>
      </c>
      <c r="X426" s="23"/>
      <c r="Y426" s="23"/>
      <c r="Z426" s="23">
        <f t="shared" si="87"/>
        <v>0</v>
      </c>
      <c r="AA426" s="23"/>
      <c r="AB426" s="23">
        <f t="shared" si="90"/>
        <v>0</v>
      </c>
      <c r="AD426" s="25"/>
      <c r="AG426" s="25"/>
    </row>
    <row r="427" spans="1:33" ht="12.75">
      <c r="A427" s="18"/>
      <c r="B427" s="21" t="s">
        <v>330</v>
      </c>
      <c r="C427" s="21"/>
      <c r="D427" s="22">
        <f>SUM(D426)</f>
        <v>29140032</v>
      </c>
      <c r="E427" s="22">
        <f>D427</f>
        <v>29140032</v>
      </c>
      <c r="F427" s="23">
        <v>25.924</v>
      </c>
      <c r="G427" s="23">
        <f>F427*D427</f>
        <v>755426189.568</v>
      </c>
      <c r="H427" s="24">
        <v>0</v>
      </c>
      <c r="I427" s="23">
        <f t="shared" si="83"/>
        <v>0</v>
      </c>
      <c r="J427" s="24">
        <v>0</v>
      </c>
      <c r="K427" s="24">
        <f t="shared" si="84"/>
        <v>0</v>
      </c>
      <c r="L427" s="24">
        <v>0</v>
      </c>
      <c r="M427" s="23">
        <f t="shared" si="85"/>
        <v>0</v>
      </c>
      <c r="N427" s="24">
        <v>0</v>
      </c>
      <c r="O427" s="24">
        <f t="shared" si="88"/>
        <v>0</v>
      </c>
      <c r="P427" s="24">
        <v>0.047</v>
      </c>
      <c r="Q427" s="7">
        <f t="shared" si="82"/>
        <v>1369.581504</v>
      </c>
      <c r="R427" s="24">
        <v>0</v>
      </c>
      <c r="S427" s="24">
        <f t="shared" si="89"/>
        <v>0</v>
      </c>
      <c r="T427" s="23">
        <v>0</v>
      </c>
      <c r="U427" s="23">
        <f t="shared" si="86"/>
        <v>0</v>
      </c>
      <c r="V427" s="23">
        <v>0</v>
      </c>
      <c r="W427" s="23">
        <f t="shared" si="91"/>
        <v>0</v>
      </c>
      <c r="X427" s="23">
        <v>0</v>
      </c>
      <c r="Y427" s="23">
        <v>0</v>
      </c>
      <c r="Z427" s="23">
        <f t="shared" si="87"/>
        <v>0</v>
      </c>
      <c r="AA427" s="23">
        <f>F427+H427+J427+L427+N427+P427+R427+T427+V427+Y427</f>
        <v>25.971</v>
      </c>
      <c r="AB427" s="23">
        <f t="shared" si="90"/>
        <v>756795771.072</v>
      </c>
      <c r="AD427" s="25">
        <f>AA427-N427-R427</f>
        <v>25.971</v>
      </c>
      <c r="AE427">
        <f>AD427/AA427</f>
        <v>1</v>
      </c>
      <c r="AG427" s="25"/>
    </row>
    <row r="428" spans="1:33" ht="12.75">
      <c r="A428" s="18"/>
      <c r="B428" s="21"/>
      <c r="C428" s="21"/>
      <c r="D428" s="26"/>
      <c r="E428" s="26"/>
      <c r="F428" s="23"/>
      <c r="G428" s="23"/>
      <c r="H428" s="24"/>
      <c r="I428" s="23">
        <f t="shared" si="83"/>
        <v>0</v>
      </c>
      <c r="J428" s="24"/>
      <c r="K428" s="24">
        <f t="shared" si="84"/>
        <v>0</v>
      </c>
      <c r="L428" s="24"/>
      <c r="M428" s="23">
        <f t="shared" si="85"/>
        <v>0</v>
      </c>
      <c r="N428" s="24"/>
      <c r="O428" s="24">
        <f t="shared" si="88"/>
        <v>0</v>
      </c>
      <c r="P428" s="24"/>
      <c r="Q428" s="7">
        <f t="shared" si="82"/>
        <v>0</v>
      </c>
      <c r="R428" s="24"/>
      <c r="S428" s="24">
        <f t="shared" si="89"/>
        <v>0</v>
      </c>
      <c r="T428" s="23"/>
      <c r="U428" s="23">
        <f t="shared" si="86"/>
        <v>0</v>
      </c>
      <c r="V428" s="23"/>
      <c r="W428" s="23">
        <f t="shared" si="91"/>
        <v>0</v>
      </c>
      <c r="X428" s="23"/>
      <c r="Y428" s="23"/>
      <c r="Z428" s="23">
        <f t="shared" si="87"/>
        <v>0</v>
      </c>
      <c r="AA428" s="23"/>
      <c r="AB428" s="23">
        <f t="shared" si="90"/>
        <v>0</v>
      </c>
      <c r="AD428" s="25"/>
      <c r="AG428" s="25"/>
    </row>
    <row r="429" spans="1:33" ht="12.75">
      <c r="A429" s="32" t="s">
        <v>326</v>
      </c>
      <c r="B429" s="19" t="s">
        <v>331</v>
      </c>
      <c r="C429" s="19"/>
      <c r="D429" s="28">
        <v>5957623</v>
      </c>
      <c r="E429" s="28"/>
      <c r="F429" s="23"/>
      <c r="G429" s="23"/>
      <c r="H429" s="24"/>
      <c r="I429" s="23">
        <f t="shared" si="83"/>
        <v>0</v>
      </c>
      <c r="J429" s="24"/>
      <c r="K429" s="24">
        <f t="shared" si="84"/>
        <v>0</v>
      </c>
      <c r="L429" s="24"/>
      <c r="M429" s="23">
        <f t="shared" si="85"/>
        <v>0</v>
      </c>
      <c r="N429" s="24"/>
      <c r="O429" s="24">
        <f t="shared" si="88"/>
        <v>0</v>
      </c>
      <c r="P429" s="24"/>
      <c r="Q429" s="7">
        <f t="shared" si="82"/>
        <v>0</v>
      </c>
      <c r="R429" s="24"/>
      <c r="S429" s="24">
        <f t="shared" si="89"/>
        <v>0</v>
      </c>
      <c r="T429" s="23"/>
      <c r="U429" s="23">
        <f t="shared" si="86"/>
        <v>0</v>
      </c>
      <c r="V429" s="23"/>
      <c r="W429" s="23">
        <f t="shared" si="91"/>
        <v>0</v>
      </c>
      <c r="X429" s="23"/>
      <c r="Y429" s="23"/>
      <c r="Z429" s="23">
        <f t="shared" si="87"/>
        <v>0</v>
      </c>
      <c r="AA429" s="23"/>
      <c r="AB429" s="23">
        <f t="shared" si="90"/>
        <v>0</v>
      </c>
      <c r="AD429" s="25"/>
      <c r="AG429" s="25"/>
    </row>
    <row r="430" spans="1:33" ht="12.75">
      <c r="A430" s="18" t="s">
        <v>124</v>
      </c>
      <c r="B430" s="19" t="s">
        <v>331</v>
      </c>
      <c r="C430" s="19"/>
      <c r="D430" s="28">
        <v>521028</v>
      </c>
      <c r="E430" s="28"/>
      <c r="F430" s="23"/>
      <c r="G430" s="23"/>
      <c r="H430" s="24"/>
      <c r="I430" s="23">
        <f t="shared" si="83"/>
        <v>0</v>
      </c>
      <c r="J430" s="24"/>
      <c r="K430" s="24">
        <f t="shared" si="84"/>
        <v>0</v>
      </c>
      <c r="L430" s="24"/>
      <c r="M430" s="23">
        <f t="shared" si="85"/>
        <v>0</v>
      </c>
      <c r="N430" s="24"/>
      <c r="O430" s="24">
        <f t="shared" si="88"/>
        <v>0</v>
      </c>
      <c r="P430" s="24"/>
      <c r="Q430" s="7">
        <f t="shared" si="82"/>
        <v>0</v>
      </c>
      <c r="R430" s="24"/>
      <c r="S430" s="24">
        <f t="shared" si="89"/>
        <v>0</v>
      </c>
      <c r="T430" s="23"/>
      <c r="U430" s="23">
        <f t="shared" si="86"/>
        <v>0</v>
      </c>
      <c r="V430" s="23"/>
      <c r="W430" s="23">
        <f>$D429*V430</f>
        <v>0</v>
      </c>
      <c r="X430" s="23"/>
      <c r="Y430" s="23"/>
      <c r="Z430" s="23">
        <f t="shared" si="87"/>
        <v>0</v>
      </c>
      <c r="AA430" s="23"/>
      <c r="AB430" s="23">
        <f t="shared" si="90"/>
        <v>0</v>
      </c>
      <c r="AD430" s="25"/>
      <c r="AG430" s="25"/>
    </row>
    <row r="431" spans="1:33" ht="12.75">
      <c r="A431" s="18"/>
      <c r="B431" s="21" t="s">
        <v>332</v>
      </c>
      <c r="C431" s="21"/>
      <c r="D431" s="22">
        <f>SUM(D429:D430)</f>
        <v>6478651</v>
      </c>
      <c r="E431" s="22">
        <f>D431</f>
        <v>6478651</v>
      </c>
      <c r="F431" s="23">
        <v>21.729</v>
      </c>
      <c r="G431" s="23">
        <f>F431*D431</f>
        <v>140774607.579</v>
      </c>
      <c r="H431" s="24">
        <v>0</v>
      </c>
      <c r="I431" s="23">
        <f t="shared" si="83"/>
        <v>0</v>
      </c>
      <c r="J431" s="24">
        <v>0</v>
      </c>
      <c r="K431" s="24">
        <f t="shared" si="84"/>
        <v>0</v>
      </c>
      <c r="L431" s="24">
        <v>0</v>
      </c>
      <c r="M431" s="23">
        <f t="shared" si="85"/>
        <v>0</v>
      </c>
      <c r="N431" s="24">
        <v>0</v>
      </c>
      <c r="O431" s="24">
        <f t="shared" si="88"/>
        <v>0</v>
      </c>
      <c r="P431" s="24">
        <v>0</v>
      </c>
      <c r="Q431" s="7">
        <f t="shared" si="82"/>
        <v>0</v>
      </c>
      <c r="R431" s="24">
        <v>0</v>
      </c>
      <c r="S431" s="24">
        <f t="shared" si="89"/>
        <v>0</v>
      </c>
      <c r="T431" s="23">
        <v>0</v>
      </c>
      <c r="U431" s="23">
        <f t="shared" si="86"/>
        <v>0</v>
      </c>
      <c r="V431" s="23">
        <v>0</v>
      </c>
      <c r="W431" s="23">
        <f>$D430*V431</f>
        <v>0</v>
      </c>
      <c r="X431" s="23">
        <v>0</v>
      </c>
      <c r="Y431" s="23">
        <v>0</v>
      </c>
      <c r="Z431" s="23">
        <f t="shared" si="87"/>
        <v>0</v>
      </c>
      <c r="AA431" s="23">
        <f>F431+H431+J431+L431+N431+P431+R431+T431+V431+Y431</f>
        <v>21.729</v>
      </c>
      <c r="AB431" s="23">
        <f t="shared" si="90"/>
        <v>140774607.579</v>
      </c>
      <c r="AD431" s="25">
        <f>AA431-N431-R431</f>
        <v>21.729</v>
      </c>
      <c r="AE431">
        <f>AD431/AA431</f>
        <v>1</v>
      </c>
      <c r="AG431" s="25"/>
    </row>
    <row r="432" spans="1:33" ht="12.75">
      <c r="A432" s="18"/>
      <c r="B432" s="21"/>
      <c r="C432" s="21"/>
      <c r="D432" s="26"/>
      <c r="E432" s="26"/>
      <c r="F432" s="23"/>
      <c r="G432" s="23"/>
      <c r="H432" s="24"/>
      <c r="I432" s="23">
        <f t="shared" si="83"/>
        <v>0</v>
      </c>
      <c r="J432" s="24"/>
      <c r="K432" s="24">
        <f t="shared" si="84"/>
        <v>0</v>
      </c>
      <c r="L432" s="24"/>
      <c r="M432" s="23">
        <f t="shared" si="85"/>
        <v>0</v>
      </c>
      <c r="N432" s="24"/>
      <c r="O432" s="24">
        <f t="shared" si="88"/>
        <v>0</v>
      </c>
      <c r="P432" s="24"/>
      <c r="Q432" s="7">
        <f t="shared" si="82"/>
        <v>0</v>
      </c>
      <c r="R432" s="24"/>
      <c r="S432" s="24">
        <f t="shared" si="89"/>
        <v>0</v>
      </c>
      <c r="T432" s="23"/>
      <c r="U432" s="23">
        <f t="shared" si="86"/>
        <v>0</v>
      </c>
      <c r="V432" s="23"/>
      <c r="W432" s="23">
        <f>$D431*V432</f>
        <v>0</v>
      </c>
      <c r="X432" s="23"/>
      <c r="Y432" s="23"/>
      <c r="Z432" s="23">
        <f t="shared" si="87"/>
        <v>0</v>
      </c>
      <c r="AA432" s="23"/>
      <c r="AB432" s="23">
        <f t="shared" si="90"/>
        <v>0</v>
      </c>
      <c r="AD432" s="25"/>
      <c r="AG432" s="25"/>
    </row>
    <row r="433" spans="1:33" ht="12.75">
      <c r="A433" s="18" t="s">
        <v>326</v>
      </c>
      <c r="B433" s="19" t="s">
        <v>333</v>
      </c>
      <c r="C433" s="19"/>
      <c r="D433" s="28">
        <v>10861583</v>
      </c>
      <c r="E433" s="28"/>
      <c r="F433" s="23" t="s">
        <v>97</v>
      </c>
      <c r="G433" s="23"/>
      <c r="H433" s="24"/>
      <c r="I433" s="23">
        <f t="shared" si="83"/>
        <v>0</v>
      </c>
      <c r="J433" s="24"/>
      <c r="K433" s="24">
        <f t="shared" si="84"/>
        <v>0</v>
      </c>
      <c r="L433" s="24"/>
      <c r="M433" s="23">
        <f t="shared" si="85"/>
        <v>0</v>
      </c>
      <c r="N433" s="24"/>
      <c r="O433" s="24">
        <f t="shared" si="88"/>
        <v>0</v>
      </c>
      <c r="P433" s="24"/>
      <c r="Q433" s="7">
        <f t="shared" si="82"/>
        <v>0</v>
      </c>
      <c r="R433" s="24"/>
      <c r="S433" s="24">
        <f t="shared" si="89"/>
        <v>0</v>
      </c>
      <c r="T433" s="23"/>
      <c r="U433" s="23">
        <f t="shared" si="86"/>
        <v>0</v>
      </c>
      <c r="V433" s="23"/>
      <c r="W433" s="23">
        <f>$D432*V433</f>
        <v>0</v>
      </c>
      <c r="X433" s="23"/>
      <c r="Y433" s="23"/>
      <c r="Z433" s="23">
        <f t="shared" si="87"/>
        <v>0</v>
      </c>
      <c r="AA433" s="23"/>
      <c r="AB433" s="23">
        <f t="shared" si="90"/>
        <v>0</v>
      </c>
      <c r="AD433" s="25"/>
      <c r="AG433" s="25"/>
    </row>
    <row r="434" spans="1:33" ht="12.75">
      <c r="A434" s="18" t="s">
        <v>191</v>
      </c>
      <c r="B434" s="19" t="s">
        <v>333</v>
      </c>
      <c r="C434" s="19"/>
      <c r="D434" s="28">
        <v>4943530</v>
      </c>
      <c r="E434" s="28"/>
      <c r="F434" s="23"/>
      <c r="G434" s="23"/>
      <c r="H434" s="24"/>
      <c r="I434" s="23">
        <f t="shared" si="83"/>
        <v>0</v>
      </c>
      <c r="J434" s="24"/>
      <c r="K434" s="24">
        <f t="shared" si="84"/>
        <v>0</v>
      </c>
      <c r="L434" s="24"/>
      <c r="M434" s="23">
        <f t="shared" si="85"/>
        <v>0</v>
      </c>
      <c r="N434" s="24"/>
      <c r="O434" s="24">
        <f t="shared" si="88"/>
        <v>0</v>
      </c>
      <c r="P434" s="24"/>
      <c r="Q434" s="7">
        <f t="shared" si="82"/>
        <v>0</v>
      </c>
      <c r="R434" s="24"/>
      <c r="S434" s="24">
        <f t="shared" si="89"/>
        <v>0</v>
      </c>
      <c r="T434" s="23"/>
      <c r="U434" s="23">
        <f t="shared" si="86"/>
        <v>0</v>
      </c>
      <c r="V434" s="23"/>
      <c r="W434" s="23">
        <f>$D434*V434</f>
        <v>0</v>
      </c>
      <c r="X434" s="23"/>
      <c r="Y434" s="23"/>
      <c r="Z434" s="23">
        <f t="shared" si="87"/>
        <v>0</v>
      </c>
      <c r="AA434" s="23"/>
      <c r="AB434" s="23">
        <f t="shared" si="90"/>
        <v>0</v>
      </c>
      <c r="AD434" s="25"/>
      <c r="AG434" s="25"/>
    </row>
    <row r="435" spans="1:33" ht="12.75">
      <c r="A435" s="18" t="s">
        <v>124</v>
      </c>
      <c r="B435" s="19" t="s">
        <v>333</v>
      </c>
      <c r="C435" s="19"/>
      <c r="D435" s="28">
        <v>1122756</v>
      </c>
      <c r="E435" s="28"/>
      <c r="F435" s="23"/>
      <c r="G435" s="23"/>
      <c r="H435" s="24"/>
      <c r="I435" s="23">
        <f t="shared" si="83"/>
        <v>0</v>
      </c>
      <c r="J435" s="24"/>
      <c r="K435" s="24">
        <f t="shared" si="84"/>
        <v>0</v>
      </c>
      <c r="L435" s="24"/>
      <c r="M435" s="23">
        <f t="shared" si="85"/>
        <v>0</v>
      </c>
      <c r="N435" s="24"/>
      <c r="O435" s="24">
        <f t="shared" si="88"/>
        <v>0</v>
      </c>
      <c r="P435" s="24"/>
      <c r="Q435" s="7">
        <f t="shared" si="82"/>
        <v>0</v>
      </c>
      <c r="R435" s="24"/>
      <c r="S435" s="24">
        <f t="shared" si="89"/>
        <v>0</v>
      </c>
      <c r="T435" s="23"/>
      <c r="U435" s="23">
        <f t="shared" si="86"/>
        <v>0</v>
      </c>
      <c r="V435" s="23"/>
      <c r="W435" s="23">
        <f>$D433*V435</f>
        <v>0</v>
      </c>
      <c r="X435" s="23"/>
      <c r="Y435" s="23"/>
      <c r="Z435" s="23">
        <f t="shared" si="87"/>
        <v>0</v>
      </c>
      <c r="AA435" s="23"/>
      <c r="AB435" s="23">
        <f t="shared" si="90"/>
        <v>0</v>
      </c>
      <c r="AD435" s="25"/>
      <c r="AG435" s="25"/>
    </row>
    <row r="436" spans="1:33" ht="12.75">
      <c r="A436" s="18"/>
      <c r="B436" s="21" t="s">
        <v>334</v>
      </c>
      <c r="C436" s="21"/>
      <c r="D436" s="22">
        <f>SUM(D433:D435)</f>
        <v>16927869</v>
      </c>
      <c r="E436" s="22">
        <f>D436</f>
        <v>16927869</v>
      </c>
      <c r="F436" s="23">
        <v>27</v>
      </c>
      <c r="G436" s="23">
        <f>F436*D436</f>
        <v>457052463</v>
      </c>
      <c r="H436" s="24">
        <v>0</v>
      </c>
      <c r="I436" s="23">
        <f t="shared" si="83"/>
        <v>0</v>
      </c>
      <c r="J436" s="24">
        <v>0</v>
      </c>
      <c r="K436" s="24">
        <f t="shared" si="84"/>
        <v>0</v>
      </c>
      <c r="L436" s="24">
        <v>0</v>
      </c>
      <c r="M436" s="23">
        <f t="shared" si="85"/>
        <v>0</v>
      </c>
      <c r="N436" s="24">
        <v>0</v>
      </c>
      <c r="O436" s="24">
        <f t="shared" si="88"/>
        <v>0</v>
      </c>
      <c r="P436" s="24">
        <v>0.011</v>
      </c>
      <c r="Q436" s="7">
        <f t="shared" si="82"/>
        <v>186.20655899999997</v>
      </c>
      <c r="R436" s="24">
        <v>10.5</v>
      </c>
      <c r="S436" s="24">
        <f t="shared" si="89"/>
        <v>177742624.5</v>
      </c>
      <c r="T436" s="23">
        <v>0</v>
      </c>
      <c r="U436" s="23">
        <f t="shared" si="86"/>
        <v>0</v>
      </c>
      <c r="V436" s="23">
        <v>0</v>
      </c>
      <c r="W436" s="23">
        <f>$D434*V436</f>
        <v>0</v>
      </c>
      <c r="X436" s="23">
        <v>0</v>
      </c>
      <c r="Y436" s="23">
        <v>0</v>
      </c>
      <c r="Z436" s="23">
        <f t="shared" si="87"/>
        <v>0</v>
      </c>
      <c r="AA436" s="23">
        <f>F436+H436+J436+L436+N436+P436+R436+T436+V436+Y436</f>
        <v>37.510999999999996</v>
      </c>
      <c r="AB436" s="23">
        <f t="shared" si="90"/>
        <v>634981294.0589999</v>
      </c>
      <c r="AD436" s="25">
        <f>AA436-N436-R436</f>
        <v>27.010999999999996</v>
      </c>
      <c r="AE436">
        <f>AD436/AA436</f>
        <v>0.7200821092479539</v>
      </c>
      <c r="AG436" s="25"/>
    </row>
    <row r="437" spans="1:33" ht="12.75">
      <c r="A437" s="18"/>
      <c r="B437" s="21"/>
      <c r="C437" s="21"/>
      <c r="D437" s="26"/>
      <c r="E437" s="26"/>
      <c r="F437" s="23"/>
      <c r="G437" s="23"/>
      <c r="H437" s="24"/>
      <c r="I437" s="23">
        <f t="shared" si="83"/>
        <v>0</v>
      </c>
      <c r="J437" s="24"/>
      <c r="K437" s="24">
        <f t="shared" si="84"/>
        <v>0</v>
      </c>
      <c r="L437" s="24"/>
      <c r="M437" s="23">
        <f t="shared" si="85"/>
        <v>0</v>
      </c>
      <c r="N437" s="24"/>
      <c r="O437" s="24">
        <f t="shared" si="88"/>
        <v>0</v>
      </c>
      <c r="P437" s="24"/>
      <c r="Q437" s="7">
        <f t="shared" si="82"/>
        <v>0</v>
      </c>
      <c r="R437" s="24"/>
      <c r="S437" s="24">
        <f t="shared" si="89"/>
        <v>0</v>
      </c>
      <c r="T437" s="23"/>
      <c r="U437" s="23">
        <f t="shared" si="86"/>
        <v>0</v>
      </c>
      <c r="V437" s="23"/>
      <c r="W437" s="23">
        <f>$D435*V437</f>
        <v>0</v>
      </c>
      <c r="X437" s="23"/>
      <c r="Y437" s="23"/>
      <c r="Z437" s="23">
        <f t="shared" si="87"/>
        <v>0</v>
      </c>
      <c r="AA437" s="23"/>
      <c r="AB437" s="23">
        <f t="shared" si="90"/>
        <v>0</v>
      </c>
      <c r="AD437" s="25"/>
      <c r="AG437" s="25"/>
    </row>
    <row r="438" spans="1:33" ht="12.75">
      <c r="A438" s="32" t="s">
        <v>326</v>
      </c>
      <c r="B438" s="33" t="s">
        <v>335</v>
      </c>
      <c r="C438" s="19"/>
      <c r="D438" s="20">
        <v>4243556</v>
      </c>
      <c r="E438" s="20"/>
      <c r="F438" s="23"/>
      <c r="G438" s="23"/>
      <c r="H438" s="24"/>
      <c r="I438" s="23">
        <f t="shared" si="83"/>
        <v>0</v>
      </c>
      <c r="J438" s="24"/>
      <c r="K438" s="24">
        <f t="shared" si="84"/>
        <v>0</v>
      </c>
      <c r="L438" s="24"/>
      <c r="M438" s="23">
        <f t="shared" si="85"/>
        <v>0</v>
      </c>
      <c r="N438" s="24"/>
      <c r="O438" s="24">
        <f t="shared" si="88"/>
        <v>0</v>
      </c>
      <c r="P438" s="24"/>
      <c r="Q438" s="7">
        <f t="shared" si="82"/>
        <v>0</v>
      </c>
      <c r="R438" s="24"/>
      <c r="S438" s="24">
        <f t="shared" si="89"/>
        <v>0</v>
      </c>
      <c r="T438" s="23"/>
      <c r="U438" s="23">
        <f t="shared" si="86"/>
        <v>0</v>
      </c>
      <c r="V438" s="23"/>
      <c r="W438" s="23">
        <f>$D436*V438</f>
        <v>0</v>
      </c>
      <c r="X438" s="23"/>
      <c r="Y438" s="23"/>
      <c r="Z438" s="23">
        <f t="shared" si="87"/>
        <v>0</v>
      </c>
      <c r="AA438" s="23"/>
      <c r="AB438" s="23">
        <f t="shared" si="90"/>
        <v>0</v>
      </c>
      <c r="AD438" s="25"/>
      <c r="AG438" s="25"/>
    </row>
    <row r="439" spans="1:33" ht="12.75">
      <c r="A439" s="18"/>
      <c r="B439" s="21" t="s">
        <v>336</v>
      </c>
      <c r="C439" s="21"/>
      <c r="D439" s="22">
        <f>SUM(D438)</f>
        <v>4243556</v>
      </c>
      <c r="E439" s="22">
        <f>D439</f>
        <v>4243556</v>
      </c>
      <c r="F439" s="23">
        <v>27</v>
      </c>
      <c r="G439" s="23">
        <f>F439*D439</f>
        <v>114576012</v>
      </c>
      <c r="H439" s="24">
        <v>0</v>
      </c>
      <c r="I439" s="23">
        <f t="shared" si="83"/>
        <v>0</v>
      </c>
      <c r="J439" s="24">
        <v>0</v>
      </c>
      <c r="K439" s="24">
        <f t="shared" si="84"/>
        <v>0</v>
      </c>
      <c r="L439" s="24">
        <v>0</v>
      </c>
      <c r="M439" s="23">
        <f t="shared" si="85"/>
        <v>0</v>
      </c>
      <c r="N439" s="24">
        <v>0</v>
      </c>
      <c r="O439" s="24">
        <f t="shared" si="88"/>
        <v>0</v>
      </c>
      <c r="P439" s="24">
        <v>0.057</v>
      </c>
      <c r="Q439" s="7">
        <f t="shared" si="82"/>
        <v>241.88269200000002</v>
      </c>
      <c r="R439" s="24">
        <v>0</v>
      </c>
      <c r="S439" s="24">
        <f t="shared" si="89"/>
        <v>0</v>
      </c>
      <c r="T439" s="23">
        <v>0</v>
      </c>
      <c r="U439" s="23">
        <f t="shared" si="86"/>
        <v>0</v>
      </c>
      <c r="V439" s="23">
        <v>0</v>
      </c>
      <c r="W439" s="23">
        <f aca="true" t="shared" si="92" ref="W439:W457">$D439*V439</f>
        <v>0</v>
      </c>
      <c r="X439" s="23">
        <v>0</v>
      </c>
      <c r="Y439" s="23">
        <v>0</v>
      </c>
      <c r="Z439" s="23">
        <f t="shared" si="87"/>
        <v>0</v>
      </c>
      <c r="AA439" s="23">
        <f>F439+H439+J439+L439+N439+P439+R439+T439+V439+Y439</f>
        <v>27.057</v>
      </c>
      <c r="AB439" s="23">
        <f t="shared" si="90"/>
        <v>114817894.69199999</v>
      </c>
      <c r="AD439" s="25">
        <f>AA439-N439-R439</f>
        <v>27.057</v>
      </c>
      <c r="AE439">
        <f>AD439/AA439</f>
        <v>1</v>
      </c>
      <c r="AG439" s="25"/>
    </row>
    <row r="440" spans="1:33" ht="12.75">
      <c r="A440" s="18"/>
      <c r="B440" s="21"/>
      <c r="C440" s="21"/>
      <c r="D440" s="26"/>
      <c r="E440" s="26"/>
      <c r="F440" s="23"/>
      <c r="G440" s="23"/>
      <c r="H440" s="24"/>
      <c r="I440" s="23">
        <f t="shared" si="83"/>
        <v>0</v>
      </c>
      <c r="J440" s="24"/>
      <c r="K440" s="24">
        <f t="shared" si="84"/>
        <v>0</v>
      </c>
      <c r="L440" s="24"/>
      <c r="M440" s="23">
        <f t="shared" si="85"/>
        <v>0</v>
      </c>
      <c r="N440" s="24"/>
      <c r="O440" s="24">
        <f t="shared" si="88"/>
        <v>0</v>
      </c>
      <c r="P440" s="24"/>
      <c r="Q440" s="7">
        <f t="shared" si="82"/>
        <v>0</v>
      </c>
      <c r="R440" s="24"/>
      <c r="S440" s="24">
        <f t="shared" si="89"/>
        <v>0</v>
      </c>
      <c r="T440" s="23"/>
      <c r="U440" s="23">
        <f t="shared" si="86"/>
        <v>0</v>
      </c>
      <c r="V440" s="23"/>
      <c r="W440" s="23">
        <f t="shared" si="92"/>
        <v>0</v>
      </c>
      <c r="X440" s="23"/>
      <c r="Y440" s="23"/>
      <c r="Z440" s="23">
        <f t="shared" si="87"/>
        <v>0</v>
      </c>
      <c r="AA440" s="23"/>
      <c r="AB440" s="23">
        <f t="shared" si="90"/>
        <v>0</v>
      </c>
      <c r="AD440" s="25"/>
      <c r="AG440" s="25"/>
    </row>
    <row r="441" spans="1:33" ht="12.75">
      <c r="A441" s="18" t="s">
        <v>326</v>
      </c>
      <c r="B441" s="19" t="s">
        <v>337</v>
      </c>
      <c r="C441" s="19"/>
      <c r="D441" s="20">
        <v>14698667</v>
      </c>
      <c r="E441" s="20"/>
      <c r="F441" s="23"/>
      <c r="G441" s="23"/>
      <c r="H441" s="24"/>
      <c r="I441" s="23">
        <f t="shared" si="83"/>
        <v>0</v>
      </c>
      <c r="J441" s="24"/>
      <c r="K441" s="24">
        <f t="shared" si="84"/>
        <v>0</v>
      </c>
      <c r="L441" s="24"/>
      <c r="M441" s="23">
        <f t="shared" si="85"/>
        <v>0</v>
      </c>
      <c r="N441" s="24"/>
      <c r="O441" s="24">
        <f t="shared" si="88"/>
        <v>0</v>
      </c>
      <c r="P441" s="24"/>
      <c r="Q441" s="7">
        <f t="shared" si="82"/>
        <v>0</v>
      </c>
      <c r="R441" s="24"/>
      <c r="S441" s="24">
        <f t="shared" si="89"/>
        <v>0</v>
      </c>
      <c r="T441" s="23"/>
      <c r="U441" s="23">
        <f t="shared" si="86"/>
        <v>0</v>
      </c>
      <c r="V441" s="23"/>
      <c r="W441" s="23">
        <f t="shared" si="92"/>
        <v>0</v>
      </c>
      <c r="X441" s="23"/>
      <c r="Y441" s="23"/>
      <c r="Z441" s="23">
        <f t="shared" si="87"/>
        <v>0</v>
      </c>
      <c r="AA441" s="23"/>
      <c r="AB441" s="23">
        <f t="shared" si="90"/>
        <v>0</v>
      </c>
      <c r="AD441" s="25"/>
      <c r="AG441" s="25"/>
    </row>
    <row r="442" spans="1:33" ht="12.75">
      <c r="A442" s="18"/>
      <c r="B442" s="21" t="s">
        <v>338</v>
      </c>
      <c r="C442" s="21"/>
      <c r="D442" s="22">
        <f>SUM(D441)</f>
        <v>14698667</v>
      </c>
      <c r="E442" s="22">
        <f>D442</f>
        <v>14698667</v>
      </c>
      <c r="F442" s="23">
        <v>21.997</v>
      </c>
      <c r="G442" s="23">
        <f>F442*D442</f>
        <v>323326577.999</v>
      </c>
      <c r="H442" s="24">
        <v>0</v>
      </c>
      <c r="I442" s="23">
        <f t="shared" si="83"/>
        <v>0</v>
      </c>
      <c r="J442" s="24">
        <v>0</v>
      </c>
      <c r="K442" s="24">
        <f t="shared" si="84"/>
        <v>0</v>
      </c>
      <c r="L442" s="24">
        <v>0</v>
      </c>
      <c r="M442" s="23">
        <f t="shared" si="85"/>
        <v>0</v>
      </c>
      <c r="N442" s="24">
        <v>1.079</v>
      </c>
      <c r="O442" s="24">
        <f t="shared" si="88"/>
        <v>15859861.693</v>
      </c>
      <c r="P442" s="24">
        <v>0.111</v>
      </c>
      <c r="Q442" s="7">
        <f t="shared" si="82"/>
        <v>1631.552037</v>
      </c>
      <c r="R442" s="24">
        <v>12.811</v>
      </c>
      <c r="S442" s="24">
        <f t="shared" si="89"/>
        <v>188304622.937</v>
      </c>
      <c r="T442" s="23">
        <v>0</v>
      </c>
      <c r="U442" s="23">
        <f t="shared" si="86"/>
        <v>0</v>
      </c>
      <c r="V442" s="23">
        <v>0</v>
      </c>
      <c r="W442" s="23">
        <f t="shared" si="92"/>
        <v>0</v>
      </c>
      <c r="X442" s="23">
        <v>0</v>
      </c>
      <c r="Y442" s="23">
        <v>0</v>
      </c>
      <c r="Z442" s="23">
        <f t="shared" si="87"/>
        <v>0</v>
      </c>
      <c r="AA442" s="23">
        <f>F442+H442+J442+L442+N442+P442+R442+T442+V442+Y442</f>
        <v>35.998000000000005</v>
      </c>
      <c r="AB442" s="23">
        <f t="shared" si="90"/>
        <v>529122614.66600007</v>
      </c>
      <c r="AD442" s="25">
        <f>AA442-N442-R442</f>
        <v>22.108000000000004</v>
      </c>
      <c r="AE442">
        <f>AD442/AA442</f>
        <v>0.6141452302905718</v>
      </c>
      <c r="AG442" s="25"/>
    </row>
    <row r="443" spans="1:33" ht="12.75">
      <c r="A443" s="18"/>
      <c r="B443" s="21"/>
      <c r="C443" s="21"/>
      <c r="D443" s="26"/>
      <c r="E443" s="26"/>
      <c r="F443" s="23"/>
      <c r="G443" s="23"/>
      <c r="H443" s="24"/>
      <c r="I443" s="23">
        <f t="shared" si="83"/>
        <v>0</v>
      </c>
      <c r="J443" s="24"/>
      <c r="K443" s="24">
        <f t="shared" si="84"/>
        <v>0</v>
      </c>
      <c r="L443" s="24"/>
      <c r="M443" s="23">
        <f t="shared" si="85"/>
        <v>0</v>
      </c>
      <c r="N443" s="24"/>
      <c r="O443" s="24">
        <f t="shared" si="88"/>
        <v>0</v>
      </c>
      <c r="P443" s="24"/>
      <c r="Q443" s="7">
        <f t="shared" si="82"/>
        <v>0</v>
      </c>
      <c r="R443" s="24"/>
      <c r="S443" s="24">
        <f t="shared" si="89"/>
        <v>0</v>
      </c>
      <c r="T443" s="23"/>
      <c r="U443" s="23">
        <f t="shared" si="86"/>
        <v>0</v>
      </c>
      <c r="V443" s="23"/>
      <c r="W443" s="23">
        <f t="shared" si="92"/>
        <v>0</v>
      </c>
      <c r="X443" s="23"/>
      <c r="Y443" s="23"/>
      <c r="Z443" s="23">
        <f t="shared" si="87"/>
        <v>0</v>
      </c>
      <c r="AA443" s="23"/>
      <c r="AB443" s="23">
        <f t="shared" si="90"/>
        <v>0</v>
      </c>
      <c r="AD443" s="25"/>
      <c r="AG443" s="25"/>
    </row>
    <row r="444" spans="1:33" ht="12.75">
      <c r="A444" s="32" t="s">
        <v>314</v>
      </c>
      <c r="B444" s="33" t="s">
        <v>339</v>
      </c>
      <c r="C444" s="19"/>
      <c r="D444" s="20">
        <v>62479651</v>
      </c>
      <c r="E444" s="20"/>
      <c r="F444" s="23"/>
      <c r="G444" s="23"/>
      <c r="H444" s="24"/>
      <c r="I444" s="23">
        <f t="shared" si="83"/>
        <v>0</v>
      </c>
      <c r="J444" s="24"/>
      <c r="K444" s="24">
        <f t="shared" si="84"/>
        <v>0</v>
      </c>
      <c r="L444" s="24"/>
      <c r="M444" s="23">
        <f t="shared" si="85"/>
        <v>0</v>
      </c>
      <c r="N444" s="24"/>
      <c r="O444" s="24">
        <f t="shared" si="88"/>
        <v>0</v>
      </c>
      <c r="P444" s="24"/>
      <c r="Q444" s="7">
        <f t="shared" si="82"/>
        <v>0</v>
      </c>
      <c r="R444" s="24"/>
      <c r="S444" s="24">
        <f t="shared" si="89"/>
        <v>0</v>
      </c>
      <c r="T444" s="23"/>
      <c r="U444" s="23">
        <f t="shared" si="86"/>
        <v>0</v>
      </c>
      <c r="V444" s="23"/>
      <c r="W444" s="23">
        <f t="shared" si="92"/>
        <v>0</v>
      </c>
      <c r="X444" s="23"/>
      <c r="Y444" s="23"/>
      <c r="Z444" s="23">
        <f t="shared" si="87"/>
        <v>0</v>
      </c>
      <c r="AA444" s="23"/>
      <c r="AB444" s="23">
        <f t="shared" si="90"/>
        <v>0</v>
      </c>
      <c r="AD444" s="25"/>
      <c r="AG444" s="25"/>
    </row>
    <row r="445" spans="1:33" ht="12.75">
      <c r="A445" s="32"/>
      <c r="B445" s="38" t="s">
        <v>340</v>
      </c>
      <c r="C445" s="21"/>
      <c r="D445" s="22">
        <f>SUM(D444)</f>
        <v>62479651</v>
      </c>
      <c r="E445" s="22">
        <f>D445</f>
        <v>62479651</v>
      </c>
      <c r="F445" s="23">
        <v>18.931</v>
      </c>
      <c r="G445" s="23">
        <f>F445*D445</f>
        <v>1182802273.081</v>
      </c>
      <c r="H445" s="24">
        <v>0</v>
      </c>
      <c r="I445" s="23">
        <f t="shared" si="83"/>
        <v>0</v>
      </c>
      <c r="J445" s="24">
        <v>0</v>
      </c>
      <c r="K445" s="24">
        <f t="shared" si="84"/>
        <v>0</v>
      </c>
      <c r="L445" s="24">
        <v>0</v>
      </c>
      <c r="M445" s="23">
        <f t="shared" si="85"/>
        <v>0</v>
      </c>
      <c r="N445" s="24">
        <v>2.481</v>
      </c>
      <c r="O445" s="24">
        <f t="shared" si="88"/>
        <v>155012014.13099998</v>
      </c>
      <c r="P445" s="24">
        <v>0.062</v>
      </c>
      <c r="Q445" s="7">
        <f t="shared" si="82"/>
        <v>3873.738362</v>
      </c>
      <c r="R445" s="29">
        <v>3.045</v>
      </c>
      <c r="S445" s="24">
        <f t="shared" si="89"/>
        <v>190250537.295</v>
      </c>
      <c r="T445" s="23">
        <v>0</v>
      </c>
      <c r="U445" s="23">
        <f t="shared" si="86"/>
        <v>0</v>
      </c>
      <c r="V445" s="23">
        <v>0</v>
      </c>
      <c r="W445" s="23">
        <f t="shared" si="92"/>
        <v>0</v>
      </c>
      <c r="X445" s="23">
        <v>0</v>
      </c>
      <c r="Y445" s="23">
        <v>0</v>
      </c>
      <c r="Z445" s="23">
        <f t="shared" si="87"/>
        <v>0</v>
      </c>
      <c r="AA445" s="23">
        <f>F445+H445+J445+L445+N445+P445+R445+T445+V445+Y445</f>
        <v>24.519</v>
      </c>
      <c r="AB445" s="23">
        <f t="shared" si="90"/>
        <v>1531938562.869</v>
      </c>
      <c r="AD445" s="25">
        <f>AA445-N445-R445</f>
        <v>18.992999999999995</v>
      </c>
      <c r="AE445">
        <f>AD445/AA445</f>
        <v>0.7746237611648108</v>
      </c>
      <c r="AG445" s="25"/>
    </row>
    <row r="446" spans="1:33" ht="12.75">
      <c r="A446" s="18"/>
      <c r="B446" s="21"/>
      <c r="C446" s="21"/>
      <c r="D446" s="26"/>
      <c r="E446" s="26"/>
      <c r="F446" s="23"/>
      <c r="G446" s="23"/>
      <c r="H446" s="24"/>
      <c r="I446" s="23">
        <f t="shared" si="83"/>
        <v>0</v>
      </c>
      <c r="J446" s="24"/>
      <c r="K446" s="24">
        <f t="shared" si="84"/>
        <v>0</v>
      </c>
      <c r="L446" s="24"/>
      <c r="M446" s="23">
        <f t="shared" si="85"/>
        <v>0</v>
      </c>
      <c r="N446" s="24"/>
      <c r="O446" s="24">
        <f t="shared" si="88"/>
        <v>0</v>
      </c>
      <c r="P446" s="24"/>
      <c r="Q446" s="7">
        <f t="shared" si="82"/>
        <v>0</v>
      </c>
      <c r="R446" s="24"/>
      <c r="S446" s="24">
        <f t="shared" si="89"/>
        <v>0</v>
      </c>
      <c r="T446" s="23"/>
      <c r="U446" s="23">
        <f t="shared" si="86"/>
        <v>0</v>
      </c>
      <c r="V446" s="23"/>
      <c r="W446" s="23">
        <f t="shared" si="92"/>
        <v>0</v>
      </c>
      <c r="X446" s="23"/>
      <c r="Y446" s="23"/>
      <c r="Z446" s="23">
        <f t="shared" si="87"/>
        <v>0</v>
      </c>
      <c r="AA446" s="23"/>
      <c r="AB446" s="23">
        <f t="shared" si="90"/>
        <v>0</v>
      </c>
      <c r="AD446" s="25"/>
      <c r="AG446" s="25"/>
    </row>
    <row r="447" spans="1:33" ht="12.75">
      <c r="A447" s="32" t="s">
        <v>314</v>
      </c>
      <c r="B447" s="33" t="s">
        <v>341</v>
      </c>
      <c r="C447" s="33"/>
      <c r="D447" s="31">
        <v>139413107</v>
      </c>
      <c r="E447" s="31"/>
      <c r="F447" s="39"/>
      <c r="G447" s="23"/>
      <c r="H447" s="24"/>
      <c r="I447" s="23">
        <f t="shared" si="83"/>
        <v>0</v>
      </c>
      <c r="J447" s="24"/>
      <c r="K447" s="24">
        <f t="shared" si="84"/>
        <v>0</v>
      </c>
      <c r="L447" s="24"/>
      <c r="M447" s="23">
        <f t="shared" si="85"/>
        <v>0</v>
      </c>
      <c r="N447" s="24"/>
      <c r="O447" s="24">
        <f t="shared" si="88"/>
        <v>0</v>
      </c>
      <c r="P447" s="24"/>
      <c r="Q447" s="7">
        <f t="shared" si="82"/>
        <v>0</v>
      </c>
      <c r="R447" s="24"/>
      <c r="S447" s="24">
        <f t="shared" si="89"/>
        <v>0</v>
      </c>
      <c r="T447" s="23"/>
      <c r="U447" s="23">
        <f t="shared" si="86"/>
        <v>0</v>
      </c>
      <c r="V447" s="23"/>
      <c r="W447" s="23">
        <f t="shared" si="92"/>
        <v>0</v>
      </c>
      <c r="X447" s="23"/>
      <c r="Y447" s="23"/>
      <c r="Z447" s="23">
        <f t="shared" si="87"/>
        <v>0</v>
      </c>
      <c r="AA447" s="23"/>
      <c r="AB447" s="23">
        <f t="shared" si="90"/>
        <v>0</v>
      </c>
      <c r="AD447" s="25"/>
      <c r="AG447" s="25"/>
    </row>
    <row r="448" spans="1:33" ht="12.75">
      <c r="A448" s="32"/>
      <c r="B448" s="38" t="s">
        <v>342</v>
      </c>
      <c r="C448" s="38"/>
      <c r="D448" s="34">
        <f>SUM(D447)</f>
        <v>139413107</v>
      </c>
      <c r="E448" s="34">
        <f>D448</f>
        <v>139413107</v>
      </c>
      <c r="F448" s="39">
        <v>12.928</v>
      </c>
      <c r="G448" s="23">
        <f>F448*D448</f>
        <v>1802332647.296</v>
      </c>
      <c r="H448" s="24">
        <v>0</v>
      </c>
      <c r="I448" s="23">
        <f t="shared" si="83"/>
        <v>0</v>
      </c>
      <c r="J448" s="24">
        <v>0</v>
      </c>
      <c r="K448" s="24">
        <f t="shared" si="84"/>
        <v>0</v>
      </c>
      <c r="L448" s="24">
        <v>0</v>
      </c>
      <c r="M448" s="23">
        <f t="shared" si="85"/>
        <v>0</v>
      </c>
      <c r="N448" s="24">
        <v>3.21</v>
      </c>
      <c r="O448" s="24">
        <f t="shared" si="88"/>
        <v>447516073.46999997</v>
      </c>
      <c r="P448" s="24">
        <v>0.009</v>
      </c>
      <c r="Q448" s="7">
        <f t="shared" si="82"/>
        <v>1254.717963</v>
      </c>
      <c r="R448" s="24">
        <v>6.41</v>
      </c>
      <c r="S448" s="24">
        <f t="shared" si="89"/>
        <v>893638015.87</v>
      </c>
      <c r="T448" s="23">
        <v>0</v>
      </c>
      <c r="U448" s="23">
        <f t="shared" si="86"/>
        <v>0</v>
      </c>
      <c r="V448" s="23">
        <v>0</v>
      </c>
      <c r="W448" s="23">
        <f t="shared" si="92"/>
        <v>0</v>
      </c>
      <c r="X448" s="23">
        <v>0</v>
      </c>
      <c r="Y448" s="23">
        <v>0</v>
      </c>
      <c r="Z448" s="23">
        <f t="shared" si="87"/>
        <v>0</v>
      </c>
      <c r="AA448" s="23">
        <f>F448+H448+J448+L448+N448+P448+R448+T448+V448+Y448</f>
        <v>22.557000000000002</v>
      </c>
      <c r="AB448" s="23">
        <f t="shared" si="90"/>
        <v>3144741454.5990005</v>
      </c>
      <c r="AD448" s="25">
        <f>AA448-N448-R448</f>
        <v>12.937000000000001</v>
      </c>
      <c r="AE448">
        <f>AD448/AA448</f>
        <v>0.573524848162433</v>
      </c>
      <c r="AG448" s="25"/>
    </row>
    <row r="449" spans="1:33" ht="12.75">
      <c r="A449" s="18"/>
      <c r="B449" s="21"/>
      <c r="C449" s="21"/>
      <c r="D449" s="26"/>
      <c r="E449" s="26"/>
      <c r="F449" s="23"/>
      <c r="G449" s="23"/>
      <c r="H449" s="24"/>
      <c r="I449" s="23">
        <f t="shared" si="83"/>
        <v>0</v>
      </c>
      <c r="J449" s="24"/>
      <c r="K449" s="24">
        <f t="shared" si="84"/>
        <v>0</v>
      </c>
      <c r="L449" s="24"/>
      <c r="M449" s="23">
        <f t="shared" si="85"/>
        <v>0</v>
      </c>
      <c r="N449" s="24"/>
      <c r="O449" s="24">
        <f t="shared" si="88"/>
        <v>0</v>
      </c>
      <c r="P449" s="24"/>
      <c r="Q449" s="7">
        <f t="shared" si="82"/>
        <v>0</v>
      </c>
      <c r="R449" s="24"/>
      <c r="S449" s="24">
        <f t="shared" si="89"/>
        <v>0</v>
      </c>
      <c r="T449" s="23"/>
      <c r="U449" s="23">
        <f t="shared" si="86"/>
        <v>0</v>
      </c>
      <c r="V449" s="23"/>
      <c r="W449" s="23">
        <f t="shared" si="92"/>
        <v>0</v>
      </c>
      <c r="X449" s="23"/>
      <c r="Y449" s="23"/>
      <c r="Z449" s="23">
        <f t="shared" si="87"/>
        <v>0</v>
      </c>
      <c r="AA449" s="23"/>
      <c r="AB449" s="23">
        <f t="shared" si="90"/>
        <v>0</v>
      </c>
      <c r="AD449" s="25"/>
      <c r="AG449" s="25"/>
    </row>
    <row r="450" spans="1:33" ht="12.75">
      <c r="A450" s="18" t="s">
        <v>343</v>
      </c>
      <c r="B450" s="19" t="s">
        <v>344</v>
      </c>
      <c r="C450" s="19"/>
      <c r="D450" s="20">
        <v>133909655</v>
      </c>
      <c r="E450" s="20"/>
      <c r="F450" s="23"/>
      <c r="G450" s="23"/>
      <c r="H450" s="24"/>
      <c r="I450" s="23">
        <f t="shared" si="83"/>
        <v>0</v>
      </c>
      <c r="J450" s="24"/>
      <c r="K450" s="24">
        <f t="shared" si="84"/>
        <v>0</v>
      </c>
      <c r="L450" s="24"/>
      <c r="M450" s="23">
        <f t="shared" si="85"/>
        <v>0</v>
      </c>
      <c r="N450" s="24"/>
      <c r="O450" s="24">
        <f t="shared" si="88"/>
        <v>0</v>
      </c>
      <c r="P450" s="24"/>
      <c r="Q450" s="7">
        <f t="shared" si="82"/>
        <v>0</v>
      </c>
      <c r="R450" s="24"/>
      <c r="S450" s="24">
        <f t="shared" si="89"/>
        <v>0</v>
      </c>
      <c r="T450" s="23"/>
      <c r="U450" s="23">
        <f t="shared" si="86"/>
        <v>0</v>
      </c>
      <c r="V450" s="23"/>
      <c r="W450" s="23">
        <f t="shared" si="92"/>
        <v>0</v>
      </c>
      <c r="X450" s="23"/>
      <c r="Y450" s="23"/>
      <c r="Z450" s="23">
        <f t="shared" si="87"/>
        <v>0</v>
      </c>
      <c r="AA450" s="23"/>
      <c r="AB450" s="23">
        <f t="shared" si="90"/>
        <v>0</v>
      </c>
      <c r="AD450" s="25"/>
      <c r="AG450" s="25"/>
    </row>
    <row r="451" spans="1:33" ht="12.75">
      <c r="A451" s="18"/>
      <c r="B451" s="21" t="s">
        <v>345</v>
      </c>
      <c r="C451" s="21"/>
      <c r="D451" s="22">
        <f>SUM(D450)</f>
        <v>133909655</v>
      </c>
      <c r="E451" s="22">
        <f>D451</f>
        <v>133909655</v>
      </c>
      <c r="F451" s="23">
        <v>17.662</v>
      </c>
      <c r="G451" s="23">
        <f>F451*D451</f>
        <v>2365112326.6099997</v>
      </c>
      <c r="H451" s="24">
        <v>0</v>
      </c>
      <c r="I451" s="23">
        <f t="shared" si="83"/>
        <v>0</v>
      </c>
      <c r="J451" s="24">
        <v>0</v>
      </c>
      <c r="K451" s="24">
        <f t="shared" si="84"/>
        <v>0</v>
      </c>
      <c r="L451" s="24">
        <v>0</v>
      </c>
      <c r="M451" s="23">
        <f t="shared" si="85"/>
        <v>0</v>
      </c>
      <c r="N451" s="24">
        <v>4.165</v>
      </c>
      <c r="O451" s="24">
        <f t="shared" si="88"/>
        <v>557733713.075</v>
      </c>
      <c r="P451" s="24">
        <v>0.042</v>
      </c>
      <c r="Q451" s="7">
        <f t="shared" si="82"/>
        <v>5624.205510000001</v>
      </c>
      <c r="R451" s="24">
        <v>6.088</v>
      </c>
      <c r="S451" s="24">
        <f t="shared" si="89"/>
        <v>815241979.64</v>
      </c>
      <c r="T451" s="23">
        <v>0</v>
      </c>
      <c r="U451" s="23">
        <f t="shared" si="86"/>
        <v>0</v>
      </c>
      <c r="V451" s="23">
        <v>0</v>
      </c>
      <c r="W451" s="23">
        <f t="shared" si="92"/>
        <v>0</v>
      </c>
      <c r="X451" s="23">
        <v>0</v>
      </c>
      <c r="Y451" s="23">
        <v>0</v>
      </c>
      <c r="Z451" s="23">
        <f t="shared" si="87"/>
        <v>0</v>
      </c>
      <c r="AA451" s="23">
        <f>F451+H451+J451+L451+N451+P451+R451+T451+V451+Y451</f>
        <v>27.957</v>
      </c>
      <c r="AB451" s="23">
        <f t="shared" si="90"/>
        <v>3743712224.835</v>
      </c>
      <c r="AD451" s="25">
        <f>AA451-N451-R451</f>
        <v>17.704</v>
      </c>
      <c r="AE451">
        <f>AD451/AA451</f>
        <v>0.6332582179776085</v>
      </c>
      <c r="AG451" s="25"/>
    </row>
    <row r="452" spans="1:33" ht="12.75">
      <c r="A452" s="18"/>
      <c r="B452" s="21"/>
      <c r="C452" s="21"/>
      <c r="D452" s="26"/>
      <c r="E452" s="26"/>
      <c r="F452" s="23"/>
      <c r="G452" s="23"/>
      <c r="H452" s="24"/>
      <c r="I452" s="23">
        <f t="shared" si="83"/>
        <v>0</v>
      </c>
      <c r="J452" s="24"/>
      <c r="K452" s="24">
        <f t="shared" si="84"/>
        <v>0</v>
      </c>
      <c r="L452" s="24"/>
      <c r="M452" s="23">
        <f t="shared" si="85"/>
        <v>0</v>
      </c>
      <c r="N452" s="24"/>
      <c r="O452" s="24">
        <f t="shared" si="88"/>
        <v>0</v>
      </c>
      <c r="P452" s="24"/>
      <c r="Q452" s="7">
        <f t="shared" si="82"/>
        <v>0</v>
      </c>
      <c r="R452" s="24"/>
      <c r="S452" s="24">
        <f t="shared" si="89"/>
        <v>0</v>
      </c>
      <c r="T452" s="23"/>
      <c r="U452" s="23">
        <f t="shared" si="86"/>
        <v>0</v>
      </c>
      <c r="V452" s="23"/>
      <c r="W452" s="23">
        <f t="shared" si="92"/>
        <v>0</v>
      </c>
      <c r="X452" s="23"/>
      <c r="Y452" s="23"/>
      <c r="Z452" s="23">
        <f t="shared" si="87"/>
        <v>0</v>
      </c>
      <c r="AA452" s="23"/>
      <c r="AB452" s="23">
        <f t="shared" si="90"/>
        <v>0</v>
      </c>
      <c r="AD452" s="25"/>
      <c r="AG452" s="25"/>
    </row>
    <row r="453" spans="1:33" ht="12.75">
      <c r="A453" s="18" t="s">
        <v>343</v>
      </c>
      <c r="B453" s="19" t="s">
        <v>346</v>
      </c>
      <c r="C453" s="19"/>
      <c r="D453" s="20">
        <v>335004294</v>
      </c>
      <c r="E453" s="20"/>
      <c r="F453" s="23"/>
      <c r="G453" s="23"/>
      <c r="H453" s="24"/>
      <c r="I453" s="23">
        <f t="shared" si="83"/>
        <v>0</v>
      </c>
      <c r="J453" s="24"/>
      <c r="K453" s="24">
        <f t="shared" si="84"/>
        <v>0</v>
      </c>
      <c r="L453" s="24"/>
      <c r="M453" s="23">
        <f t="shared" si="85"/>
        <v>0</v>
      </c>
      <c r="N453" s="24"/>
      <c r="O453" s="24">
        <f t="shared" si="88"/>
        <v>0</v>
      </c>
      <c r="P453" s="24"/>
      <c r="Q453" s="7">
        <f t="shared" si="82"/>
        <v>0</v>
      </c>
      <c r="R453" s="24"/>
      <c r="S453" s="24">
        <f t="shared" si="89"/>
        <v>0</v>
      </c>
      <c r="T453" s="23"/>
      <c r="U453" s="23">
        <f t="shared" si="86"/>
        <v>0</v>
      </c>
      <c r="V453" s="23"/>
      <c r="W453" s="23">
        <f t="shared" si="92"/>
        <v>0</v>
      </c>
      <c r="X453" s="23"/>
      <c r="Y453" s="23"/>
      <c r="Z453" s="23">
        <f t="shared" si="87"/>
        <v>0</v>
      </c>
      <c r="AA453" s="23"/>
      <c r="AB453" s="23">
        <f t="shared" si="90"/>
        <v>0</v>
      </c>
      <c r="AD453" s="25"/>
      <c r="AG453" s="25"/>
    </row>
    <row r="454" spans="1:33" ht="12.75">
      <c r="A454" s="18"/>
      <c r="B454" s="21" t="s">
        <v>347</v>
      </c>
      <c r="C454" s="21"/>
      <c r="D454" s="22">
        <f>SUM(D453)</f>
        <v>335004294</v>
      </c>
      <c r="E454" s="22">
        <f>D454</f>
        <v>335004294</v>
      </c>
      <c r="F454" s="23">
        <v>11.712</v>
      </c>
      <c r="G454" s="23">
        <f>F454*D454</f>
        <v>3923570291.328</v>
      </c>
      <c r="H454" s="24">
        <v>0.461</v>
      </c>
      <c r="I454" s="23">
        <f t="shared" si="83"/>
        <v>154436979.534</v>
      </c>
      <c r="J454" s="24">
        <v>1.645</v>
      </c>
      <c r="K454" s="24">
        <f t="shared" si="84"/>
        <v>551082063.63</v>
      </c>
      <c r="L454" s="24">
        <v>0</v>
      </c>
      <c r="M454" s="23">
        <f t="shared" si="85"/>
        <v>0</v>
      </c>
      <c r="N454" s="24">
        <v>0.618</v>
      </c>
      <c r="O454" s="24">
        <f t="shared" si="88"/>
        <v>207032653.692</v>
      </c>
      <c r="P454" s="24">
        <v>0.046</v>
      </c>
      <c r="Q454" s="7">
        <f t="shared" si="82"/>
        <v>15410.197524000001</v>
      </c>
      <c r="R454" s="24">
        <v>5.69</v>
      </c>
      <c r="S454" s="24">
        <f t="shared" si="89"/>
        <v>1906174432.8600001</v>
      </c>
      <c r="T454" s="23">
        <v>0</v>
      </c>
      <c r="U454" s="23">
        <f t="shared" si="86"/>
        <v>0</v>
      </c>
      <c r="V454" s="23">
        <v>0</v>
      </c>
      <c r="W454" s="23">
        <f t="shared" si="92"/>
        <v>0</v>
      </c>
      <c r="X454" s="23">
        <v>0</v>
      </c>
      <c r="Y454" s="23">
        <v>0</v>
      </c>
      <c r="Z454" s="23">
        <f t="shared" si="87"/>
        <v>0</v>
      </c>
      <c r="AA454" s="23">
        <f>F454+H454+J454+L454+N454+P454+R454+T454+V454+Y454</f>
        <v>20.172</v>
      </c>
      <c r="AB454" s="23">
        <f t="shared" si="90"/>
        <v>6757706618.568</v>
      </c>
      <c r="AD454" s="25">
        <f>AA454-N454-R454</f>
        <v>13.864</v>
      </c>
      <c r="AE454">
        <f>AD454/AA454</f>
        <v>0.6872893119175094</v>
      </c>
      <c r="AG454" s="25"/>
    </row>
    <row r="455" spans="1:33" ht="12.75">
      <c r="A455" s="18"/>
      <c r="B455" s="21"/>
      <c r="C455" s="21"/>
      <c r="D455" s="26"/>
      <c r="E455" s="26"/>
      <c r="F455" s="23"/>
      <c r="G455" s="23"/>
      <c r="H455" s="24"/>
      <c r="I455" s="23">
        <f t="shared" si="83"/>
        <v>0</v>
      </c>
      <c r="J455" s="24"/>
      <c r="K455" s="24">
        <f t="shared" si="84"/>
        <v>0</v>
      </c>
      <c r="L455" s="24"/>
      <c r="M455" s="23">
        <f t="shared" si="85"/>
        <v>0</v>
      </c>
      <c r="N455" s="24"/>
      <c r="O455" s="24">
        <f t="shared" si="88"/>
        <v>0</v>
      </c>
      <c r="P455" s="24"/>
      <c r="Q455" s="7">
        <f t="shared" si="82"/>
        <v>0</v>
      </c>
      <c r="R455" s="24"/>
      <c r="S455" s="24">
        <f t="shared" si="89"/>
        <v>0</v>
      </c>
      <c r="T455" s="23"/>
      <c r="U455" s="23">
        <f t="shared" si="86"/>
        <v>0</v>
      </c>
      <c r="V455" s="23"/>
      <c r="W455" s="23">
        <f t="shared" si="92"/>
        <v>0</v>
      </c>
      <c r="X455" s="23"/>
      <c r="Y455" s="23"/>
      <c r="Z455" s="23">
        <f t="shared" si="87"/>
        <v>0</v>
      </c>
      <c r="AA455" s="23"/>
      <c r="AB455" s="23">
        <f t="shared" si="90"/>
        <v>0</v>
      </c>
      <c r="AD455" s="25"/>
      <c r="AG455" s="25"/>
    </row>
    <row r="456" spans="1:33" ht="12.75">
      <c r="A456" s="32" t="s">
        <v>348</v>
      </c>
      <c r="B456" s="19" t="s">
        <v>349</v>
      </c>
      <c r="C456" s="19"/>
      <c r="D456" s="28">
        <v>44524590</v>
      </c>
      <c r="E456" s="28"/>
      <c r="F456" s="23"/>
      <c r="G456" s="23"/>
      <c r="H456" s="24"/>
      <c r="I456" s="23">
        <f t="shared" si="83"/>
        <v>0</v>
      </c>
      <c r="J456" s="24"/>
      <c r="K456" s="24">
        <f t="shared" si="84"/>
        <v>0</v>
      </c>
      <c r="L456" s="24"/>
      <c r="M456" s="23">
        <f t="shared" si="85"/>
        <v>0</v>
      </c>
      <c r="N456" s="24"/>
      <c r="O456" s="24">
        <f t="shared" si="88"/>
        <v>0</v>
      </c>
      <c r="P456" s="24"/>
      <c r="Q456" s="7">
        <f t="shared" si="82"/>
        <v>0</v>
      </c>
      <c r="R456" s="24"/>
      <c r="S456" s="24">
        <f t="shared" si="89"/>
        <v>0</v>
      </c>
      <c r="T456" s="23"/>
      <c r="U456" s="23">
        <f t="shared" si="86"/>
        <v>0</v>
      </c>
      <c r="V456" s="23"/>
      <c r="W456" s="23">
        <f t="shared" si="92"/>
        <v>0</v>
      </c>
      <c r="X456" s="23"/>
      <c r="Y456" s="23"/>
      <c r="Z456" s="23">
        <f t="shared" si="87"/>
        <v>0</v>
      </c>
      <c r="AA456" s="23"/>
      <c r="AB456" s="23">
        <f t="shared" si="90"/>
        <v>0</v>
      </c>
      <c r="AD456" s="25"/>
      <c r="AG456" s="25"/>
    </row>
    <row r="457" spans="1:33" ht="12.75">
      <c r="A457" s="18" t="s">
        <v>246</v>
      </c>
      <c r="B457" s="19" t="s">
        <v>349</v>
      </c>
      <c r="C457" s="19"/>
      <c r="D457" s="28">
        <v>11221880</v>
      </c>
      <c r="E457" s="28"/>
      <c r="F457" s="23"/>
      <c r="G457" s="23"/>
      <c r="H457" s="24"/>
      <c r="I457" s="23">
        <f t="shared" si="83"/>
        <v>0</v>
      </c>
      <c r="J457" s="24"/>
      <c r="K457" s="24">
        <f t="shared" si="84"/>
        <v>0</v>
      </c>
      <c r="L457" s="24"/>
      <c r="M457" s="23">
        <f t="shared" si="85"/>
        <v>0</v>
      </c>
      <c r="N457" s="24"/>
      <c r="O457" s="24">
        <f t="shared" si="88"/>
        <v>0</v>
      </c>
      <c r="P457" s="24"/>
      <c r="Q457" s="7">
        <f aca="true" t="shared" si="93" ref="Q457:Q520">P457*D457/1000</f>
        <v>0</v>
      </c>
      <c r="R457" s="24"/>
      <c r="S457" s="24">
        <f t="shared" si="89"/>
        <v>0</v>
      </c>
      <c r="T457" s="23"/>
      <c r="U457" s="23">
        <f t="shared" si="86"/>
        <v>0</v>
      </c>
      <c r="V457" s="23"/>
      <c r="W457" s="23">
        <f t="shared" si="92"/>
        <v>0</v>
      </c>
      <c r="X457" s="23"/>
      <c r="Y457" s="23"/>
      <c r="Z457" s="23">
        <f t="shared" si="87"/>
        <v>0</v>
      </c>
      <c r="AA457" s="23"/>
      <c r="AB457" s="23">
        <f t="shared" si="90"/>
        <v>0</v>
      </c>
      <c r="AD457" s="25"/>
      <c r="AG457" s="25"/>
    </row>
    <row r="458" spans="1:33" ht="12.75">
      <c r="A458" s="18" t="s">
        <v>350</v>
      </c>
      <c r="B458" s="19" t="s">
        <v>349</v>
      </c>
      <c r="C458" s="19"/>
      <c r="D458" s="28">
        <v>77990</v>
      </c>
      <c r="E458" s="28"/>
      <c r="F458" s="23"/>
      <c r="G458" s="23"/>
      <c r="H458" s="24"/>
      <c r="I458" s="23">
        <f t="shared" si="83"/>
        <v>0</v>
      </c>
      <c r="J458" s="24"/>
      <c r="K458" s="24">
        <f t="shared" si="84"/>
        <v>0</v>
      </c>
      <c r="L458" s="24"/>
      <c r="M458" s="23">
        <f t="shared" si="85"/>
        <v>0</v>
      </c>
      <c r="N458" s="24"/>
      <c r="O458" s="24">
        <f t="shared" si="88"/>
        <v>0</v>
      </c>
      <c r="P458" s="24"/>
      <c r="Q458" s="7">
        <f t="shared" si="93"/>
        <v>0</v>
      </c>
      <c r="R458" s="24"/>
      <c r="S458" s="24">
        <f t="shared" si="89"/>
        <v>0</v>
      </c>
      <c r="T458" s="23"/>
      <c r="U458" s="23">
        <f t="shared" si="86"/>
        <v>0</v>
      </c>
      <c r="V458" s="23"/>
      <c r="W458" s="23">
        <f>$D456*V458</f>
        <v>0</v>
      </c>
      <c r="X458" s="23"/>
      <c r="Y458" s="23"/>
      <c r="Z458" s="23">
        <f t="shared" si="87"/>
        <v>0</v>
      </c>
      <c r="AA458" s="23"/>
      <c r="AB458" s="23">
        <f t="shared" si="90"/>
        <v>0</v>
      </c>
      <c r="AD458" s="25"/>
      <c r="AG458" s="25"/>
    </row>
    <row r="459" spans="1:33" ht="12.75">
      <c r="A459" s="18"/>
      <c r="B459" s="21" t="s">
        <v>351</v>
      </c>
      <c r="C459" s="21"/>
      <c r="D459" s="22">
        <f>SUM(D456:D458)</f>
        <v>55824460</v>
      </c>
      <c r="E459" s="22">
        <f>D459</f>
        <v>55824460</v>
      </c>
      <c r="F459" s="23">
        <v>27</v>
      </c>
      <c r="G459" s="23">
        <f>F459*D459</f>
        <v>1507260420</v>
      </c>
      <c r="H459" s="24">
        <v>0</v>
      </c>
      <c r="I459" s="23">
        <f aca="true" t="shared" si="94" ref="I459:I522">H459*D459</f>
        <v>0</v>
      </c>
      <c r="J459" s="24">
        <v>0</v>
      </c>
      <c r="K459" s="24">
        <f aca="true" t="shared" si="95" ref="K459:K522">J459*D459</f>
        <v>0</v>
      </c>
      <c r="L459" s="24">
        <v>0</v>
      </c>
      <c r="M459" s="23">
        <f aca="true" t="shared" si="96" ref="M459:M522">$D459*L459</f>
        <v>0</v>
      </c>
      <c r="N459" s="24">
        <v>0</v>
      </c>
      <c r="O459" s="24">
        <f t="shared" si="88"/>
        <v>0</v>
      </c>
      <c r="P459" s="24">
        <v>0.02</v>
      </c>
      <c r="Q459" s="7">
        <f t="shared" si="93"/>
        <v>1116.4892</v>
      </c>
      <c r="R459" s="24">
        <v>4.25</v>
      </c>
      <c r="S459" s="24">
        <f t="shared" si="89"/>
        <v>237253955</v>
      </c>
      <c r="T459" s="23">
        <v>0</v>
      </c>
      <c r="U459" s="23">
        <f aca="true" t="shared" si="97" ref="U459:U522">$D459*T459</f>
        <v>0</v>
      </c>
      <c r="V459" s="23">
        <v>0</v>
      </c>
      <c r="W459" s="23">
        <f>$D457*V459</f>
        <v>0</v>
      </c>
      <c r="X459" s="23">
        <v>0</v>
      </c>
      <c r="Y459" s="23">
        <v>0</v>
      </c>
      <c r="Z459" s="23">
        <f aca="true" t="shared" si="98" ref="Z459:Z522">$D459*Y459</f>
        <v>0</v>
      </c>
      <c r="AA459" s="23">
        <f>F459+H459+J459+L459+N459+P459+R459+T459+V459+Y459</f>
        <v>31.27</v>
      </c>
      <c r="AB459" s="23">
        <f t="shared" si="90"/>
        <v>1745630864.2</v>
      </c>
      <c r="AD459" s="25">
        <f>AA459-N459-R459</f>
        <v>27.02</v>
      </c>
      <c r="AE459">
        <f>AD459/AA459</f>
        <v>0.8640869843300287</v>
      </c>
      <c r="AG459" s="25"/>
    </row>
    <row r="460" spans="1:33" ht="12.75">
      <c r="A460" s="18"/>
      <c r="B460" s="21"/>
      <c r="C460" s="21"/>
      <c r="D460" s="26"/>
      <c r="E460" s="26"/>
      <c r="F460" s="23"/>
      <c r="G460" s="23"/>
      <c r="H460" s="24"/>
      <c r="I460" s="23">
        <f t="shared" si="94"/>
        <v>0</v>
      </c>
      <c r="J460" s="24"/>
      <c r="K460" s="24">
        <f t="shared" si="95"/>
        <v>0</v>
      </c>
      <c r="L460" s="24"/>
      <c r="M460" s="23">
        <f t="shared" si="96"/>
        <v>0</v>
      </c>
      <c r="N460" s="24"/>
      <c r="O460" s="24">
        <f t="shared" si="88"/>
        <v>0</v>
      </c>
      <c r="P460" s="24"/>
      <c r="Q460" s="7">
        <f t="shared" si="93"/>
        <v>0</v>
      </c>
      <c r="R460" s="24"/>
      <c r="S460" s="24">
        <f t="shared" si="89"/>
        <v>0</v>
      </c>
      <c r="T460" s="23"/>
      <c r="U460" s="23">
        <f t="shared" si="97"/>
        <v>0</v>
      </c>
      <c r="V460" s="23"/>
      <c r="W460" s="23">
        <f>$D458*V460</f>
        <v>0</v>
      </c>
      <c r="X460" s="23"/>
      <c r="Y460" s="23"/>
      <c r="Z460" s="23">
        <f t="shared" si="98"/>
        <v>0</v>
      </c>
      <c r="AA460" s="23"/>
      <c r="AB460" s="23">
        <f t="shared" si="90"/>
        <v>0</v>
      </c>
      <c r="AD460" s="25"/>
      <c r="AG460" s="25"/>
    </row>
    <row r="461" spans="1:33" ht="12.75">
      <c r="A461" s="32" t="s">
        <v>348</v>
      </c>
      <c r="B461" s="19" t="s">
        <v>352</v>
      </c>
      <c r="C461" s="19"/>
      <c r="D461" s="28">
        <v>13779970</v>
      </c>
      <c r="E461" s="28"/>
      <c r="F461" s="23"/>
      <c r="G461" s="23"/>
      <c r="H461" s="24"/>
      <c r="I461" s="23">
        <f t="shared" si="94"/>
        <v>0</v>
      </c>
      <c r="J461" s="24"/>
      <c r="K461" s="24">
        <f t="shared" si="95"/>
        <v>0</v>
      </c>
      <c r="L461" s="24"/>
      <c r="M461" s="23">
        <f t="shared" si="96"/>
        <v>0</v>
      </c>
      <c r="N461" s="24"/>
      <c r="O461" s="24">
        <f t="shared" si="88"/>
        <v>0</v>
      </c>
      <c r="P461" s="24"/>
      <c r="Q461" s="7">
        <f t="shared" si="93"/>
        <v>0</v>
      </c>
      <c r="R461" s="24"/>
      <c r="S461" s="24">
        <f t="shared" si="89"/>
        <v>0</v>
      </c>
      <c r="T461" s="23"/>
      <c r="U461" s="23">
        <f t="shared" si="97"/>
        <v>0</v>
      </c>
      <c r="V461" s="23"/>
      <c r="W461" s="23">
        <f>$D459*V461</f>
        <v>0</v>
      </c>
      <c r="X461" s="23"/>
      <c r="Y461" s="23"/>
      <c r="Z461" s="23">
        <f t="shared" si="98"/>
        <v>0</v>
      </c>
      <c r="AA461" s="23"/>
      <c r="AB461" s="23">
        <f t="shared" si="90"/>
        <v>0</v>
      </c>
      <c r="AD461" s="25"/>
      <c r="AG461" s="25"/>
    </row>
    <row r="462" spans="1:33" ht="12.75">
      <c r="A462" s="18" t="s">
        <v>283</v>
      </c>
      <c r="B462" s="19" t="s">
        <v>352</v>
      </c>
      <c r="C462" s="19"/>
      <c r="D462" s="28">
        <v>2137360</v>
      </c>
      <c r="E462" s="28"/>
      <c r="F462" s="23"/>
      <c r="G462" s="23"/>
      <c r="H462" s="24"/>
      <c r="I462" s="23">
        <f t="shared" si="94"/>
        <v>0</v>
      </c>
      <c r="J462" s="24"/>
      <c r="K462" s="24">
        <f t="shared" si="95"/>
        <v>0</v>
      </c>
      <c r="L462" s="24"/>
      <c r="M462" s="23">
        <f t="shared" si="96"/>
        <v>0</v>
      </c>
      <c r="N462" s="24"/>
      <c r="O462" s="24">
        <f t="shared" si="88"/>
        <v>0</v>
      </c>
      <c r="P462" s="24"/>
      <c r="Q462" s="7">
        <f t="shared" si="93"/>
        <v>0</v>
      </c>
      <c r="R462" s="24"/>
      <c r="S462" s="24">
        <f t="shared" si="89"/>
        <v>0</v>
      </c>
      <c r="T462" s="23"/>
      <c r="U462" s="23">
        <f t="shared" si="97"/>
        <v>0</v>
      </c>
      <c r="V462" s="23"/>
      <c r="W462" s="23">
        <f>$D460*V462</f>
        <v>0</v>
      </c>
      <c r="X462" s="23"/>
      <c r="Y462" s="23"/>
      <c r="Z462" s="23">
        <f t="shared" si="98"/>
        <v>0</v>
      </c>
      <c r="AA462" s="23"/>
      <c r="AB462" s="23">
        <f t="shared" si="90"/>
        <v>0</v>
      </c>
      <c r="AD462" s="25"/>
      <c r="AG462" s="25"/>
    </row>
    <row r="463" spans="1:33" ht="12.75">
      <c r="A463" s="18" t="s">
        <v>246</v>
      </c>
      <c r="B463" s="19" t="s">
        <v>352</v>
      </c>
      <c r="C463" s="19"/>
      <c r="D463" s="28">
        <v>9758740</v>
      </c>
      <c r="E463" s="28"/>
      <c r="F463" s="23"/>
      <c r="G463" s="23"/>
      <c r="H463" s="24"/>
      <c r="I463" s="23">
        <f t="shared" si="94"/>
        <v>0</v>
      </c>
      <c r="J463" s="24"/>
      <c r="K463" s="24">
        <f t="shared" si="95"/>
        <v>0</v>
      </c>
      <c r="L463" s="24"/>
      <c r="M463" s="23">
        <f t="shared" si="96"/>
        <v>0</v>
      </c>
      <c r="N463" s="24"/>
      <c r="O463" s="24">
        <f t="shared" si="88"/>
        <v>0</v>
      </c>
      <c r="P463" s="24"/>
      <c r="Q463" s="7">
        <f t="shared" si="93"/>
        <v>0</v>
      </c>
      <c r="R463" s="24"/>
      <c r="S463" s="24">
        <f t="shared" si="89"/>
        <v>0</v>
      </c>
      <c r="T463" s="23"/>
      <c r="U463" s="23">
        <f t="shared" si="97"/>
        <v>0</v>
      </c>
      <c r="V463" s="23"/>
      <c r="W463" s="23">
        <f>$D463*V463</f>
        <v>0</v>
      </c>
      <c r="X463" s="23"/>
      <c r="Y463" s="23"/>
      <c r="Z463" s="23">
        <f t="shared" si="98"/>
        <v>0</v>
      </c>
      <c r="AA463" s="23"/>
      <c r="AB463" s="23">
        <f t="shared" si="90"/>
        <v>0</v>
      </c>
      <c r="AD463" s="25"/>
      <c r="AG463" s="25"/>
    </row>
    <row r="464" spans="1:33" ht="12.75">
      <c r="A464" s="18" t="s">
        <v>350</v>
      </c>
      <c r="B464" s="19" t="s">
        <v>352</v>
      </c>
      <c r="C464" s="19"/>
      <c r="D464" s="28">
        <v>483340</v>
      </c>
      <c r="E464" s="28"/>
      <c r="F464" s="23"/>
      <c r="G464" s="23"/>
      <c r="H464" s="24"/>
      <c r="I464" s="23">
        <f t="shared" si="94"/>
        <v>0</v>
      </c>
      <c r="J464" s="24"/>
      <c r="K464" s="24">
        <f t="shared" si="95"/>
        <v>0</v>
      </c>
      <c r="L464" s="24"/>
      <c r="M464" s="23">
        <f t="shared" si="96"/>
        <v>0</v>
      </c>
      <c r="N464" s="24"/>
      <c r="O464" s="24">
        <f t="shared" si="88"/>
        <v>0</v>
      </c>
      <c r="P464" s="24"/>
      <c r="Q464" s="7">
        <f t="shared" si="93"/>
        <v>0</v>
      </c>
      <c r="R464" s="24"/>
      <c r="S464" s="24">
        <f t="shared" si="89"/>
        <v>0</v>
      </c>
      <c r="T464" s="23"/>
      <c r="U464" s="23">
        <f t="shared" si="97"/>
        <v>0</v>
      </c>
      <c r="V464" s="23"/>
      <c r="W464" s="23">
        <f>$D461*V464</f>
        <v>0</v>
      </c>
      <c r="X464" s="23"/>
      <c r="Y464" s="23"/>
      <c r="Z464" s="23">
        <f t="shared" si="98"/>
        <v>0</v>
      </c>
      <c r="AA464" s="23"/>
      <c r="AB464" s="23">
        <f t="shared" si="90"/>
        <v>0</v>
      </c>
      <c r="AD464" s="25"/>
      <c r="AG464" s="25"/>
    </row>
    <row r="465" spans="1:35" ht="12.75">
      <c r="A465" s="18"/>
      <c r="B465" s="21" t="s">
        <v>353</v>
      </c>
      <c r="C465" s="21"/>
      <c r="D465" s="22">
        <f>SUM(D461:D464)</f>
        <v>26159410</v>
      </c>
      <c r="E465" s="22">
        <f>D465</f>
        <v>26159410</v>
      </c>
      <c r="F465" s="23">
        <v>26.621</v>
      </c>
      <c r="G465" s="23">
        <f>F465*D465</f>
        <v>696389653.61</v>
      </c>
      <c r="H465" s="24">
        <v>0</v>
      </c>
      <c r="I465" s="23">
        <f t="shared" si="94"/>
        <v>0</v>
      </c>
      <c r="J465" s="24">
        <v>0</v>
      </c>
      <c r="K465" s="24">
        <f t="shared" si="95"/>
        <v>0</v>
      </c>
      <c r="L465" s="24">
        <v>0</v>
      </c>
      <c r="M465" s="23">
        <f t="shared" si="96"/>
        <v>0</v>
      </c>
      <c r="N465" s="24">
        <v>0</v>
      </c>
      <c r="O465" s="24">
        <f t="shared" si="88"/>
        <v>0</v>
      </c>
      <c r="P465" s="24">
        <v>0.014</v>
      </c>
      <c r="Q465" s="7">
        <f t="shared" si="93"/>
        <v>366.23174</v>
      </c>
      <c r="R465" s="24">
        <v>0</v>
      </c>
      <c r="S465" s="24">
        <f t="shared" si="89"/>
        <v>0</v>
      </c>
      <c r="T465" s="23">
        <v>0</v>
      </c>
      <c r="U465" s="23">
        <f t="shared" si="97"/>
        <v>0</v>
      </c>
      <c r="V465" s="23">
        <v>0</v>
      </c>
      <c r="W465" s="23">
        <f>$D462*V465</f>
        <v>0</v>
      </c>
      <c r="X465" s="23">
        <v>0</v>
      </c>
      <c r="Y465" s="23">
        <v>0</v>
      </c>
      <c r="Z465" s="23">
        <f t="shared" si="98"/>
        <v>0</v>
      </c>
      <c r="AA465" s="23">
        <f>F465+H465+J465+L465+N465+P465+R465+T465+V465+Y465</f>
        <v>26.634999999999998</v>
      </c>
      <c r="AB465" s="23">
        <f t="shared" si="90"/>
        <v>696755885.3499999</v>
      </c>
      <c r="AD465" s="25">
        <f>AA465-N465-R465</f>
        <v>26.634999999999998</v>
      </c>
      <c r="AE465">
        <f>AD465/AA465</f>
        <v>1</v>
      </c>
      <c r="AG465" s="25"/>
      <c r="AI465" s="26"/>
    </row>
    <row r="466" spans="1:35" ht="12.75">
      <c r="A466" s="18"/>
      <c r="B466" s="21"/>
      <c r="C466" s="21"/>
      <c r="D466" s="26"/>
      <c r="E466" s="26"/>
      <c r="F466" s="23"/>
      <c r="G466" s="23"/>
      <c r="H466" s="24"/>
      <c r="I466" s="23">
        <f t="shared" si="94"/>
        <v>0</v>
      </c>
      <c r="J466" s="24"/>
      <c r="K466" s="24">
        <f t="shared" si="95"/>
        <v>0</v>
      </c>
      <c r="L466" s="24"/>
      <c r="M466" s="23">
        <f t="shared" si="96"/>
        <v>0</v>
      </c>
      <c r="N466" s="24"/>
      <c r="O466" s="24">
        <f t="shared" si="88"/>
        <v>0</v>
      </c>
      <c r="P466" s="24"/>
      <c r="Q466" s="7">
        <f t="shared" si="93"/>
        <v>0</v>
      </c>
      <c r="R466" s="24"/>
      <c r="S466" s="24">
        <f t="shared" si="89"/>
        <v>0</v>
      </c>
      <c r="T466" s="23"/>
      <c r="U466" s="23">
        <f t="shared" si="97"/>
        <v>0</v>
      </c>
      <c r="V466" s="23"/>
      <c r="W466" s="23">
        <f>$D463*V466</f>
        <v>0</v>
      </c>
      <c r="X466" s="23"/>
      <c r="Y466" s="23"/>
      <c r="Z466" s="23">
        <f t="shared" si="98"/>
        <v>0</v>
      </c>
      <c r="AA466" s="23"/>
      <c r="AB466" s="23">
        <f t="shared" si="90"/>
        <v>0</v>
      </c>
      <c r="AD466" s="25"/>
      <c r="AG466" s="25"/>
      <c r="AI466" s="43"/>
    </row>
    <row r="467" spans="1:33" ht="12.75">
      <c r="A467" s="18" t="s">
        <v>202</v>
      </c>
      <c r="B467" s="19" t="s">
        <v>354</v>
      </c>
      <c r="C467" s="19"/>
      <c r="D467" s="20">
        <v>3355435658</v>
      </c>
      <c r="E467" s="20"/>
      <c r="F467" s="23"/>
      <c r="G467" s="23"/>
      <c r="H467" s="24"/>
      <c r="I467" s="23">
        <f t="shared" si="94"/>
        <v>0</v>
      </c>
      <c r="J467" s="24"/>
      <c r="K467" s="24">
        <f t="shared" si="95"/>
        <v>0</v>
      </c>
      <c r="L467" s="24"/>
      <c r="M467" s="23">
        <f t="shared" si="96"/>
        <v>0</v>
      </c>
      <c r="N467" s="24"/>
      <c r="O467" s="24">
        <f t="shared" si="88"/>
        <v>0</v>
      </c>
      <c r="P467" s="24"/>
      <c r="Q467" s="7">
        <f t="shared" si="93"/>
        <v>0</v>
      </c>
      <c r="R467" s="24"/>
      <c r="S467" s="24">
        <f t="shared" si="89"/>
        <v>0</v>
      </c>
      <c r="T467" s="23"/>
      <c r="U467" s="23">
        <f t="shared" si="97"/>
        <v>0</v>
      </c>
      <c r="V467" s="23"/>
      <c r="W467" s="23">
        <f>$D464*V467</f>
        <v>0</v>
      </c>
      <c r="X467" s="23"/>
      <c r="Y467" s="23"/>
      <c r="Z467" s="23">
        <f t="shared" si="98"/>
        <v>0</v>
      </c>
      <c r="AA467" s="23"/>
      <c r="AB467" s="23">
        <f t="shared" si="90"/>
        <v>0</v>
      </c>
      <c r="AD467" s="25"/>
      <c r="AG467" s="25"/>
    </row>
    <row r="468" spans="1:33" ht="12.75">
      <c r="A468" s="18"/>
      <c r="B468" s="21" t="s">
        <v>355</v>
      </c>
      <c r="C468" s="21"/>
      <c r="D468" s="22">
        <f>SUM(D467)</f>
        <v>3355435658</v>
      </c>
      <c r="E468" s="22">
        <f>D468</f>
        <v>3355435658</v>
      </c>
      <c r="F468" s="23">
        <v>4.316</v>
      </c>
      <c r="G468" s="23">
        <f>F468*D468</f>
        <v>14482060299.928</v>
      </c>
      <c r="H468" s="24">
        <v>0.096</v>
      </c>
      <c r="I468" s="23">
        <f t="shared" si="94"/>
        <v>322121823.168</v>
      </c>
      <c r="J468" s="24">
        <v>0.212</v>
      </c>
      <c r="K468" s="24">
        <f t="shared" si="95"/>
        <v>711352359.4959999</v>
      </c>
      <c r="L468" s="24">
        <v>0</v>
      </c>
      <c r="M468" s="23">
        <f t="shared" si="96"/>
        <v>0</v>
      </c>
      <c r="N468" s="24">
        <v>0.762</v>
      </c>
      <c r="O468" s="24">
        <f t="shared" si="88"/>
        <v>2556841971.396</v>
      </c>
      <c r="P468" s="24">
        <v>0.015</v>
      </c>
      <c r="Q468" s="7">
        <f t="shared" si="93"/>
        <v>50331.534869999996</v>
      </c>
      <c r="R468" s="24">
        <v>1.998</v>
      </c>
      <c r="S468" s="24">
        <f t="shared" si="89"/>
        <v>6704160444.684</v>
      </c>
      <c r="T468" s="23">
        <v>0.116</v>
      </c>
      <c r="U468" s="23">
        <f t="shared" si="97"/>
        <v>389230536.328</v>
      </c>
      <c r="V468" s="23">
        <v>0.331</v>
      </c>
      <c r="W468" s="23">
        <f aca="true" t="shared" si="99" ref="W468:W479">$D468*V468</f>
        <v>1110649202.798</v>
      </c>
      <c r="X468" s="23">
        <v>0</v>
      </c>
      <c r="Y468" s="23">
        <v>0</v>
      </c>
      <c r="Z468" s="23">
        <f t="shared" si="98"/>
        <v>0</v>
      </c>
      <c r="AA468" s="23">
        <f>F468+H468+J468+L468+N468+P468+R468+T468+V468+Y468</f>
        <v>7.845999999999999</v>
      </c>
      <c r="AB468" s="23">
        <f t="shared" si="90"/>
        <v>26326748172.667995</v>
      </c>
      <c r="AD468" s="25">
        <f>AA468-N468-R468</f>
        <v>5.085999999999999</v>
      </c>
      <c r="AE468">
        <f>AD468/AA468</f>
        <v>0.6482283966352281</v>
      </c>
      <c r="AG468" s="25"/>
    </row>
    <row r="469" spans="1:33" ht="12.75">
      <c r="A469" s="18"/>
      <c r="B469" s="21"/>
      <c r="C469" s="21"/>
      <c r="D469" s="26"/>
      <c r="E469" s="26"/>
      <c r="F469" s="23"/>
      <c r="G469" s="23"/>
      <c r="H469" s="24"/>
      <c r="I469" s="23">
        <f t="shared" si="94"/>
        <v>0</v>
      </c>
      <c r="J469" s="24"/>
      <c r="K469" s="24">
        <f t="shared" si="95"/>
        <v>0</v>
      </c>
      <c r="L469" s="24"/>
      <c r="M469" s="23">
        <f t="shared" si="96"/>
        <v>0</v>
      </c>
      <c r="N469" s="24"/>
      <c r="O469" s="24">
        <f t="shared" si="88"/>
        <v>0</v>
      </c>
      <c r="P469" s="24"/>
      <c r="Q469" s="7">
        <f t="shared" si="93"/>
        <v>0</v>
      </c>
      <c r="R469" s="24"/>
      <c r="S469" s="24">
        <f t="shared" si="89"/>
        <v>0</v>
      </c>
      <c r="T469" s="23"/>
      <c r="U469" s="23">
        <f t="shared" si="97"/>
        <v>0</v>
      </c>
      <c r="V469" s="23"/>
      <c r="W469" s="23">
        <f t="shared" si="99"/>
        <v>0</v>
      </c>
      <c r="X469" s="23"/>
      <c r="Y469" s="23"/>
      <c r="Z469" s="23">
        <f t="shared" si="98"/>
        <v>0</v>
      </c>
      <c r="AA469" s="23"/>
      <c r="AB469" s="23">
        <f t="shared" si="90"/>
        <v>0</v>
      </c>
      <c r="AD469" s="25"/>
      <c r="AG469" s="25"/>
    </row>
    <row r="470" spans="1:33" ht="12.75">
      <c r="A470" s="18" t="s">
        <v>356</v>
      </c>
      <c r="B470" s="19" t="s">
        <v>357</v>
      </c>
      <c r="C470" s="19"/>
      <c r="D470" s="20">
        <v>10808460</v>
      </c>
      <c r="E470" s="20"/>
      <c r="F470" s="23"/>
      <c r="G470" s="23"/>
      <c r="H470" s="24"/>
      <c r="I470" s="23">
        <f t="shared" si="94"/>
        <v>0</v>
      </c>
      <c r="J470" s="24"/>
      <c r="K470" s="24">
        <f t="shared" si="95"/>
        <v>0</v>
      </c>
      <c r="L470" s="24"/>
      <c r="M470" s="23">
        <f t="shared" si="96"/>
        <v>0</v>
      </c>
      <c r="N470" s="24"/>
      <c r="O470" s="24">
        <f t="shared" si="88"/>
        <v>0</v>
      </c>
      <c r="P470" s="24"/>
      <c r="Q470" s="7">
        <f t="shared" si="93"/>
        <v>0</v>
      </c>
      <c r="R470" s="24"/>
      <c r="S470" s="24">
        <f t="shared" si="89"/>
        <v>0</v>
      </c>
      <c r="T470" s="23"/>
      <c r="U470" s="23">
        <f t="shared" si="97"/>
        <v>0</v>
      </c>
      <c r="V470" s="23"/>
      <c r="W470" s="23">
        <f t="shared" si="99"/>
        <v>0</v>
      </c>
      <c r="X470" s="23"/>
      <c r="Y470" s="23"/>
      <c r="Z470" s="23">
        <f t="shared" si="98"/>
        <v>0</v>
      </c>
      <c r="AA470" s="23"/>
      <c r="AB470" s="23">
        <f t="shared" si="90"/>
        <v>0</v>
      </c>
      <c r="AD470" s="25"/>
      <c r="AG470" s="25"/>
    </row>
    <row r="471" spans="1:33" ht="12.75">
      <c r="A471" s="18"/>
      <c r="B471" s="21" t="s">
        <v>358</v>
      </c>
      <c r="C471" s="21"/>
      <c r="D471" s="22">
        <f>SUM(D470)</f>
        <v>10808460</v>
      </c>
      <c r="E471" s="22">
        <f>D471</f>
        <v>10808460</v>
      </c>
      <c r="F471" s="23">
        <v>27</v>
      </c>
      <c r="G471" s="23">
        <f>F471*D471</f>
        <v>291828420</v>
      </c>
      <c r="H471" s="24">
        <v>0</v>
      </c>
      <c r="I471" s="23">
        <f t="shared" si="94"/>
        <v>0</v>
      </c>
      <c r="J471" s="24">
        <v>0</v>
      </c>
      <c r="K471" s="24">
        <f t="shared" si="95"/>
        <v>0</v>
      </c>
      <c r="L471" s="24">
        <v>0</v>
      </c>
      <c r="M471" s="23">
        <f t="shared" si="96"/>
        <v>0</v>
      </c>
      <c r="N471" s="24">
        <v>0</v>
      </c>
      <c r="O471" s="24">
        <f t="shared" si="88"/>
        <v>0</v>
      </c>
      <c r="P471" s="24">
        <v>0.079</v>
      </c>
      <c r="Q471" s="7">
        <f t="shared" si="93"/>
        <v>853.86834</v>
      </c>
      <c r="R471" s="24">
        <v>0</v>
      </c>
      <c r="S471" s="24">
        <f t="shared" si="89"/>
        <v>0</v>
      </c>
      <c r="T471" s="23">
        <v>0</v>
      </c>
      <c r="U471" s="23">
        <f t="shared" si="97"/>
        <v>0</v>
      </c>
      <c r="V471" s="23">
        <v>0</v>
      </c>
      <c r="W471" s="23">
        <f t="shared" si="99"/>
        <v>0</v>
      </c>
      <c r="X471" s="23">
        <v>0</v>
      </c>
      <c r="Y471" s="23">
        <v>0</v>
      </c>
      <c r="Z471" s="23">
        <f t="shared" si="98"/>
        <v>0</v>
      </c>
      <c r="AA471" s="23">
        <f>F471+H471+J471+L471+N471+P471+R471+T471+V471+Y471</f>
        <v>27.079</v>
      </c>
      <c r="AB471" s="23">
        <f t="shared" si="90"/>
        <v>292682288.34000003</v>
      </c>
      <c r="AD471" s="25">
        <f>AA471-N471-R471</f>
        <v>27.079</v>
      </c>
      <c r="AE471">
        <f>AD471/AA471</f>
        <v>1</v>
      </c>
      <c r="AG471" s="25"/>
    </row>
    <row r="472" spans="1:33" ht="12.75">
      <c r="A472" s="18"/>
      <c r="B472" s="21"/>
      <c r="C472" s="21"/>
      <c r="D472" s="26"/>
      <c r="E472" s="26"/>
      <c r="F472" s="23"/>
      <c r="G472" s="23"/>
      <c r="H472" s="24"/>
      <c r="I472" s="23">
        <f t="shared" si="94"/>
        <v>0</v>
      </c>
      <c r="J472" s="24"/>
      <c r="K472" s="24">
        <f t="shared" si="95"/>
        <v>0</v>
      </c>
      <c r="L472" s="24"/>
      <c r="M472" s="23">
        <f t="shared" si="96"/>
        <v>0</v>
      </c>
      <c r="N472" s="24"/>
      <c r="O472" s="24">
        <f t="shared" si="88"/>
        <v>0</v>
      </c>
      <c r="P472" s="24"/>
      <c r="Q472" s="7">
        <f t="shared" si="93"/>
        <v>0</v>
      </c>
      <c r="R472" s="24"/>
      <c r="S472" s="24">
        <f t="shared" si="89"/>
        <v>0</v>
      </c>
      <c r="T472" s="23"/>
      <c r="U472" s="23">
        <f t="shared" si="97"/>
        <v>0</v>
      </c>
      <c r="V472" s="23"/>
      <c r="W472" s="23">
        <f t="shared" si="99"/>
        <v>0</v>
      </c>
      <c r="X472" s="23"/>
      <c r="Y472" s="23"/>
      <c r="Z472" s="23">
        <f t="shared" si="98"/>
        <v>0</v>
      </c>
      <c r="AA472" s="23"/>
      <c r="AB472" s="23">
        <f t="shared" si="90"/>
        <v>0</v>
      </c>
      <c r="AD472" s="25"/>
      <c r="AG472" s="25"/>
    </row>
    <row r="473" spans="1:33" ht="12.75">
      <c r="A473" s="18" t="s">
        <v>356</v>
      </c>
      <c r="B473" s="19" t="s">
        <v>359</v>
      </c>
      <c r="C473" s="19"/>
      <c r="D473" s="20">
        <v>89358390</v>
      </c>
      <c r="E473" s="20"/>
      <c r="F473" s="23"/>
      <c r="G473" s="23"/>
      <c r="H473" s="24"/>
      <c r="I473" s="23">
        <f t="shared" si="94"/>
        <v>0</v>
      </c>
      <c r="J473" s="24"/>
      <c r="K473" s="24">
        <f t="shared" si="95"/>
        <v>0</v>
      </c>
      <c r="L473" s="24"/>
      <c r="M473" s="23">
        <f t="shared" si="96"/>
        <v>0</v>
      </c>
      <c r="N473" s="24"/>
      <c r="O473" s="24">
        <f aca="true" t="shared" si="100" ref="O473:O536">N473*D473</f>
        <v>0</v>
      </c>
      <c r="P473" s="24"/>
      <c r="Q473" s="7">
        <f t="shared" si="93"/>
        <v>0</v>
      </c>
      <c r="R473" s="24"/>
      <c r="S473" s="24">
        <f aca="true" t="shared" si="101" ref="S473:S536">R473*D473</f>
        <v>0</v>
      </c>
      <c r="T473" s="23"/>
      <c r="U473" s="23">
        <f t="shared" si="97"/>
        <v>0</v>
      </c>
      <c r="V473" s="23"/>
      <c r="W473" s="23">
        <f t="shared" si="99"/>
        <v>0</v>
      </c>
      <c r="X473" s="23"/>
      <c r="Y473" s="23"/>
      <c r="Z473" s="23">
        <f t="shared" si="98"/>
        <v>0</v>
      </c>
      <c r="AA473" s="23"/>
      <c r="AB473" s="23">
        <f t="shared" si="90"/>
        <v>0</v>
      </c>
      <c r="AD473" s="25"/>
      <c r="AG473" s="25"/>
    </row>
    <row r="474" spans="1:33" ht="12.75">
      <c r="A474" s="18"/>
      <c r="B474" s="21" t="s">
        <v>360</v>
      </c>
      <c r="C474" s="21"/>
      <c r="D474" s="22">
        <f>SUM(D473)</f>
        <v>89358390</v>
      </c>
      <c r="E474" s="22">
        <f>D474</f>
        <v>89358390</v>
      </c>
      <c r="F474" s="23">
        <v>19.595</v>
      </c>
      <c r="G474" s="23">
        <f>F474*D474</f>
        <v>1750977652.05</v>
      </c>
      <c r="H474" s="24">
        <v>0</v>
      </c>
      <c r="I474" s="23">
        <f t="shared" si="94"/>
        <v>0</v>
      </c>
      <c r="J474" s="24">
        <v>0</v>
      </c>
      <c r="K474" s="24">
        <f t="shared" si="95"/>
        <v>0</v>
      </c>
      <c r="L474" s="24">
        <v>0</v>
      </c>
      <c r="M474" s="23">
        <f t="shared" si="96"/>
        <v>0</v>
      </c>
      <c r="N474" s="24">
        <v>0</v>
      </c>
      <c r="O474" s="24">
        <f t="shared" si="100"/>
        <v>0</v>
      </c>
      <c r="P474" s="24">
        <v>0</v>
      </c>
      <c r="Q474" s="7">
        <f t="shared" si="93"/>
        <v>0</v>
      </c>
      <c r="R474" s="24">
        <v>5.372</v>
      </c>
      <c r="S474" s="24">
        <f t="shared" si="101"/>
        <v>480033271.08</v>
      </c>
      <c r="T474" s="23">
        <v>0</v>
      </c>
      <c r="U474" s="23">
        <f t="shared" si="97"/>
        <v>0</v>
      </c>
      <c r="V474" s="23">
        <v>0</v>
      </c>
      <c r="W474" s="23">
        <f t="shared" si="99"/>
        <v>0</v>
      </c>
      <c r="X474" s="23">
        <v>0</v>
      </c>
      <c r="Y474" s="23">
        <v>0</v>
      </c>
      <c r="Z474" s="23">
        <f t="shared" si="98"/>
        <v>0</v>
      </c>
      <c r="AA474" s="23">
        <f>F474+H474+J474+L474+N474+P474+R474+T474+V474+Y474</f>
        <v>24.967</v>
      </c>
      <c r="AB474" s="23">
        <f aca="true" t="shared" si="102" ref="AB474:AB537">$D474*AA474</f>
        <v>2231010923.13</v>
      </c>
      <c r="AD474" s="25">
        <f>AA474-N474-R474</f>
        <v>19.595</v>
      </c>
      <c r="AE474">
        <f>AD474/AA474</f>
        <v>0.7848359834982176</v>
      </c>
      <c r="AG474" s="25"/>
    </row>
    <row r="475" spans="1:33" ht="12.75">
      <c r="A475" s="18"/>
      <c r="B475" s="21"/>
      <c r="C475" s="21"/>
      <c r="D475" s="26"/>
      <c r="E475" s="26"/>
      <c r="F475" s="23"/>
      <c r="G475" s="23"/>
      <c r="H475" s="24"/>
      <c r="I475" s="23">
        <f t="shared" si="94"/>
        <v>0</v>
      </c>
      <c r="J475" s="24"/>
      <c r="K475" s="24">
        <f t="shared" si="95"/>
        <v>0</v>
      </c>
      <c r="L475" s="24"/>
      <c r="M475" s="23">
        <f t="shared" si="96"/>
        <v>0</v>
      </c>
      <c r="N475" s="24"/>
      <c r="O475" s="24">
        <f t="shared" si="100"/>
        <v>0</v>
      </c>
      <c r="P475" s="24"/>
      <c r="Q475" s="7">
        <f t="shared" si="93"/>
        <v>0</v>
      </c>
      <c r="R475" s="24"/>
      <c r="S475" s="24">
        <f t="shared" si="101"/>
        <v>0</v>
      </c>
      <c r="T475" s="23"/>
      <c r="U475" s="23">
        <f t="shared" si="97"/>
        <v>0</v>
      </c>
      <c r="V475" s="23"/>
      <c r="W475" s="23">
        <f t="shared" si="99"/>
        <v>0</v>
      </c>
      <c r="X475" s="23"/>
      <c r="Y475" s="23"/>
      <c r="Z475" s="23">
        <f t="shared" si="98"/>
        <v>0</v>
      </c>
      <c r="AA475" s="23"/>
      <c r="AB475" s="23">
        <f t="shared" si="102"/>
        <v>0</v>
      </c>
      <c r="AD475" s="25"/>
      <c r="AG475" s="25"/>
    </row>
    <row r="476" spans="1:33" ht="12.75">
      <c r="A476" s="18" t="s">
        <v>356</v>
      </c>
      <c r="B476" s="19" t="s">
        <v>361</v>
      </c>
      <c r="C476" s="19"/>
      <c r="D476" s="20">
        <v>17200770</v>
      </c>
      <c r="E476" s="20"/>
      <c r="F476" s="23"/>
      <c r="G476" s="23"/>
      <c r="H476" s="24"/>
      <c r="I476" s="23">
        <f t="shared" si="94"/>
        <v>0</v>
      </c>
      <c r="J476" s="24"/>
      <c r="K476" s="24">
        <f t="shared" si="95"/>
        <v>0</v>
      </c>
      <c r="L476" s="24"/>
      <c r="M476" s="23">
        <f t="shared" si="96"/>
        <v>0</v>
      </c>
      <c r="N476" s="24"/>
      <c r="O476" s="24">
        <f t="shared" si="100"/>
        <v>0</v>
      </c>
      <c r="P476" s="24"/>
      <c r="Q476" s="7">
        <f t="shared" si="93"/>
        <v>0</v>
      </c>
      <c r="R476" s="24"/>
      <c r="S476" s="24">
        <f t="shared" si="101"/>
        <v>0</v>
      </c>
      <c r="T476" s="23"/>
      <c r="U476" s="23">
        <f t="shared" si="97"/>
        <v>0</v>
      </c>
      <c r="V476" s="23"/>
      <c r="W476" s="23">
        <f t="shared" si="99"/>
        <v>0</v>
      </c>
      <c r="X476" s="23"/>
      <c r="Y476" s="23"/>
      <c r="Z476" s="23">
        <f t="shared" si="98"/>
        <v>0</v>
      </c>
      <c r="AA476" s="23"/>
      <c r="AB476" s="23">
        <f t="shared" si="102"/>
        <v>0</v>
      </c>
      <c r="AD476" s="25"/>
      <c r="AG476" s="25"/>
    </row>
    <row r="477" spans="1:33" ht="12.75">
      <c r="A477" s="18"/>
      <c r="B477" s="21" t="s">
        <v>362</v>
      </c>
      <c r="C477" s="21"/>
      <c r="D477" s="22">
        <f>SUM(D476)</f>
        <v>17200770</v>
      </c>
      <c r="E477" s="22">
        <f>D477</f>
        <v>17200770</v>
      </c>
      <c r="F477" s="23">
        <v>26.536</v>
      </c>
      <c r="G477" s="23">
        <f>F477*D477</f>
        <v>456439632.72</v>
      </c>
      <c r="H477" s="24">
        <v>0</v>
      </c>
      <c r="I477" s="23">
        <f t="shared" si="94"/>
        <v>0</v>
      </c>
      <c r="J477" s="24">
        <v>0</v>
      </c>
      <c r="K477" s="24">
        <f t="shared" si="95"/>
        <v>0</v>
      </c>
      <c r="L477" s="24">
        <v>0</v>
      </c>
      <c r="M477" s="23">
        <f t="shared" si="96"/>
        <v>0</v>
      </c>
      <c r="N477" s="24">
        <v>0</v>
      </c>
      <c r="O477" s="24">
        <f t="shared" si="100"/>
        <v>0</v>
      </c>
      <c r="P477" s="24">
        <v>0</v>
      </c>
      <c r="Q477" s="7">
        <f t="shared" si="93"/>
        <v>0</v>
      </c>
      <c r="R477" s="24">
        <v>0</v>
      </c>
      <c r="S477" s="24">
        <f t="shared" si="101"/>
        <v>0</v>
      </c>
      <c r="T477" s="23">
        <v>0</v>
      </c>
      <c r="U477" s="23">
        <f t="shared" si="97"/>
        <v>0</v>
      </c>
      <c r="V477" s="23">
        <v>0</v>
      </c>
      <c r="W477" s="23">
        <f t="shared" si="99"/>
        <v>0</v>
      </c>
      <c r="X477" s="23">
        <v>0</v>
      </c>
      <c r="Y477" s="23">
        <v>0</v>
      </c>
      <c r="Z477" s="23">
        <f t="shared" si="98"/>
        <v>0</v>
      </c>
      <c r="AA477" s="23">
        <f>F477+H477+J477+L477+N477+P477+R477+T477+V477+Y477</f>
        <v>26.536</v>
      </c>
      <c r="AB477" s="23">
        <f t="shared" si="102"/>
        <v>456439632.72</v>
      </c>
      <c r="AD477" s="25">
        <f>AA477-N477-R477</f>
        <v>26.536</v>
      </c>
      <c r="AE477">
        <f>AD477/AA477</f>
        <v>1</v>
      </c>
      <c r="AG477" s="25"/>
    </row>
    <row r="478" spans="1:33" ht="12.75">
      <c r="A478" s="18"/>
      <c r="B478" s="21"/>
      <c r="C478" s="21"/>
      <c r="D478" s="26"/>
      <c r="E478" s="26"/>
      <c r="F478" s="23"/>
      <c r="G478" s="23"/>
      <c r="H478" s="24"/>
      <c r="I478" s="23">
        <f t="shared" si="94"/>
        <v>0</v>
      </c>
      <c r="J478" s="24"/>
      <c r="K478" s="24">
        <f t="shared" si="95"/>
        <v>0</v>
      </c>
      <c r="L478" s="24"/>
      <c r="M478" s="23">
        <f t="shared" si="96"/>
        <v>0</v>
      </c>
      <c r="N478" s="24"/>
      <c r="O478" s="24">
        <f t="shared" si="100"/>
        <v>0</v>
      </c>
      <c r="P478" s="24"/>
      <c r="Q478" s="7">
        <f t="shared" si="93"/>
        <v>0</v>
      </c>
      <c r="R478" s="24"/>
      <c r="S478" s="24">
        <f t="shared" si="101"/>
        <v>0</v>
      </c>
      <c r="T478" s="23"/>
      <c r="U478" s="23">
        <f t="shared" si="97"/>
        <v>0</v>
      </c>
      <c r="V478" s="23"/>
      <c r="W478" s="23">
        <f t="shared" si="99"/>
        <v>0</v>
      </c>
      <c r="X478" s="23"/>
      <c r="Y478" s="23"/>
      <c r="Z478" s="23">
        <f t="shared" si="98"/>
        <v>0</v>
      </c>
      <c r="AA478" s="23"/>
      <c r="AB478" s="23">
        <f t="shared" si="102"/>
        <v>0</v>
      </c>
      <c r="AD478" s="25"/>
      <c r="AG478" s="25"/>
    </row>
    <row r="479" spans="1:33" ht="12.75">
      <c r="A479" s="18" t="s">
        <v>356</v>
      </c>
      <c r="B479" s="19" t="s">
        <v>363</v>
      </c>
      <c r="C479" s="19"/>
      <c r="D479" s="28">
        <v>7861220</v>
      </c>
      <c r="E479" s="28"/>
      <c r="F479" s="23"/>
      <c r="G479" s="23"/>
      <c r="H479" s="24"/>
      <c r="I479" s="23">
        <f t="shared" si="94"/>
        <v>0</v>
      </c>
      <c r="J479" s="24"/>
      <c r="K479" s="24">
        <f t="shared" si="95"/>
        <v>0</v>
      </c>
      <c r="L479" s="24"/>
      <c r="M479" s="23">
        <f t="shared" si="96"/>
        <v>0</v>
      </c>
      <c r="N479" s="24"/>
      <c r="O479" s="24">
        <f t="shared" si="100"/>
        <v>0</v>
      </c>
      <c r="P479" s="24"/>
      <c r="Q479" s="7">
        <f t="shared" si="93"/>
        <v>0</v>
      </c>
      <c r="R479" s="24"/>
      <c r="S479" s="24">
        <f t="shared" si="101"/>
        <v>0</v>
      </c>
      <c r="T479" s="23"/>
      <c r="U479" s="23">
        <f t="shared" si="97"/>
        <v>0</v>
      </c>
      <c r="V479" s="23"/>
      <c r="W479" s="23">
        <f t="shared" si="99"/>
        <v>0</v>
      </c>
      <c r="X479" s="23"/>
      <c r="Y479" s="23"/>
      <c r="Z479" s="23">
        <f t="shared" si="98"/>
        <v>0</v>
      </c>
      <c r="AA479" s="23"/>
      <c r="AB479" s="23">
        <f t="shared" si="102"/>
        <v>0</v>
      </c>
      <c r="AD479" s="25"/>
      <c r="AG479" s="25"/>
    </row>
    <row r="480" spans="1:33" ht="12.75">
      <c r="A480" s="18" t="s">
        <v>86</v>
      </c>
      <c r="B480" s="19" t="s">
        <v>363</v>
      </c>
      <c r="C480" s="19"/>
      <c r="D480" s="28">
        <v>3890500</v>
      </c>
      <c r="E480" s="28"/>
      <c r="F480" s="23"/>
      <c r="G480" s="23"/>
      <c r="H480" s="24"/>
      <c r="I480" s="23">
        <f t="shared" si="94"/>
        <v>0</v>
      </c>
      <c r="J480" s="24"/>
      <c r="K480" s="24">
        <f t="shared" si="95"/>
        <v>0</v>
      </c>
      <c r="L480" s="24"/>
      <c r="M480" s="23">
        <f t="shared" si="96"/>
        <v>0</v>
      </c>
      <c r="N480" s="24"/>
      <c r="O480" s="24">
        <f t="shared" si="100"/>
        <v>0</v>
      </c>
      <c r="P480" s="24"/>
      <c r="Q480" s="7">
        <f t="shared" si="93"/>
        <v>0</v>
      </c>
      <c r="R480" s="24"/>
      <c r="S480" s="24">
        <f t="shared" si="101"/>
        <v>0</v>
      </c>
      <c r="T480" s="23"/>
      <c r="U480" s="23">
        <f t="shared" si="97"/>
        <v>0</v>
      </c>
      <c r="V480" s="23"/>
      <c r="W480" s="23">
        <f>$D479*V480</f>
        <v>0</v>
      </c>
      <c r="X480" s="23"/>
      <c r="Y480" s="23"/>
      <c r="Z480" s="23">
        <f t="shared" si="98"/>
        <v>0</v>
      </c>
      <c r="AA480" s="23"/>
      <c r="AB480" s="23">
        <f t="shared" si="102"/>
        <v>0</v>
      </c>
      <c r="AD480" s="25"/>
      <c r="AG480" s="25"/>
    </row>
    <row r="481" spans="1:33" ht="12.75">
      <c r="A481" s="18"/>
      <c r="B481" s="21" t="s">
        <v>364</v>
      </c>
      <c r="C481" s="21"/>
      <c r="D481" s="22">
        <f>SUM(D479:D480)</f>
        <v>11751720</v>
      </c>
      <c r="E481" s="22">
        <f>D481</f>
        <v>11751720</v>
      </c>
      <c r="F481" s="23">
        <v>25.053</v>
      </c>
      <c r="G481" s="23">
        <f>F481*D481</f>
        <v>294415841.16</v>
      </c>
      <c r="H481" s="24">
        <v>0</v>
      </c>
      <c r="I481" s="23">
        <f t="shared" si="94"/>
        <v>0</v>
      </c>
      <c r="J481" s="24">
        <v>0</v>
      </c>
      <c r="K481" s="24">
        <f t="shared" si="95"/>
        <v>0</v>
      </c>
      <c r="L481" s="24">
        <v>0</v>
      </c>
      <c r="M481" s="23">
        <f t="shared" si="96"/>
        <v>0</v>
      </c>
      <c r="N481" s="24">
        <v>0</v>
      </c>
      <c r="O481" s="24">
        <f t="shared" si="100"/>
        <v>0</v>
      </c>
      <c r="P481" s="24">
        <v>0</v>
      </c>
      <c r="Q481" s="7">
        <f t="shared" si="93"/>
        <v>0</v>
      </c>
      <c r="R481" s="24">
        <v>0</v>
      </c>
      <c r="S481" s="24">
        <f t="shared" si="101"/>
        <v>0</v>
      </c>
      <c r="T481" s="23">
        <v>0</v>
      </c>
      <c r="U481" s="23">
        <f t="shared" si="97"/>
        <v>0</v>
      </c>
      <c r="V481" s="23">
        <v>0</v>
      </c>
      <c r="W481" s="23">
        <f>$D480*V481</f>
        <v>0</v>
      </c>
      <c r="X481" s="23">
        <v>0</v>
      </c>
      <c r="Y481" s="23">
        <v>0</v>
      </c>
      <c r="Z481" s="23">
        <f t="shared" si="98"/>
        <v>0</v>
      </c>
      <c r="AA481" s="23">
        <f>F481+H481+J481+L481+N481+P481+R481+T481+V481+Y481</f>
        <v>25.053</v>
      </c>
      <c r="AB481" s="23">
        <f t="shared" si="102"/>
        <v>294415841.16</v>
      </c>
      <c r="AD481" s="25">
        <f>AA481-N481-R481</f>
        <v>25.053</v>
      </c>
      <c r="AE481">
        <f>AD481/AA481</f>
        <v>1</v>
      </c>
      <c r="AG481" s="25"/>
    </row>
    <row r="482" spans="1:33" ht="12.75">
      <c r="A482" s="18"/>
      <c r="B482" s="21"/>
      <c r="C482" s="21"/>
      <c r="D482" s="26"/>
      <c r="E482" s="26"/>
      <c r="F482" s="23"/>
      <c r="G482" s="23"/>
      <c r="H482" s="24"/>
      <c r="I482" s="23">
        <f t="shared" si="94"/>
        <v>0</v>
      </c>
      <c r="J482" s="24"/>
      <c r="K482" s="24">
        <f t="shared" si="95"/>
        <v>0</v>
      </c>
      <c r="L482" s="24"/>
      <c r="M482" s="23">
        <f t="shared" si="96"/>
        <v>0</v>
      </c>
      <c r="N482" s="24"/>
      <c r="O482" s="24">
        <f t="shared" si="100"/>
        <v>0</v>
      </c>
      <c r="P482" s="24"/>
      <c r="Q482" s="7">
        <f t="shared" si="93"/>
        <v>0</v>
      </c>
      <c r="R482" s="24"/>
      <c r="S482" s="24">
        <f t="shared" si="101"/>
        <v>0</v>
      </c>
      <c r="T482" s="23"/>
      <c r="U482" s="23">
        <f t="shared" si="97"/>
        <v>0</v>
      </c>
      <c r="V482" s="23"/>
      <c r="W482" s="23">
        <f>$D481*V482</f>
        <v>0</v>
      </c>
      <c r="X482" s="23"/>
      <c r="Y482" s="23"/>
      <c r="Z482" s="23">
        <f t="shared" si="98"/>
        <v>0</v>
      </c>
      <c r="AA482" s="23"/>
      <c r="AB482" s="23">
        <f t="shared" si="102"/>
        <v>0</v>
      </c>
      <c r="AD482" s="25"/>
      <c r="AG482" s="25"/>
    </row>
    <row r="483" spans="1:33" ht="12.75">
      <c r="A483" s="32" t="s">
        <v>191</v>
      </c>
      <c r="B483" s="33" t="s">
        <v>365</v>
      </c>
      <c r="C483" s="19"/>
      <c r="D483" s="20">
        <v>770731904</v>
      </c>
      <c r="E483" s="20"/>
      <c r="F483" s="23"/>
      <c r="G483" s="23"/>
      <c r="H483" s="24"/>
      <c r="I483" s="23">
        <f t="shared" si="94"/>
        <v>0</v>
      </c>
      <c r="J483" s="24"/>
      <c r="K483" s="24">
        <f t="shared" si="95"/>
        <v>0</v>
      </c>
      <c r="L483" s="24"/>
      <c r="M483" s="23">
        <f t="shared" si="96"/>
        <v>0</v>
      </c>
      <c r="N483" s="24"/>
      <c r="O483" s="24">
        <f t="shared" si="100"/>
        <v>0</v>
      </c>
      <c r="P483" s="24"/>
      <c r="Q483" s="7">
        <f t="shared" si="93"/>
        <v>0</v>
      </c>
      <c r="R483" s="24"/>
      <c r="S483" s="24">
        <f t="shared" si="101"/>
        <v>0</v>
      </c>
      <c r="T483" s="23"/>
      <c r="U483" s="23">
        <f t="shared" si="97"/>
        <v>0</v>
      </c>
      <c r="V483" s="23"/>
      <c r="W483" s="23">
        <f>$D482*V483</f>
        <v>0</v>
      </c>
      <c r="X483" s="23"/>
      <c r="Y483" s="23"/>
      <c r="Z483" s="23">
        <f t="shared" si="98"/>
        <v>0</v>
      </c>
      <c r="AA483" s="23"/>
      <c r="AB483" s="23">
        <f t="shared" si="102"/>
        <v>0</v>
      </c>
      <c r="AD483" s="25"/>
      <c r="AG483" s="25"/>
    </row>
    <row r="484" spans="1:33" ht="12.75">
      <c r="A484" s="18"/>
      <c r="B484" s="21" t="s">
        <v>366</v>
      </c>
      <c r="C484" s="21"/>
      <c r="D484" s="22">
        <f>SUM(D483)</f>
        <v>770731904</v>
      </c>
      <c r="E484" s="22">
        <f>D484</f>
        <v>770731904</v>
      </c>
      <c r="F484" s="23">
        <v>27</v>
      </c>
      <c r="G484" s="23">
        <f>F484*D484</f>
        <v>20809761408</v>
      </c>
      <c r="H484" s="24">
        <v>0</v>
      </c>
      <c r="I484" s="23">
        <f t="shared" si="94"/>
        <v>0</v>
      </c>
      <c r="J484" s="24">
        <v>0</v>
      </c>
      <c r="K484" s="24">
        <f t="shared" si="95"/>
        <v>0</v>
      </c>
      <c r="L484" s="24">
        <v>0</v>
      </c>
      <c r="M484" s="23">
        <f t="shared" si="96"/>
        <v>0</v>
      </c>
      <c r="N484" s="24">
        <v>0</v>
      </c>
      <c r="O484" s="24">
        <f t="shared" si="100"/>
        <v>0</v>
      </c>
      <c r="P484" s="24">
        <v>0.468</v>
      </c>
      <c r="Q484" s="7">
        <f t="shared" si="93"/>
        <v>360702.53107200004</v>
      </c>
      <c r="R484" s="24">
        <v>9.161</v>
      </c>
      <c r="S484" s="24">
        <f t="shared" si="101"/>
        <v>7060674972.544</v>
      </c>
      <c r="T484" s="23">
        <v>0</v>
      </c>
      <c r="U484" s="23">
        <f t="shared" si="97"/>
        <v>0</v>
      </c>
      <c r="V484" s="23">
        <v>0</v>
      </c>
      <c r="W484" s="23">
        <f aca="true" t="shared" si="103" ref="W484:W501">$D484*V484</f>
        <v>0</v>
      </c>
      <c r="X484" s="23">
        <v>0</v>
      </c>
      <c r="Y484" s="23">
        <v>0</v>
      </c>
      <c r="Z484" s="23">
        <f t="shared" si="98"/>
        <v>0</v>
      </c>
      <c r="AA484" s="23">
        <f>F484+H484+J484+L484+N484+P484+R484+T484+V484+Y484</f>
        <v>36.629</v>
      </c>
      <c r="AB484" s="23">
        <f t="shared" si="102"/>
        <v>28231138911.615997</v>
      </c>
      <c r="AD484" s="25">
        <f>AA484-N484-R484</f>
        <v>27.467999999999996</v>
      </c>
      <c r="AE484">
        <f>AD484/AA484</f>
        <v>0.7498976221027055</v>
      </c>
      <c r="AG484" s="25"/>
    </row>
    <row r="485" spans="1:33" ht="12.75">
      <c r="A485" s="18"/>
      <c r="B485" s="21"/>
      <c r="C485" s="21"/>
      <c r="D485" s="26"/>
      <c r="E485" s="26"/>
      <c r="F485" s="23"/>
      <c r="G485" s="23"/>
      <c r="H485" s="24"/>
      <c r="I485" s="23">
        <f t="shared" si="94"/>
        <v>0</v>
      </c>
      <c r="J485" s="24"/>
      <c r="K485" s="24">
        <f t="shared" si="95"/>
        <v>0</v>
      </c>
      <c r="L485" s="24"/>
      <c r="M485" s="23">
        <f t="shared" si="96"/>
        <v>0</v>
      </c>
      <c r="N485" s="24"/>
      <c r="O485" s="24">
        <f t="shared" si="100"/>
        <v>0</v>
      </c>
      <c r="P485" s="24"/>
      <c r="Q485" s="7">
        <f t="shared" si="93"/>
        <v>0</v>
      </c>
      <c r="R485" s="24"/>
      <c r="S485" s="24">
        <f t="shared" si="101"/>
        <v>0</v>
      </c>
      <c r="T485" s="23"/>
      <c r="U485" s="23">
        <f t="shared" si="97"/>
        <v>0</v>
      </c>
      <c r="V485" s="23"/>
      <c r="W485" s="23">
        <f t="shared" si="103"/>
        <v>0</v>
      </c>
      <c r="X485" s="23"/>
      <c r="Y485" s="23"/>
      <c r="Z485" s="23">
        <f t="shared" si="98"/>
        <v>0</v>
      </c>
      <c r="AA485" s="23"/>
      <c r="AB485" s="23">
        <f t="shared" si="102"/>
        <v>0</v>
      </c>
      <c r="AD485" s="25"/>
      <c r="AG485" s="25"/>
    </row>
    <row r="486" spans="1:33" ht="12.75">
      <c r="A486" s="18" t="s">
        <v>191</v>
      </c>
      <c r="B486" s="19" t="s">
        <v>367</v>
      </c>
      <c r="C486" s="19"/>
      <c r="D486" s="20">
        <v>558892397</v>
      </c>
      <c r="E486" s="20"/>
      <c r="F486" s="23"/>
      <c r="G486" s="23"/>
      <c r="H486" s="24"/>
      <c r="I486" s="23">
        <f t="shared" si="94"/>
        <v>0</v>
      </c>
      <c r="J486" s="24"/>
      <c r="K486" s="24">
        <f t="shared" si="95"/>
        <v>0</v>
      </c>
      <c r="L486" s="24"/>
      <c r="M486" s="23">
        <f t="shared" si="96"/>
        <v>0</v>
      </c>
      <c r="N486" s="24"/>
      <c r="O486" s="24">
        <f t="shared" si="100"/>
        <v>0</v>
      </c>
      <c r="P486" s="24"/>
      <c r="Q486" s="7">
        <f t="shared" si="93"/>
        <v>0</v>
      </c>
      <c r="R486" s="24"/>
      <c r="S486" s="24">
        <f t="shared" si="101"/>
        <v>0</v>
      </c>
      <c r="T486" s="23"/>
      <c r="U486" s="23">
        <f t="shared" si="97"/>
        <v>0</v>
      </c>
      <c r="V486" s="23"/>
      <c r="W486" s="23">
        <f t="shared" si="103"/>
        <v>0</v>
      </c>
      <c r="X486" s="23"/>
      <c r="Y486" s="23"/>
      <c r="Z486" s="23">
        <f t="shared" si="98"/>
        <v>0</v>
      </c>
      <c r="AA486" s="23"/>
      <c r="AB486" s="23">
        <f t="shared" si="102"/>
        <v>0</v>
      </c>
      <c r="AD486" s="25"/>
      <c r="AG486" s="25"/>
    </row>
    <row r="487" spans="1:33" ht="12.75">
      <c r="A487" s="18"/>
      <c r="B487" s="21" t="s">
        <v>368</v>
      </c>
      <c r="C487" s="21"/>
      <c r="D487" s="22">
        <f>SUM(D486)</f>
        <v>558892397</v>
      </c>
      <c r="E487" s="22">
        <f>D487</f>
        <v>558892397</v>
      </c>
      <c r="F487" s="23">
        <v>27</v>
      </c>
      <c r="G487" s="23">
        <f>F487*D487</f>
        <v>15090094719</v>
      </c>
      <c r="H487" s="24">
        <v>0</v>
      </c>
      <c r="I487" s="23">
        <f t="shared" si="94"/>
        <v>0</v>
      </c>
      <c r="J487" s="24">
        <v>0</v>
      </c>
      <c r="K487" s="24">
        <f t="shared" si="95"/>
        <v>0</v>
      </c>
      <c r="L487" s="24">
        <v>0</v>
      </c>
      <c r="M487" s="23">
        <f t="shared" si="96"/>
        <v>0</v>
      </c>
      <c r="N487" s="24">
        <v>0</v>
      </c>
      <c r="O487" s="24">
        <f t="shared" si="100"/>
        <v>0</v>
      </c>
      <c r="P487" s="24">
        <v>0.306</v>
      </c>
      <c r="Q487" s="7">
        <f t="shared" si="93"/>
        <v>171021.073482</v>
      </c>
      <c r="R487" s="24">
        <v>13.498</v>
      </c>
      <c r="S487" s="24">
        <f t="shared" si="101"/>
        <v>7543929574.705999</v>
      </c>
      <c r="T487" s="23">
        <v>0</v>
      </c>
      <c r="U487" s="23">
        <f t="shared" si="97"/>
        <v>0</v>
      </c>
      <c r="V487" s="23">
        <v>0</v>
      </c>
      <c r="W487" s="23">
        <f t="shared" si="103"/>
        <v>0</v>
      </c>
      <c r="X487" s="23">
        <v>0</v>
      </c>
      <c r="Y487" s="23">
        <v>0</v>
      </c>
      <c r="Z487" s="23">
        <f t="shared" si="98"/>
        <v>0</v>
      </c>
      <c r="AA487" s="23">
        <f>F487+H487+J487+L487+N487+P487+R487+T487+V487+Y487</f>
        <v>40.804</v>
      </c>
      <c r="AB487" s="23">
        <f t="shared" si="102"/>
        <v>22805045367.188</v>
      </c>
      <c r="AD487" s="25">
        <f>AA487-N487-R487</f>
        <v>27.306000000000004</v>
      </c>
      <c r="AE487">
        <f>AD487/AA487</f>
        <v>0.6691990981276347</v>
      </c>
      <c r="AG487" s="25"/>
    </row>
    <row r="488" spans="1:33" ht="12.75">
      <c r="A488" s="18"/>
      <c r="B488" s="21"/>
      <c r="C488" s="21"/>
      <c r="D488" s="26"/>
      <c r="E488" s="26"/>
      <c r="F488" s="23"/>
      <c r="G488" s="23"/>
      <c r="H488" s="24"/>
      <c r="I488" s="23">
        <f t="shared" si="94"/>
        <v>0</v>
      </c>
      <c r="J488" s="24"/>
      <c r="K488" s="24">
        <f t="shared" si="95"/>
        <v>0</v>
      </c>
      <c r="L488" s="24"/>
      <c r="M488" s="23">
        <f t="shared" si="96"/>
        <v>0</v>
      </c>
      <c r="N488" s="24"/>
      <c r="O488" s="24">
        <f t="shared" si="100"/>
        <v>0</v>
      </c>
      <c r="P488" s="24"/>
      <c r="Q488" s="7">
        <f t="shared" si="93"/>
        <v>0</v>
      </c>
      <c r="R488" s="24"/>
      <c r="S488" s="24">
        <f t="shared" si="101"/>
        <v>0</v>
      </c>
      <c r="T488" s="23"/>
      <c r="U488" s="23">
        <f t="shared" si="97"/>
        <v>0</v>
      </c>
      <c r="V488" s="23"/>
      <c r="W488" s="23">
        <f t="shared" si="103"/>
        <v>0</v>
      </c>
      <c r="X488" s="23"/>
      <c r="Y488" s="23"/>
      <c r="Z488" s="23">
        <f t="shared" si="98"/>
        <v>0</v>
      </c>
      <c r="AA488" s="23"/>
      <c r="AB488" s="23">
        <f t="shared" si="102"/>
        <v>0</v>
      </c>
      <c r="AD488" s="25"/>
      <c r="AG488" s="25"/>
    </row>
    <row r="489" spans="1:33" ht="12.75">
      <c r="A489" s="18" t="s">
        <v>369</v>
      </c>
      <c r="B489" s="33" t="s">
        <v>370</v>
      </c>
      <c r="C489" s="19"/>
      <c r="D489" s="20">
        <v>615864890</v>
      </c>
      <c r="E489" s="20"/>
      <c r="F489" s="23"/>
      <c r="G489" s="23"/>
      <c r="H489" s="24"/>
      <c r="I489" s="23">
        <f t="shared" si="94"/>
        <v>0</v>
      </c>
      <c r="J489" s="24"/>
      <c r="K489" s="24">
        <f t="shared" si="95"/>
        <v>0</v>
      </c>
      <c r="L489" s="24"/>
      <c r="M489" s="23">
        <f t="shared" si="96"/>
        <v>0</v>
      </c>
      <c r="N489" s="24"/>
      <c r="O489" s="24">
        <f t="shared" si="100"/>
        <v>0</v>
      </c>
      <c r="P489" s="24"/>
      <c r="Q489" s="7">
        <f t="shared" si="93"/>
        <v>0</v>
      </c>
      <c r="R489" s="24"/>
      <c r="S489" s="24">
        <f t="shared" si="101"/>
        <v>0</v>
      </c>
      <c r="T489" s="23"/>
      <c r="U489" s="23">
        <f t="shared" si="97"/>
        <v>0</v>
      </c>
      <c r="V489" s="23"/>
      <c r="W489" s="23">
        <f t="shared" si="103"/>
        <v>0</v>
      </c>
      <c r="X489" s="23"/>
      <c r="Y489" s="23"/>
      <c r="Z489" s="23">
        <f t="shared" si="98"/>
        <v>0</v>
      </c>
      <c r="AA489" s="23"/>
      <c r="AB489" s="23">
        <f t="shared" si="102"/>
        <v>0</v>
      </c>
      <c r="AD489" s="25"/>
      <c r="AG489" s="25"/>
    </row>
    <row r="490" spans="1:33" ht="12.75">
      <c r="A490" s="18"/>
      <c r="B490" s="21" t="s">
        <v>371</v>
      </c>
      <c r="C490" s="21"/>
      <c r="D490" s="22">
        <f>SUM(D489)</f>
        <v>615864890</v>
      </c>
      <c r="E490" s="22">
        <f>D490</f>
        <v>615864890</v>
      </c>
      <c r="F490" s="23">
        <v>7.595</v>
      </c>
      <c r="G490" s="23">
        <f>F490*D490</f>
        <v>4677493839.55</v>
      </c>
      <c r="H490" s="24">
        <v>0.317</v>
      </c>
      <c r="I490" s="23">
        <f t="shared" si="94"/>
        <v>195229170.13</v>
      </c>
      <c r="J490" s="24">
        <v>0</v>
      </c>
      <c r="K490" s="24">
        <f t="shared" si="95"/>
        <v>0</v>
      </c>
      <c r="L490" s="24">
        <v>0</v>
      </c>
      <c r="M490" s="23">
        <f t="shared" si="96"/>
        <v>0</v>
      </c>
      <c r="N490" s="24">
        <v>0.657</v>
      </c>
      <c r="O490" s="24">
        <f t="shared" si="100"/>
        <v>404623232.73</v>
      </c>
      <c r="P490" s="24">
        <v>0.018</v>
      </c>
      <c r="Q490" s="7">
        <f t="shared" si="93"/>
        <v>11085.568019999999</v>
      </c>
      <c r="R490" s="24">
        <v>3.65</v>
      </c>
      <c r="S490" s="24">
        <f t="shared" si="101"/>
        <v>2247906848.5</v>
      </c>
      <c r="T490" s="23">
        <v>0</v>
      </c>
      <c r="U490" s="23">
        <f t="shared" si="97"/>
        <v>0</v>
      </c>
      <c r="V490" s="23">
        <v>0</v>
      </c>
      <c r="W490" s="23">
        <f t="shared" si="103"/>
        <v>0</v>
      </c>
      <c r="X490" s="23">
        <v>0</v>
      </c>
      <c r="Y490" s="23">
        <v>0</v>
      </c>
      <c r="Z490" s="23">
        <f t="shared" si="98"/>
        <v>0</v>
      </c>
      <c r="AA490" s="23">
        <f>F490+H490+J490+L490+N490+P490+R490+T490+V490+Y490</f>
        <v>12.237</v>
      </c>
      <c r="AB490" s="23">
        <f t="shared" si="102"/>
        <v>7536338658.93</v>
      </c>
      <c r="AD490" s="25">
        <f>AA490-N490-R490</f>
        <v>7.93</v>
      </c>
      <c r="AE490">
        <f>AD490/AA490</f>
        <v>0.6480346490152815</v>
      </c>
      <c r="AG490" s="25"/>
    </row>
    <row r="491" spans="1:33" ht="12.75">
      <c r="A491" s="18"/>
      <c r="B491" s="21"/>
      <c r="C491" s="21"/>
      <c r="D491" s="26"/>
      <c r="E491" s="26"/>
      <c r="F491" s="23"/>
      <c r="G491" s="23"/>
      <c r="H491" s="24"/>
      <c r="I491" s="23">
        <f t="shared" si="94"/>
        <v>0</v>
      </c>
      <c r="J491" s="24"/>
      <c r="K491" s="24">
        <f t="shared" si="95"/>
        <v>0</v>
      </c>
      <c r="L491" s="24"/>
      <c r="M491" s="23">
        <f t="shared" si="96"/>
        <v>0</v>
      </c>
      <c r="N491" s="24"/>
      <c r="O491" s="24">
        <f t="shared" si="100"/>
        <v>0</v>
      </c>
      <c r="P491" s="24"/>
      <c r="Q491" s="7">
        <f t="shared" si="93"/>
        <v>0</v>
      </c>
      <c r="R491" s="24"/>
      <c r="S491" s="24">
        <f t="shared" si="101"/>
        <v>0</v>
      </c>
      <c r="T491" s="23"/>
      <c r="U491" s="23">
        <f t="shared" si="97"/>
        <v>0</v>
      </c>
      <c r="V491" s="23"/>
      <c r="W491" s="23">
        <f t="shared" si="103"/>
        <v>0</v>
      </c>
      <c r="X491" s="23"/>
      <c r="Y491" s="23"/>
      <c r="Z491" s="23">
        <f t="shared" si="98"/>
        <v>0</v>
      </c>
      <c r="AA491" s="23"/>
      <c r="AB491" s="23">
        <f t="shared" si="102"/>
        <v>0</v>
      </c>
      <c r="AD491" s="25"/>
      <c r="AG491" s="25"/>
    </row>
    <row r="492" spans="1:33" ht="12.75">
      <c r="A492" s="18" t="s">
        <v>369</v>
      </c>
      <c r="B492" s="19" t="s">
        <v>372</v>
      </c>
      <c r="C492" s="19"/>
      <c r="D492" s="20">
        <v>545082430</v>
      </c>
      <c r="E492" s="20"/>
      <c r="F492" s="23"/>
      <c r="G492" s="23"/>
      <c r="H492" s="24"/>
      <c r="I492" s="23">
        <f t="shared" si="94"/>
        <v>0</v>
      </c>
      <c r="J492" s="24"/>
      <c r="K492" s="24">
        <f t="shared" si="95"/>
        <v>0</v>
      </c>
      <c r="L492" s="24"/>
      <c r="M492" s="23">
        <f t="shared" si="96"/>
        <v>0</v>
      </c>
      <c r="N492" s="24"/>
      <c r="O492" s="24">
        <f t="shared" si="100"/>
        <v>0</v>
      </c>
      <c r="P492" s="24"/>
      <c r="Q492" s="7">
        <f t="shared" si="93"/>
        <v>0</v>
      </c>
      <c r="R492" s="24"/>
      <c r="S492" s="24">
        <f t="shared" si="101"/>
        <v>0</v>
      </c>
      <c r="T492" s="23"/>
      <c r="U492" s="23">
        <f t="shared" si="97"/>
        <v>0</v>
      </c>
      <c r="V492" s="23"/>
      <c r="W492" s="23">
        <f t="shared" si="103"/>
        <v>0</v>
      </c>
      <c r="X492" s="23"/>
      <c r="Y492" s="23"/>
      <c r="Z492" s="23">
        <f t="shared" si="98"/>
        <v>0</v>
      </c>
      <c r="AA492" s="23"/>
      <c r="AB492" s="23">
        <f t="shared" si="102"/>
        <v>0</v>
      </c>
      <c r="AD492" s="25"/>
      <c r="AG492" s="25"/>
    </row>
    <row r="493" spans="1:33" ht="12.75">
      <c r="A493" s="18"/>
      <c r="B493" s="21" t="s">
        <v>373</v>
      </c>
      <c r="C493" s="21"/>
      <c r="D493" s="22">
        <f>SUM(D492)</f>
        <v>545082430</v>
      </c>
      <c r="E493" s="22">
        <f>D493</f>
        <v>545082430</v>
      </c>
      <c r="F493" s="23">
        <v>2.116</v>
      </c>
      <c r="G493" s="23">
        <f>F493*D493</f>
        <v>1153394421.88</v>
      </c>
      <c r="H493" s="24">
        <v>0</v>
      </c>
      <c r="I493" s="23">
        <f t="shared" si="94"/>
        <v>0</v>
      </c>
      <c r="J493" s="24">
        <v>1.231</v>
      </c>
      <c r="K493" s="24">
        <f t="shared" si="95"/>
        <v>670996471.33</v>
      </c>
      <c r="L493" s="24">
        <v>0</v>
      </c>
      <c r="M493" s="23">
        <f t="shared" si="96"/>
        <v>0</v>
      </c>
      <c r="N493" s="24">
        <v>0</v>
      </c>
      <c r="O493" s="24">
        <f t="shared" si="100"/>
        <v>0</v>
      </c>
      <c r="P493" s="24">
        <v>0.012</v>
      </c>
      <c r="Q493" s="7">
        <f t="shared" si="93"/>
        <v>6540.98916</v>
      </c>
      <c r="R493" s="24">
        <v>3.441</v>
      </c>
      <c r="S493" s="24">
        <f t="shared" si="101"/>
        <v>1875628641.6299999</v>
      </c>
      <c r="T493" s="23">
        <v>0.252</v>
      </c>
      <c r="U493" s="23">
        <f t="shared" si="97"/>
        <v>137360772.36</v>
      </c>
      <c r="V493" s="23">
        <v>0</v>
      </c>
      <c r="W493" s="23">
        <f t="shared" si="103"/>
        <v>0</v>
      </c>
      <c r="X493" s="23">
        <v>0</v>
      </c>
      <c r="Y493" s="23">
        <v>0</v>
      </c>
      <c r="Z493" s="23">
        <f t="shared" si="98"/>
        <v>0</v>
      </c>
      <c r="AA493" s="23">
        <f>F493+H493+J493+L493+N493+P493+R493+T493+V493+Y493</f>
        <v>7.0520000000000005</v>
      </c>
      <c r="AB493" s="23">
        <f t="shared" si="102"/>
        <v>3843921296.36</v>
      </c>
      <c r="AD493" s="25">
        <f>AA493-N493-R493</f>
        <v>3.6110000000000007</v>
      </c>
      <c r="AE493">
        <f>AD493/AA493</f>
        <v>0.5120533182076007</v>
      </c>
      <c r="AG493" s="25"/>
    </row>
    <row r="494" spans="1:33" ht="12.75">
      <c r="A494" s="18"/>
      <c r="B494" s="21"/>
      <c r="C494" s="21"/>
      <c r="D494" s="26"/>
      <c r="E494" s="26"/>
      <c r="F494" s="23"/>
      <c r="G494" s="23"/>
      <c r="H494" s="24"/>
      <c r="I494" s="23">
        <f t="shared" si="94"/>
        <v>0</v>
      </c>
      <c r="J494" s="24"/>
      <c r="K494" s="24">
        <f t="shared" si="95"/>
        <v>0</v>
      </c>
      <c r="L494" s="24"/>
      <c r="M494" s="23">
        <f t="shared" si="96"/>
        <v>0</v>
      </c>
      <c r="N494" s="24"/>
      <c r="O494" s="24">
        <f t="shared" si="100"/>
        <v>0</v>
      </c>
      <c r="P494" s="24"/>
      <c r="Q494" s="7">
        <f t="shared" si="93"/>
        <v>0</v>
      </c>
      <c r="R494" s="24"/>
      <c r="S494" s="24">
        <f t="shared" si="101"/>
        <v>0</v>
      </c>
      <c r="T494" s="23"/>
      <c r="U494" s="23">
        <f t="shared" si="97"/>
        <v>0</v>
      </c>
      <c r="V494" s="23"/>
      <c r="W494" s="23">
        <f t="shared" si="103"/>
        <v>0</v>
      </c>
      <c r="X494" s="23"/>
      <c r="Y494" s="23"/>
      <c r="Z494" s="23">
        <f t="shared" si="98"/>
        <v>0</v>
      </c>
      <c r="AA494" s="23"/>
      <c r="AB494" s="23">
        <f t="shared" si="102"/>
        <v>0</v>
      </c>
      <c r="AD494" s="25"/>
      <c r="AG494" s="25"/>
    </row>
    <row r="495" spans="1:33" ht="12.75">
      <c r="A495" s="32" t="s">
        <v>374</v>
      </c>
      <c r="B495" s="33" t="s">
        <v>375</v>
      </c>
      <c r="C495" s="19"/>
      <c r="D495" s="20">
        <v>103476150</v>
      </c>
      <c r="E495" s="20"/>
      <c r="F495" s="23"/>
      <c r="G495" s="23"/>
      <c r="H495" s="24"/>
      <c r="I495" s="23">
        <f t="shared" si="94"/>
        <v>0</v>
      </c>
      <c r="J495" s="24"/>
      <c r="K495" s="24">
        <f t="shared" si="95"/>
        <v>0</v>
      </c>
      <c r="L495" s="24"/>
      <c r="M495" s="23">
        <f t="shared" si="96"/>
        <v>0</v>
      </c>
      <c r="N495" s="24"/>
      <c r="O495" s="24">
        <f t="shared" si="100"/>
        <v>0</v>
      </c>
      <c r="P495" s="24"/>
      <c r="Q495" s="7">
        <f t="shared" si="93"/>
        <v>0</v>
      </c>
      <c r="R495" s="24"/>
      <c r="S495" s="24">
        <f t="shared" si="101"/>
        <v>0</v>
      </c>
      <c r="T495" s="23"/>
      <c r="U495" s="23">
        <f t="shared" si="97"/>
        <v>0</v>
      </c>
      <c r="V495" s="23"/>
      <c r="W495" s="23">
        <f t="shared" si="103"/>
        <v>0</v>
      </c>
      <c r="X495" s="23"/>
      <c r="Y495" s="23"/>
      <c r="Z495" s="23">
        <f t="shared" si="98"/>
        <v>0</v>
      </c>
      <c r="AA495" s="23"/>
      <c r="AB495" s="23">
        <f t="shared" si="102"/>
        <v>0</v>
      </c>
      <c r="AD495" s="25"/>
      <c r="AG495" s="25"/>
    </row>
    <row r="496" spans="1:33" ht="12.75">
      <c r="A496" s="18"/>
      <c r="B496" s="21" t="s">
        <v>376</v>
      </c>
      <c r="C496" s="21"/>
      <c r="D496" s="22">
        <f>SUM(D495)</f>
        <v>103476150</v>
      </c>
      <c r="E496" s="22">
        <f>D496</f>
        <v>103476150</v>
      </c>
      <c r="F496" s="23">
        <v>16.308</v>
      </c>
      <c r="G496" s="23">
        <f>F496*D496</f>
        <v>1687489054.2</v>
      </c>
      <c r="H496" s="24">
        <v>0</v>
      </c>
      <c r="I496" s="23">
        <f t="shared" si="94"/>
        <v>0</v>
      </c>
      <c r="J496" s="24">
        <v>0</v>
      </c>
      <c r="K496" s="24">
        <f t="shared" si="95"/>
        <v>0</v>
      </c>
      <c r="L496" s="24">
        <v>0</v>
      </c>
      <c r="M496" s="23">
        <f t="shared" si="96"/>
        <v>0</v>
      </c>
      <c r="N496" s="24">
        <v>0</v>
      </c>
      <c r="O496" s="24">
        <f t="shared" si="100"/>
        <v>0</v>
      </c>
      <c r="P496" s="24">
        <v>0.003</v>
      </c>
      <c r="Q496" s="7">
        <f t="shared" si="93"/>
        <v>310.42845</v>
      </c>
      <c r="R496" s="29">
        <v>3.788</v>
      </c>
      <c r="S496" s="24">
        <f t="shared" si="101"/>
        <v>391967656.2</v>
      </c>
      <c r="T496" s="23">
        <v>0</v>
      </c>
      <c r="U496" s="23">
        <f t="shared" si="97"/>
        <v>0</v>
      </c>
      <c r="V496" s="23">
        <v>0</v>
      </c>
      <c r="W496" s="23">
        <f t="shared" si="103"/>
        <v>0</v>
      </c>
      <c r="X496" s="23">
        <v>0</v>
      </c>
      <c r="Y496" s="23">
        <v>0</v>
      </c>
      <c r="Z496" s="23">
        <f t="shared" si="98"/>
        <v>0</v>
      </c>
      <c r="AA496" s="23">
        <f>F496+H496+J496+L496+N496+P496+R496+T496+V496+Y496</f>
        <v>20.099</v>
      </c>
      <c r="AB496" s="23">
        <f t="shared" si="102"/>
        <v>2079767138.85</v>
      </c>
      <c r="AD496" s="25">
        <f>AA496-N496-R496</f>
        <v>16.311</v>
      </c>
      <c r="AE496">
        <f>AD496/AA496</f>
        <v>0.8115329120851783</v>
      </c>
      <c r="AG496" s="25"/>
    </row>
    <row r="497" spans="1:33" ht="12.75">
      <c r="A497" s="18"/>
      <c r="B497" s="21"/>
      <c r="C497" s="21"/>
      <c r="D497" s="26"/>
      <c r="E497" s="26"/>
      <c r="F497" s="23"/>
      <c r="G497" s="23"/>
      <c r="H497" s="24"/>
      <c r="I497" s="23">
        <f t="shared" si="94"/>
        <v>0</v>
      </c>
      <c r="J497" s="24"/>
      <c r="K497" s="24">
        <f t="shared" si="95"/>
        <v>0</v>
      </c>
      <c r="L497" s="24"/>
      <c r="M497" s="23">
        <f t="shared" si="96"/>
        <v>0</v>
      </c>
      <c r="N497" s="24"/>
      <c r="O497" s="24">
        <f t="shared" si="100"/>
        <v>0</v>
      </c>
      <c r="P497" s="24"/>
      <c r="Q497" s="7">
        <f t="shared" si="93"/>
        <v>0</v>
      </c>
      <c r="R497" s="24"/>
      <c r="S497" s="24">
        <f t="shared" si="101"/>
        <v>0</v>
      </c>
      <c r="T497" s="23"/>
      <c r="U497" s="23">
        <f t="shared" si="97"/>
        <v>0</v>
      </c>
      <c r="V497" s="23"/>
      <c r="W497" s="23">
        <f t="shared" si="103"/>
        <v>0</v>
      </c>
      <c r="X497" s="23"/>
      <c r="Y497" s="23"/>
      <c r="Z497" s="23">
        <f t="shared" si="98"/>
        <v>0</v>
      </c>
      <c r="AA497" s="23"/>
      <c r="AB497" s="23">
        <f t="shared" si="102"/>
        <v>0</v>
      </c>
      <c r="AD497" s="25"/>
      <c r="AG497" s="25"/>
    </row>
    <row r="498" spans="1:33" ht="12.75">
      <c r="A498" s="18" t="s">
        <v>374</v>
      </c>
      <c r="B498" s="19" t="s">
        <v>377</v>
      </c>
      <c r="C498" s="19"/>
      <c r="D498" s="20">
        <v>46112010</v>
      </c>
      <c r="E498" s="20"/>
      <c r="F498" s="23"/>
      <c r="G498" s="23"/>
      <c r="H498" s="24"/>
      <c r="I498" s="23">
        <f t="shared" si="94"/>
        <v>0</v>
      </c>
      <c r="J498" s="24"/>
      <c r="K498" s="24">
        <f t="shared" si="95"/>
        <v>0</v>
      </c>
      <c r="L498" s="24"/>
      <c r="M498" s="23">
        <f t="shared" si="96"/>
        <v>0</v>
      </c>
      <c r="N498" s="24"/>
      <c r="O498" s="24">
        <f t="shared" si="100"/>
        <v>0</v>
      </c>
      <c r="P498" s="24"/>
      <c r="Q498" s="7">
        <f t="shared" si="93"/>
        <v>0</v>
      </c>
      <c r="R498" s="24"/>
      <c r="S498" s="24">
        <f t="shared" si="101"/>
        <v>0</v>
      </c>
      <c r="T498" s="23"/>
      <c r="U498" s="23">
        <f t="shared" si="97"/>
        <v>0</v>
      </c>
      <c r="V498" s="23"/>
      <c r="W498" s="23">
        <f t="shared" si="103"/>
        <v>0</v>
      </c>
      <c r="X498" s="23"/>
      <c r="Y498" s="23"/>
      <c r="Z498" s="23">
        <f t="shared" si="98"/>
        <v>0</v>
      </c>
      <c r="AA498" s="23"/>
      <c r="AB498" s="23">
        <f t="shared" si="102"/>
        <v>0</v>
      </c>
      <c r="AD498" s="25"/>
      <c r="AG498" s="25"/>
    </row>
    <row r="499" spans="1:33" ht="12.75">
      <c r="A499" s="18"/>
      <c r="B499" s="21" t="s">
        <v>378</v>
      </c>
      <c r="C499" s="21"/>
      <c r="D499" s="22">
        <f>SUM(D498)</f>
        <v>46112010</v>
      </c>
      <c r="E499" s="22">
        <f>D499</f>
        <v>46112010</v>
      </c>
      <c r="F499" s="23">
        <v>27</v>
      </c>
      <c r="G499" s="23">
        <f>F499*D499</f>
        <v>1245024270</v>
      </c>
      <c r="H499" s="24">
        <v>0</v>
      </c>
      <c r="I499" s="23">
        <f t="shared" si="94"/>
        <v>0</v>
      </c>
      <c r="J499" s="24">
        <v>0</v>
      </c>
      <c r="K499" s="24">
        <f t="shared" si="95"/>
        <v>0</v>
      </c>
      <c r="L499" s="24">
        <v>0</v>
      </c>
      <c r="M499" s="23">
        <f t="shared" si="96"/>
        <v>0</v>
      </c>
      <c r="N499" s="24">
        <v>4</v>
      </c>
      <c r="O499" s="24">
        <f t="shared" si="100"/>
        <v>184448040</v>
      </c>
      <c r="P499" s="24">
        <v>0.041</v>
      </c>
      <c r="Q499" s="7">
        <f t="shared" si="93"/>
        <v>1890.5924100000002</v>
      </c>
      <c r="R499" s="24">
        <v>12.652</v>
      </c>
      <c r="S499" s="24">
        <f t="shared" si="101"/>
        <v>583409150.52</v>
      </c>
      <c r="T499" s="23">
        <v>0</v>
      </c>
      <c r="U499" s="23">
        <f t="shared" si="97"/>
        <v>0</v>
      </c>
      <c r="V499" s="23">
        <v>0</v>
      </c>
      <c r="W499" s="23">
        <f t="shared" si="103"/>
        <v>0</v>
      </c>
      <c r="X499" s="23">
        <v>0</v>
      </c>
      <c r="Y499" s="23">
        <v>0</v>
      </c>
      <c r="Z499" s="23">
        <f t="shared" si="98"/>
        <v>0</v>
      </c>
      <c r="AA499" s="23">
        <f>F499+H499+J499+L499+N499+P499+R499+T499+V499+Y499</f>
        <v>43.693</v>
      </c>
      <c r="AB499" s="23">
        <f t="shared" si="102"/>
        <v>2014772052.9299998</v>
      </c>
      <c r="AD499" s="25">
        <f>AA499-N499-R499</f>
        <v>27.040999999999997</v>
      </c>
      <c r="AE499">
        <f>AD499/AA499</f>
        <v>0.6188863204632321</v>
      </c>
      <c r="AG499" s="25"/>
    </row>
    <row r="500" spans="1:33" ht="12.75">
      <c r="A500" s="18"/>
      <c r="B500" s="21"/>
      <c r="C500" s="21"/>
      <c r="D500" s="26"/>
      <c r="E500" s="26"/>
      <c r="F500" s="23"/>
      <c r="G500" s="23"/>
      <c r="H500" s="24"/>
      <c r="I500" s="23">
        <f t="shared" si="94"/>
        <v>0</v>
      </c>
      <c r="J500" s="24"/>
      <c r="K500" s="24">
        <f t="shared" si="95"/>
        <v>0</v>
      </c>
      <c r="L500" s="24"/>
      <c r="M500" s="23">
        <f t="shared" si="96"/>
        <v>0</v>
      </c>
      <c r="N500" s="24"/>
      <c r="O500" s="24">
        <f t="shared" si="100"/>
        <v>0</v>
      </c>
      <c r="P500" s="24"/>
      <c r="Q500" s="7">
        <f t="shared" si="93"/>
        <v>0</v>
      </c>
      <c r="R500" s="24"/>
      <c r="S500" s="24">
        <f t="shared" si="101"/>
        <v>0</v>
      </c>
      <c r="T500" s="23"/>
      <c r="U500" s="23">
        <f t="shared" si="97"/>
        <v>0</v>
      </c>
      <c r="V500" s="23"/>
      <c r="W500" s="23">
        <f t="shared" si="103"/>
        <v>0</v>
      </c>
      <c r="X500" s="23"/>
      <c r="Y500" s="23"/>
      <c r="Z500" s="23">
        <f t="shared" si="98"/>
        <v>0</v>
      </c>
      <c r="AA500" s="23"/>
      <c r="AB500" s="23">
        <f t="shared" si="102"/>
        <v>0</v>
      </c>
      <c r="AD500" s="25"/>
      <c r="AG500" s="25"/>
    </row>
    <row r="501" spans="1:33" ht="12.75">
      <c r="A501" s="18" t="s">
        <v>374</v>
      </c>
      <c r="B501" s="19" t="s">
        <v>379</v>
      </c>
      <c r="C501" s="19"/>
      <c r="D501" s="28">
        <v>22089030</v>
      </c>
      <c r="E501" s="28"/>
      <c r="F501" s="23"/>
      <c r="G501" s="23"/>
      <c r="H501" s="24"/>
      <c r="I501" s="23">
        <f t="shared" si="94"/>
        <v>0</v>
      </c>
      <c r="J501" s="24"/>
      <c r="K501" s="24">
        <f t="shared" si="95"/>
        <v>0</v>
      </c>
      <c r="L501" s="24"/>
      <c r="M501" s="23">
        <f t="shared" si="96"/>
        <v>0</v>
      </c>
      <c r="N501" s="24"/>
      <c r="O501" s="24">
        <f t="shared" si="100"/>
        <v>0</v>
      </c>
      <c r="P501" s="24"/>
      <c r="Q501" s="7">
        <f t="shared" si="93"/>
        <v>0</v>
      </c>
      <c r="R501" s="24"/>
      <c r="S501" s="24">
        <f t="shared" si="101"/>
        <v>0</v>
      </c>
      <c r="T501" s="23"/>
      <c r="U501" s="23">
        <f t="shared" si="97"/>
        <v>0</v>
      </c>
      <c r="V501" s="23"/>
      <c r="W501" s="23">
        <f t="shared" si="103"/>
        <v>0</v>
      </c>
      <c r="X501" s="23"/>
      <c r="Y501" s="23"/>
      <c r="Z501" s="23">
        <f t="shared" si="98"/>
        <v>0</v>
      </c>
      <c r="AA501" s="23"/>
      <c r="AB501" s="23">
        <f t="shared" si="102"/>
        <v>0</v>
      </c>
      <c r="AD501" s="25"/>
      <c r="AG501" s="25"/>
    </row>
    <row r="502" spans="1:33" ht="12.75">
      <c r="A502" s="18" t="s">
        <v>50</v>
      </c>
      <c r="B502" s="19" t="s">
        <v>379</v>
      </c>
      <c r="C502" s="19"/>
      <c r="D502" s="28">
        <v>6361102</v>
      </c>
      <c r="E502" s="28"/>
      <c r="F502" s="23"/>
      <c r="G502" s="23"/>
      <c r="H502" s="24"/>
      <c r="I502" s="23">
        <f t="shared" si="94"/>
        <v>0</v>
      </c>
      <c r="J502" s="24"/>
      <c r="K502" s="24">
        <f t="shared" si="95"/>
        <v>0</v>
      </c>
      <c r="L502" s="24"/>
      <c r="M502" s="23">
        <f t="shared" si="96"/>
        <v>0</v>
      </c>
      <c r="N502" s="24"/>
      <c r="O502" s="24">
        <f t="shared" si="100"/>
        <v>0</v>
      </c>
      <c r="P502" s="24"/>
      <c r="Q502" s="7">
        <f t="shared" si="93"/>
        <v>0</v>
      </c>
      <c r="R502" s="24"/>
      <c r="S502" s="24">
        <f t="shared" si="101"/>
        <v>0</v>
      </c>
      <c r="T502" s="23"/>
      <c r="U502" s="23">
        <f t="shared" si="97"/>
        <v>0</v>
      </c>
      <c r="V502" s="23"/>
      <c r="W502" s="23">
        <f>$D501*V502</f>
        <v>0</v>
      </c>
      <c r="X502" s="23"/>
      <c r="Y502" s="23"/>
      <c r="Z502" s="23">
        <f t="shared" si="98"/>
        <v>0</v>
      </c>
      <c r="AA502" s="23"/>
      <c r="AB502" s="23">
        <f t="shared" si="102"/>
        <v>0</v>
      </c>
      <c r="AD502" s="25"/>
      <c r="AG502" s="25"/>
    </row>
    <row r="503" spans="1:33" ht="12.75">
      <c r="A503" s="18"/>
      <c r="B503" s="21" t="s">
        <v>380</v>
      </c>
      <c r="C503" s="21"/>
      <c r="D503" s="22">
        <f>SUM(D501:D502)</f>
        <v>28450132</v>
      </c>
      <c r="E503" s="22">
        <f>D503</f>
        <v>28450132</v>
      </c>
      <c r="F503" s="23">
        <v>27</v>
      </c>
      <c r="G503" s="23">
        <f>F503*D503</f>
        <v>768153564</v>
      </c>
      <c r="H503" s="24">
        <v>0</v>
      </c>
      <c r="I503" s="23">
        <f t="shared" si="94"/>
        <v>0</v>
      </c>
      <c r="J503" s="24">
        <v>0</v>
      </c>
      <c r="K503" s="24">
        <f t="shared" si="95"/>
        <v>0</v>
      </c>
      <c r="L503" s="24">
        <v>0</v>
      </c>
      <c r="M503" s="23">
        <f t="shared" si="96"/>
        <v>0</v>
      </c>
      <c r="N503" s="24">
        <v>2.636</v>
      </c>
      <c r="O503" s="24">
        <f t="shared" si="100"/>
        <v>74994547.952</v>
      </c>
      <c r="P503" s="24">
        <v>0.005</v>
      </c>
      <c r="Q503" s="7">
        <f t="shared" si="93"/>
        <v>142.25066</v>
      </c>
      <c r="R503" s="24">
        <v>14.91</v>
      </c>
      <c r="S503" s="24">
        <f t="shared" si="101"/>
        <v>424191468.12</v>
      </c>
      <c r="T503" s="23">
        <v>0</v>
      </c>
      <c r="U503" s="23">
        <f t="shared" si="97"/>
        <v>0</v>
      </c>
      <c r="V503" s="23">
        <v>0</v>
      </c>
      <c r="W503" s="23">
        <f>$D502*V503</f>
        <v>0</v>
      </c>
      <c r="X503" s="23">
        <v>0</v>
      </c>
      <c r="Y503" s="23">
        <v>0</v>
      </c>
      <c r="Z503" s="23">
        <f t="shared" si="98"/>
        <v>0</v>
      </c>
      <c r="AA503" s="23">
        <f>F503+H503+J503+L503+N503+P503+R503+T503+V503+Y503</f>
        <v>44.551</v>
      </c>
      <c r="AB503" s="23">
        <f t="shared" si="102"/>
        <v>1267481830.732</v>
      </c>
      <c r="AD503" s="25">
        <f>AA503-N503-R503</f>
        <v>27.005</v>
      </c>
      <c r="AE503">
        <f>AD503/AA503</f>
        <v>0.6061592332383111</v>
      </c>
      <c r="AG503" s="25"/>
    </row>
    <row r="504" spans="1:33" ht="12.75">
      <c r="A504" s="18"/>
      <c r="B504" s="21"/>
      <c r="C504" s="21"/>
      <c r="D504" s="26"/>
      <c r="E504" s="26"/>
      <c r="F504" s="23"/>
      <c r="G504" s="23"/>
      <c r="H504" s="24"/>
      <c r="I504" s="23">
        <f t="shared" si="94"/>
        <v>0</v>
      </c>
      <c r="J504" s="24"/>
      <c r="K504" s="24">
        <f t="shared" si="95"/>
        <v>0</v>
      </c>
      <c r="L504" s="24"/>
      <c r="M504" s="23">
        <f t="shared" si="96"/>
        <v>0</v>
      </c>
      <c r="N504" s="24"/>
      <c r="O504" s="24">
        <f t="shared" si="100"/>
        <v>0</v>
      </c>
      <c r="P504" s="24"/>
      <c r="Q504" s="7">
        <f t="shared" si="93"/>
        <v>0</v>
      </c>
      <c r="R504" s="24"/>
      <c r="S504" s="24">
        <f t="shared" si="101"/>
        <v>0</v>
      </c>
      <c r="T504" s="23"/>
      <c r="U504" s="23">
        <f t="shared" si="97"/>
        <v>0</v>
      </c>
      <c r="V504" s="23"/>
      <c r="W504" s="23">
        <f>$D503*V504</f>
        <v>0</v>
      </c>
      <c r="X504" s="23"/>
      <c r="Y504" s="23"/>
      <c r="Z504" s="23">
        <f t="shared" si="98"/>
        <v>0</v>
      </c>
      <c r="AA504" s="23"/>
      <c r="AB504" s="23">
        <f t="shared" si="102"/>
        <v>0</v>
      </c>
      <c r="AD504" s="25"/>
      <c r="AG504" s="25"/>
    </row>
    <row r="505" spans="1:33" ht="12.75">
      <c r="A505" s="18" t="s">
        <v>150</v>
      </c>
      <c r="B505" s="19" t="s">
        <v>381</v>
      </c>
      <c r="C505" s="19"/>
      <c r="D505" s="20">
        <v>103596929</v>
      </c>
      <c r="E505" s="20"/>
      <c r="F505" s="23"/>
      <c r="G505" s="23"/>
      <c r="H505" s="24"/>
      <c r="I505" s="23">
        <f t="shared" si="94"/>
        <v>0</v>
      </c>
      <c r="J505" s="24"/>
      <c r="K505" s="24">
        <f t="shared" si="95"/>
        <v>0</v>
      </c>
      <c r="L505" s="24"/>
      <c r="M505" s="23">
        <f t="shared" si="96"/>
        <v>0</v>
      </c>
      <c r="N505" s="24"/>
      <c r="O505" s="24">
        <f t="shared" si="100"/>
        <v>0</v>
      </c>
      <c r="P505" s="24"/>
      <c r="Q505" s="7">
        <f t="shared" si="93"/>
        <v>0</v>
      </c>
      <c r="R505" s="24"/>
      <c r="S505" s="24">
        <f t="shared" si="101"/>
        <v>0</v>
      </c>
      <c r="T505" s="23"/>
      <c r="U505" s="23">
        <f t="shared" si="97"/>
        <v>0</v>
      </c>
      <c r="V505" s="23"/>
      <c r="W505" s="23">
        <f>$D504*V505</f>
        <v>0</v>
      </c>
      <c r="X505" s="23"/>
      <c r="Y505" s="23"/>
      <c r="Z505" s="23">
        <f t="shared" si="98"/>
        <v>0</v>
      </c>
      <c r="AA505" s="23"/>
      <c r="AB505" s="23">
        <f t="shared" si="102"/>
        <v>0</v>
      </c>
      <c r="AD505" s="25"/>
      <c r="AG505" s="25"/>
    </row>
    <row r="506" spans="1:33" ht="12.75">
      <c r="A506" s="18"/>
      <c r="B506" s="21" t="s">
        <v>382</v>
      </c>
      <c r="C506" s="21"/>
      <c r="D506" s="22">
        <f>SUM(D505)</f>
        <v>103596929</v>
      </c>
      <c r="E506" s="22">
        <f>D506</f>
        <v>103596929</v>
      </c>
      <c r="F506" s="23">
        <v>20.586</v>
      </c>
      <c r="G506" s="23">
        <f>F506*D506</f>
        <v>2132646380.3939998</v>
      </c>
      <c r="H506" s="24">
        <v>0</v>
      </c>
      <c r="I506" s="23">
        <f t="shared" si="94"/>
        <v>0</v>
      </c>
      <c r="J506" s="24">
        <v>0</v>
      </c>
      <c r="K506" s="24">
        <f t="shared" si="95"/>
        <v>0</v>
      </c>
      <c r="L506" s="24">
        <v>0</v>
      </c>
      <c r="M506" s="23">
        <f t="shared" si="96"/>
        <v>0</v>
      </c>
      <c r="N506" s="24">
        <v>5.637</v>
      </c>
      <c r="O506" s="24">
        <f t="shared" si="100"/>
        <v>583975888.773</v>
      </c>
      <c r="P506" s="24">
        <v>0.215</v>
      </c>
      <c r="Q506" s="7">
        <f t="shared" si="93"/>
        <v>22273.339734999998</v>
      </c>
      <c r="R506" s="24">
        <v>0</v>
      </c>
      <c r="S506" s="24">
        <f t="shared" si="101"/>
        <v>0</v>
      </c>
      <c r="T506" s="23">
        <v>0</v>
      </c>
      <c r="U506" s="23">
        <f t="shared" si="97"/>
        <v>0</v>
      </c>
      <c r="V506" s="23">
        <v>0</v>
      </c>
      <c r="W506" s="23">
        <f aca="true" t="shared" si="104" ref="W506:W511">$D506*V506</f>
        <v>0</v>
      </c>
      <c r="X506" s="23">
        <v>0</v>
      </c>
      <c r="Y506" s="23">
        <v>0</v>
      </c>
      <c r="Z506" s="23">
        <f t="shared" si="98"/>
        <v>0</v>
      </c>
      <c r="AA506" s="23">
        <f>F506+H506+J506+L506+N506+P506+R506+T506+V506+Y506</f>
        <v>26.438</v>
      </c>
      <c r="AB506" s="23">
        <f t="shared" si="102"/>
        <v>2738895608.902</v>
      </c>
      <c r="AD506" s="25">
        <f>AA506-N506-R506</f>
        <v>20.801</v>
      </c>
      <c r="AE506">
        <f>AD506/AA506</f>
        <v>0.7867841742945759</v>
      </c>
      <c r="AG506" s="25"/>
    </row>
    <row r="507" spans="1:33" ht="12.75">
      <c r="A507" s="18"/>
      <c r="B507" s="21"/>
      <c r="C507" s="21"/>
      <c r="D507" s="26"/>
      <c r="E507" s="26"/>
      <c r="F507" s="23"/>
      <c r="G507" s="23"/>
      <c r="H507" s="24"/>
      <c r="I507" s="23">
        <f t="shared" si="94"/>
        <v>0</v>
      </c>
      <c r="J507" s="24"/>
      <c r="K507" s="24">
        <f t="shared" si="95"/>
        <v>0</v>
      </c>
      <c r="L507" s="24"/>
      <c r="M507" s="23">
        <f t="shared" si="96"/>
        <v>0</v>
      </c>
      <c r="N507" s="24"/>
      <c r="O507" s="24">
        <f t="shared" si="100"/>
        <v>0</v>
      </c>
      <c r="P507" s="24"/>
      <c r="Q507" s="7">
        <f t="shared" si="93"/>
        <v>0</v>
      </c>
      <c r="R507" s="24"/>
      <c r="S507" s="24">
        <f t="shared" si="101"/>
        <v>0</v>
      </c>
      <c r="T507" s="23"/>
      <c r="U507" s="23">
        <f t="shared" si="97"/>
        <v>0</v>
      </c>
      <c r="V507" s="23"/>
      <c r="W507" s="23">
        <f t="shared" si="104"/>
        <v>0</v>
      </c>
      <c r="X507" s="23"/>
      <c r="Y507" s="23"/>
      <c r="Z507" s="23">
        <f t="shared" si="98"/>
        <v>0</v>
      </c>
      <c r="AA507" s="23"/>
      <c r="AB507" s="23">
        <f t="shared" si="102"/>
        <v>0</v>
      </c>
      <c r="AD507" s="25"/>
      <c r="AG507" s="25"/>
    </row>
    <row r="508" spans="1:33" ht="12.75">
      <c r="A508" s="32" t="s">
        <v>150</v>
      </c>
      <c r="B508" s="33" t="s">
        <v>383</v>
      </c>
      <c r="C508" s="33"/>
      <c r="D508" s="31">
        <v>1139630875</v>
      </c>
      <c r="E508" s="31"/>
      <c r="F508" s="39"/>
      <c r="G508" s="39"/>
      <c r="H508" s="29"/>
      <c r="I508" s="39">
        <f t="shared" si="94"/>
        <v>0</v>
      </c>
      <c r="J508" s="29"/>
      <c r="K508" s="29">
        <f t="shared" si="95"/>
        <v>0</v>
      </c>
      <c r="L508" s="29"/>
      <c r="M508" s="39">
        <f t="shared" si="96"/>
        <v>0</v>
      </c>
      <c r="N508" s="29"/>
      <c r="O508" s="29">
        <f t="shared" si="100"/>
        <v>0</v>
      </c>
      <c r="P508" s="29"/>
      <c r="Q508" s="41">
        <f t="shared" si="93"/>
        <v>0</v>
      </c>
      <c r="R508" s="29"/>
      <c r="S508" s="29">
        <f t="shared" si="101"/>
        <v>0</v>
      </c>
      <c r="T508" s="39"/>
      <c r="U508" s="39">
        <f t="shared" si="97"/>
        <v>0</v>
      </c>
      <c r="V508" s="39"/>
      <c r="W508" s="39">
        <f t="shared" si="104"/>
        <v>0</v>
      </c>
      <c r="X508" s="39"/>
      <c r="Y508" s="39"/>
      <c r="Z508" s="39">
        <f t="shared" si="98"/>
        <v>0</v>
      </c>
      <c r="AA508" s="39"/>
      <c r="AB508" s="39">
        <f t="shared" si="102"/>
        <v>0</v>
      </c>
      <c r="AC508" s="37"/>
      <c r="AD508" s="42"/>
      <c r="AE508" s="37"/>
      <c r="AG508" s="25"/>
    </row>
    <row r="509" spans="1:33" ht="12.75">
      <c r="A509" s="32"/>
      <c r="B509" s="38" t="s">
        <v>384</v>
      </c>
      <c r="C509" s="38"/>
      <c r="D509" s="34">
        <f>SUM(D508)</f>
        <v>1139630875</v>
      </c>
      <c r="E509" s="34">
        <f>D509</f>
        <v>1139630875</v>
      </c>
      <c r="F509" s="39">
        <v>10.265</v>
      </c>
      <c r="G509" s="39">
        <f>F509*D509</f>
        <v>11698310931.875</v>
      </c>
      <c r="H509" s="29">
        <v>0</v>
      </c>
      <c r="I509" s="39">
        <f t="shared" si="94"/>
        <v>0</v>
      </c>
      <c r="J509" s="29">
        <v>0.934</v>
      </c>
      <c r="K509" s="29">
        <f t="shared" si="95"/>
        <v>1064415237.2500001</v>
      </c>
      <c r="L509" s="29">
        <v>0</v>
      </c>
      <c r="M509" s="39">
        <f t="shared" si="96"/>
        <v>0</v>
      </c>
      <c r="N509" s="29">
        <v>1.271</v>
      </c>
      <c r="O509" s="29">
        <f t="shared" si="100"/>
        <v>1448470842.125</v>
      </c>
      <c r="P509" s="29">
        <v>0.087</v>
      </c>
      <c r="Q509" s="41">
        <f t="shared" si="93"/>
        <v>99147.886125</v>
      </c>
      <c r="R509" s="29">
        <v>3.102</v>
      </c>
      <c r="S509" s="29">
        <f t="shared" si="101"/>
        <v>3535134974.25</v>
      </c>
      <c r="T509" s="39">
        <v>0</v>
      </c>
      <c r="U509" s="39">
        <f t="shared" si="97"/>
        <v>0</v>
      </c>
      <c r="V509" s="39">
        <v>0</v>
      </c>
      <c r="W509" s="39">
        <f t="shared" si="104"/>
        <v>0</v>
      </c>
      <c r="X509" s="39">
        <v>0</v>
      </c>
      <c r="Y509" s="55">
        <v>-4.104</v>
      </c>
      <c r="Z509" s="39">
        <f t="shared" si="98"/>
        <v>-4677045111</v>
      </c>
      <c r="AA509" s="39">
        <f>F509+H509+J509+L509+N509+P509+R509+T509+V509+Y509</f>
        <v>11.555</v>
      </c>
      <c r="AB509" s="39">
        <f t="shared" si="102"/>
        <v>13168434760.625</v>
      </c>
      <c r="AC509" s="37"/>
      <c r="AD509" s="42">
        <f>AA509-N509-R509</f>
        <v>7.181999999999999</v>
      </c>
      <c r="AE509" s="37">
        <f>AD509/AA509</f>
        <v>0.6215491129381219</v>
      </c>
      <c r="AG509" s="25"/>
    </row>
    <row r="510" spans="1:33" ht="12.75">
      <c r="A510" s="18"/>
      <c r="B510" s="21"/>
      <c r="C510" s="21"/>
      <c r="D510" s="26"/>
      <c r="E510" s="26"/>
      <c r="F510" s="23"/>
      <c r="G510" s="23"/>
      <c r="H510" s="24"/>
      <c r="I510" s="23">
        <f t="shared" si="94"/>
        <v>0</v>
      </c>
      <c r="J510" s="24"/>
      <c r="K510" s="24">
        <f t="shared" si="95"/>
        <v>0</v>
      </c>
      <c r="L510" s="24"/>
      <c r="M510" s="23">
        <f t="shared" si="96"/>
        <v>0</v>
      </c>
      <c r="N510" s="24"/>
      <c r="O510" s="24">
        <f t="shared" si="100"/>
        <v>0</v>
      </c>
      <c r="P510" s="24"/>
      <c r="Q510" s="7">
        <f t="shared" si="93"/>
        <v>0</v>
      </c>
      <c r="R510" s="24"/>
      <c r="S510" s="24">
        <f t="shared" si="101"/>
        <v>0</v>
      </c>
      <c r="T510" s="23"/>
      <c r="U510" s="23">
        <f t="shared" si="97"/>
        <v>0</v>
      </c>
      <c r="V510" s="23"/>
      <c r="W510" s="23">
        <f t="shared" si="104"/>
        <v>0</v>
      </c>
      <c r="X510" s="23"/>
      <c r="Y510" s="23"/>
      <c r="Z510" s="23">
        <f t="shared" si="98"/>
        <v>0</v>
      </c>
      <c r="AA510" s="23"/>
      <c r="AB510" s="23">
        <f t="shared" si="102"/>
        <v>0</v>
      </c>
      <c r="AD510" s="25"/>
      <c r="AG510" s="25"/>
    </row>
    <row r="511" spans="1:33" ht="12.75">
      <c r="A511" s="18" t="s">
        <v>150</v>
      </c>
      <c r="B511" s="33" t="s">
        <v>385</v>
      </c>
      <c r="C511" s="19"/>
      <c r="D511" s="28">
        <v>166341321</v>
      </c>
      <c r="E511" s="28"/>
      <c r="F511" s="23"/>
      <c r="G511" s="23"/>
      <c r="H511" s="24"/>
      <c r="I511" s="23">
        <f t="shared" si="94"/>
        <v>0</v>
      </c>
      <c r="J511" s="24"/>
      <c r="K511" s="24">
        <f t="shared" si="95"/>
        <v>0</v>
      </c>
      <c r="L511" s="24"/>
      <c r="M511" s="23">
        <f t="shared" si="96"/>
        <v>0</v>
      </c>
      <c r="N511" s="24"/>
      <c r="O511" s="24">
        <f t="shared" si="100"/>
        <v>0</v>
      </c>
      <c r="P511" s="24"/>
      <c r="Q511" s="7">
        <f t="shared" si="93"/>
        <v>0</v>
      </c>
      <c r="R511" s="24"/>
      <c r="S511" s="24">
        <f t="shared" si="101"/>
        <v>0</v>
      </c>
      <c r="T511" s="23"/>
      <c r="U511" s="23">
        <f t="shared" si="97"/>
        <v>0</v>
      </c>
      <c r="V511" s="23"/>
      <c r="W511" s="23">
        <f t="shared" si="104"/>
        <v>0</v>
      </c>
      <c r="X511" s="23"/>
      <c r="Y511" s="23"/>
      <c r="Z511" s="23">
        <f t="shared" si="98"/>
        <v>0</v>
      </c>
      <c r="AA511" s="23"/>
      <c r="AB511" s="23">
        <f t="shared" si="102"/>
        <v>0</v>
      </c>
      <c r="AD511" s="25"/>
      <c r="AG511" s="25"/>
    </row>
    <row r="512" spans="1:33" ht="12.75">
      <c r="A512" s="18" t="s">
        <v>369</v>
      </c>
      <c r="B512" s="19" t="s">
        <v>385</v>
      </c>
      <c r="C512" s="19"/>
      <c r="D512" s="28">
        <v>261900</v>
      </c>
      <c r="E512" s="28"/>
      <c r="F512" s="23"/>
      <c r="G512" s="23"/>
      <c r="H512" s="24"/>
      <c r="I512" s="23">
        <f t="shared" si="94"/>
        <v>0</v>
      </c>
      <c r="J512" s="24"/>
      <c r="K512" s="24">
        <f t="shared" si="95"/>
        <v>0</v>
      </c>
      <c r="L512" s="24"/>
      <c r="M512" s="23">
        <f t="shared" si="96"/>
        <v>0</v>
      </c>
      <c r="N512" s="24"/>
      <c r="O512" s="24">
        <f t="shared" si="100"/>
        <v>0</v>
      </c>
      <c r="P512" s="24"/>
      <c r="Q512" s="7">
        <f t="shared" si="93"/>
        <v>0</v>
      </c>
      <c r="R512" s="24"/>
      <c r="S512" s="24">
        <f t="shared" si="101"/>
        <v>0</v>
      </c>
      <c r="T512" s="23"/>
      <c r="U512" s="23">
        <f t="shared" si="97"/>
        <v>0</v>
      </c>
      <c r="V512" s="23"/>
      <c r="W512" s="23">
        <f>$D511*V512</f>
        <v>0</v>
      </c>
      <c r="X512" s="23"/>
      <c r="Y512" s="23"/>
      <c r="Z512" s="23">
        <f t="shared" si="98"/>
        <v>0</v>
      </c>
      <c r="AA512" s="23"/>
      <c r="AB512" s="23">
        <f t="shared" si="102"/>
        <v>0</v>
      </c>
      <c r="AD512" s="25"/>
      <c r="AG512" s="25"/>
    </row>
    <row r="513" spans="1:33" ht="12.75">
      <c r="A513" s="18"/>
      <c r="B513" s="21" t="s">
        <v>386</v>
      </c>
      <c r="C513" s="19"/>
      <c r="D513" s="22">
        <f>SUM(D511:D512)</f>
        <v>166603221</v>
      </c>
      <c r="E513" s="22">
        <f>D513</f>
        <v>166603221</v>
      </c>
      <c r="F513" s="39">
        <v>20.194</v>
      </c>
      <c r="G513" s="23">
        <f>F513*D513</f>
        <v>3364385444.874</v>
      </c>
      <c r="H513" s="24">
        <v>1.089</v>
      </c>
      <c r="I513" s="23">
        <f t="shared" si="94"/>
        <v>181430907.669</v>
      </c>
      <c r="J513" s="24">
        <v>0</v>
      </c>
      <c r="K513" s="24">
        <f t="shared" si="95"/>
        <v>0</v>
      </c>
      <c r="L513" s="24">
        <v>0</v>
      </c>
      <c r="M513" s="23">
        <f t="shared" si="96"/>
        <v>0</v>
      </c>
      <c r="N513" s="24">
        <v>3.361</v>
      </c>
      <c r="O513" s="24">
        <f t="shared" si="100"/>
        <v>559953425.781</v>
      </c>
      <c r="P513" s="24">
        <v>0.129</v>
      </c>
      <c r="Q513" s="7">
        <f t="shared" si="93"/>
        <v>21491.815509</v>
      </c>
      <c r="R513" s="24">
        <v>5.135</v>
      </c>
      <c r="S513" s="24">
        <f t="shared" si="101"/>
        <v>855507539.8349999</v>
      </c>
      <c r="T513" s="23">
        <v>0</v>
      </c>
      <c r="U513" s="23">
        <f t="shared" si="97"/>
        <v>0</v>
      </c>
      <c r="V513" s="23">
        <v>0</v>
      </c>
      <c r="W513" s="23">
        <f>$D512*V513</f>
        <v>0</v>
      </c>
      <c r="X513" s="23">
        <v>0</v>
      </c>
      <c r="Y513" s="23">
        <v>0</v>
      </c>
      <c r="Z513" s="23">
        <f t="shared" si="98"/>
        <v>0</v>
      </c>
      <c r="AA513" s="23">
        <f>F513+H513+J513+L513+N513+P513+R513+T513+V513+Y513</f>
        <v>29.908</v>
      </c>
      <c r="AB513" s="23">
        <f t="shared" si="102"/>
        <v>4982769133.668</v>
      </c>
      <c r="AD513" s="25">
        <f>AA513-N513-R513</f>
        <v>21.412</v>
      </c>
      <c r="AE513">
        <f>AD513/AA513</f>
        <v>0.7159288484686371</v>
      </c>
      <c r="AG513" s="25"/>
    </row>
    <row r="514" spans="1:33" ht="12.75">
      <c r="A514" s="18"/>
      <c r="B514" s="21"/>
      <c r="C514" s="21"/>
      <c r="D514" s="26"/>
      <c r="E514" s="26"/>
      <c r="F514" s="23"/>
      <c r="G514" s="23"/>
      <c r="H514" s="24"/>
      <c r="I514" s="23">
        <f t="shared" si="94"/>
        <v>0</v>
      </c>
      <c r="J514" s="24"/>
      <c r="K514" s="24">
        <f t="shared" si="95"/>
        <v>0</v>
      </c>
      <c r="L514" s="24"/>
      <c r="M514" s="23">
        <f t="shared" si="96"/>
        <v>0</v>
      </c>
      <c r="N514" s="24"/>
      <c r="O514" s="24">
        <f t="shared" si="100"/>
        <v>0</v>
      </c>
      <c r="P514" s="24"/>
      <c r="Q514" s="7">
        <f t="shared" si="93"/>
        <v>0</v>
      </c>
      <c r="R514" s="24"/>
      <c r="S514" s="24">
        <f t="shared" si="101"/>
        <v>0</v>
      </c>
      <c r="T514" s="23"/>
      <c r="U514" s="23">
        <f t="shared" si="97"/>
        <v>0</v>
      </c>
      <c r="V514" s="23"/>
      <c r="W514" s="23">
        <f>$D513*V514</f>
        <v>0</v>
      </c>
      <c r="X514" s="23"/>
      <c r="Y514" s="23"/>
      <c r="Z514" s="23">
        <f t="shared" si="98"/>
        <v>0</v>
      </c>
      <c r="AA514" s="23"/>
      <c r="AB514" s="23">
        <f t="shared" si="102"/>
        <v>0</v>
      </c>
      <c r="AD514" s="25"/>
      <c r="AG514" s="25"/>
    </row>
    <row r="515" spans="1:33" ht="12.75">
      <c r="A515" s="18" t="s">
        <v>55</v>
      </c>
      <c r="B515" s="19" t="s">
        <v>387</v>
      </c>
      <c r="C515" s="21"/>
      <c r="D515" s="20">
        <v>14668129</v>
      </c>
      <c r="E515" s="20"/>
      <c r="F515" s="23"/>
      <c r="G515" s="23"/>
      <c r="H515" s="24"/>
      <c r="I515" s="23">
        <f t="shared" si="94"/>
        <v>0</v>
      </c>
      <c r="J515" s="24"/>
      <c r="K515" s="24">
        <f t="shared" si="95"/>
        <v>0</v>
      </c>
      <c r="L515" s="24"/>
      <c r="M515" s="23">
        <f t="shared" si="96"/>
        <v>0</v>
      </c>
      <c r="N515" s="24"/>
      <c r="O515" s="24">
        <f t="shared" si="100"/>
        <v>0</v>
      </c>
      <c r="P515" s="24"/>
      <c r="Q515" s="7">
        <f t="shared" si="93"/>
        <v>0</v>
      </c>
      <c r="R515" s="24"/>
      <c r="S515" s="24">
        <f t="shared" si="101"/>
        <v>0</v>
      </c>
      <c r="T515" s="23"/>
      <c r="U515" s="23">
        <f t="shared" si="97"/>
        <v>0</v>
      </c>
      <c r="V515" s="23"/>
      <c r="W515" s="23">
        <f>$D514*V515</f>
        <v>0</v>
      </c>
      <c r="X515" s="23"/>
      <c r="Y515" s="23"/>
      <c r="Z515" s="23">
        <f t="shared" si="98"/>
        <v>0</v>
      </c>
      <c r="AA515" s="23"/>
      <c r="AB515" s="23">
        <f t="shared" si="102"/>
        <v>0</v>
      </c>
      <c r="AD515" s="25"/>
      <c r="AG515" s="25"/>
    </row>
    <row r="516" spans="1:33" ht="12.75">
      <c r="A516" s="18"/>
      <c r="B516" s="21" t="s">
        <v>388</v>
      </c>
      <c r="C516" s="19"/>
      <c r="D516" s="22">
        <f>SUM(D515)</f>
        <v>14668129</v>
      </c>
      <c r="E516" s="22">
        <f>D516</f>
        <v>14668129</v>
      </c>
      <c r="F516" s="23">
        <v>23.558</v>
      </c>
      <c r="G516" s="23">
        <f>F516*D516</f>
        <v>345551782.982</v>
      </c>
      <c r="H516" s="24">
        <v>0</v>
      </c>
      <c r="I516" s="23">
        <f t="shared" si="94"/>
        <v>0</v>
      </c>
      <c r="J516" s="24">
        <v>0</v>
      </c>
      <c r="K516" s="24">
        <f t="shared" si="95"/>
        <v>0</v>
      </c>
      <c r="L516" s="24">
        <v>0</v>
      </c>
      <c r="M516" s="23">
        <f t="shared" si="96"/>
        <v>0</v>
      </c>
      <c r="N516" s="24">
        <v>0</v>
      </c>
      <c r="O516" s="24">
        <f t="shared" si="100"/>
        <v>0</v>
      </c>
      <c r="P516" s="24">
        <v>0.118</v>
      </c>
      <c r="Q516" s="7">
        <f t="shared" si="93"/>
        <v>1730.8392219999998</v>
      </c>
      <c r="R516" s="24">
        <v>0</v>
      </c>
      <c r="S516" s="24">
        <f t="shared" si="101"/>
        <v>0</v>
      </c>
      <c r="T516" s="23">
        <v>0</v>
      </c>
      <c r="U516" s="23">
        <f t="shared" si="97"/>
        <v>0</v>
      </c>
      <c r="V516" s="23">
        <v>0</v>
      </c>
      <c r="W516" s="23">
        <f aca="true" t="shared" si="105" ref="W516:W522">$D516*V516</f>
        <v>0</v>
      </c>
      <c r="X516" s="23">
        <v>0</v>
      </c>
      <c r="Y516" s="23">
        <v>0</v>
      </c>
      <c r="Z516" s="23">
        <f t="shared" si="98"/>
        <v>0</v>
      </c>
      <c r="AA516" s="23">
        <f>F516+H516+J516+L516+N516+P516+R516+T516+V516+Y516</f>
        <v>23.676</v>
      </c>
      <c r="AB516" s="23">
        <f t="shared" si="102"/>
        <v>347282622.204</v>
      </c>
      <c r="AD516" s="25">
        <f>AA516-N516-R516</f>
        <v>23.676</v>
      </c>
      <c r="AE516">
        <f>AD516/AA516</f>
        <v>1</v>
      </c>
      <c r="AG516" s="25"/>
    </row>
    <row r="517" spans="1:33" ht="12.75">
      <c r="A517" s="18"/>
      <c r="B517" s="21"/>
      <c r="C517" s="21"/>
      <c r="D517" s="26"/>
      <c r="E517" s="26"/>
      <c r="F517" s="23"/>
      <c r="G517" s="23"/>
      <c r="H517" s="24"/>
      <c r="I517" s="23">
        <f t="shared" si="94"/>
        <v>0</v>
      </c>
      <c r="J517" s="24"/>
      <c r="K517" s="24">
        <f t="shared" si="95"/>
        <v>0</v>
      </c>
      <c r="L517" s="24"/>
      <c r="M517" s="23">
        <f t="shared" si="96"/>
        <v>0</v>
      </c>
      <c r="N517" s="24"/>
      <c r="O517" s="24">
        <f t="shared" si="100"/>
        <v>0</v>
      </c>
      <c r="P517" s="24"/>
      <c r="Q517" s="7">
        <f t="shared" si="93"/>
        <v>0</v>
      </c>
      <c r="R517" s="24"/>
      <c r="S517" s="24">
        <f t="shared" si="101"/>
        <v>0</v>
      </c>
      <c r="T517" s="23"/>
      <c r="U517" s="23">
        <f t="shared" si="97"/>
        <v>0</v>
      </c>
      <c r="V517" s="23"/>
      <c r="W517" s="23">
        <f t="shared" si="105"/>
        <v>0</v>
      </c>
      <c r="X517" s="23"/>
      <c r="Y517" s="23"/>
      <c r="Z517" s="23">
        <f t="shared" si="98"/>
        <v>0</v>
      </c>
      <c r="AA517" s="23"/>
      <c r="AB517" s="23">
        <f t="shared" si="102"/>
        <v>0</v>
      </c>
      <c r="AD517" s="25"/>
      <c r="AG517" s="25"/>
    </row>
    <row r="518" spans="1:33" ht="12.75">
      <c r="A518" s="32" t="s">
        <v>55</v>
      </c>
      <c r="B518" s="33" t="s">
        <v>389</v>
      </c>
      <c r="C518" s="21"/>
      <c r="D518" s="20">
        <v>25233771</v>
      </c>
      <c r="E518" s="20"/>
      <c r="F518" s="23"/>
      <c r="G518" s="23"/>
      <c r="H518" s="24"/>
      <c r="I518" s="23">
        <f t="shared" si="94"/>
        <v>0</v>
      </c>
      <c r="J518" s="24"/>
      <c r="K518" s="24">
        <f t="shared" si="95"/>
        <v>0</v>
      </c>
      <c r="L518" s="24"/>
      <c r="M518" s="23">
        <f t="shared" si="96"/>
        <v>0</v>
      </c>
      <c r="N518" s="24"/>
      <c r="O518" s="24">
        <f t="shared" si="100"/>
        <v>0</v>
      </c>
      <c r="P518" s="24"/>
      <c r="Q518" s="7">
        <f t="shared" si="93"/>
        <v>0</v>
      </c>
      <c r="R518" s="24"/>
      <c r="S518" s="24">
        <f t="shared" si="101"/>
        <v>0</v>
      </c>
      <c r="T518" s="23"/>
      <c r="U518" s="23">
        <f t="shared" si="97"/>
        <v>0</v>
      </c>
      <c r="V518" s="23"/>
      <c r="W518" s="23">
        <f t="shared" si="105"/>
        <v>0</v>
      </c>
      <c r="X518" s="23"/>
      <c r="Y518" s="23"/>
      <c r="Z518" s="23">
        <f t="shared" si="98"/>
        <v>0</v>
      </c>
      <c r="AA518" s="23"/>
      <c r="AB518" s="23">
        <f t="shared" si="102"/>
        <v>0</v>
      </c>
      <c r="AD518" s="25"/>
      <c r="AG518" s="25"/>
    </row>
    <row r="519" spans="1:33" ht="12.75">
      <c r="A519" s="32"/>
      <c r="B519" s="38" t="s">
        <v>390</v>
      </c>
      <c r="C519" s="19"/>
      <c r="D519" s="22">
        <f>SUM(D518)</f>
        <v>25233771</v>
      </c>
      <c r="E519" s="22">
        <f>D519</f>
        <v>25233771</v>
      </c>
      <c r="F519" s="23">
        <v>27</v>
      </c>
      <c r="G519" s="23">
        <f>F519*D519</f>
        <v>681311817</v>
      </c>
      <c r="H519" s="24">
        <v>0</v>
      </c>
      <c r="I519" s="23">
        <f t="shared" si="94"/>
        <v>0</v>
      </c>
      <c r="J519" s="24">
        <v>0</v>
      </c>
      <c r="K519" s="24">
        <f t="shared" si="95"/>
        <v>0</v>
      </c>
      <c r="L519" s="24">
        <v>0</v>
      </c>
      <c r="M519" s="23">
        <f t="shared" si="96"/>
        <v>0</v>
      </c>
      <c r="N519" s="24">
        <v>0</v>
      </c>
      <c r="O519" s="24">
        <f t="shared" si="100"/>
        <v>0</v>
      </c>
      <c r="P519" s="24">
        <v>2.833</v>
      </c>
      <c r="Q519" s="7">
        <f t="shared" si="93"/>
        <v>71487.273243</v>
      </c>
      <c r="R519" s="29">
        <v>9.99</v>
      </c>
      <c r="S519" s="24">
        <f t="shared" si="101"/>
        <v>252085372.29</v>
      </c>
      <c r="T519" s="23">
        <v>0</v>
      </c>
      <c r="U519" s="23">
        <f t="shared" si="97"/>
        <v>0</v>
      </c>
      <c r="V519" s="23">
        <v>0</v>
      </c>
      <c r="W519" s="23">
        <f t="shared" si="105"/>
        <v>0</v>
      </c>
      <c r="X519" s="23">
        <v>0</v>
      </c>
      <c r="Y519" s="23">
        <v>0</v>
      </c>
      <c r="Z519" s="23">
        <f t="shared" si="98"/>
        <v>0</v>
      </c>
      <c r="AA519" s="23">
        <f>F519+H519+J519+L519+N519+P519+R519+T519+V519+Y519</f>
        <v>39.823</v>
      </c>
      <c r="AB519" s="23">
        <f t="shared" si="102"/>
        <v>1004884462.533</v>
      </c>
      <c r="AD519" s="25">
        <f>AA519-N519-R519</f>
        <v>29.833</v>
      </c>
      <c r="AE519">
        <f>AD519/AA519</f>
        <v>0.7491399442533209</v>
      </c>
      <c r="AG519" s="25"/>
    </row>
    <row r="520" spans="1:33" ht="12.75">
      <c r="A520" s="18"/>
      <c r="B520" s="21"/>
      <c r="C520" s="21"/>
      <c r="D520" s="26"/>
      <c r="E520" s="26"/>
      <c r="F520" s="23"/>
      <c r="G520" s="23"/>
      <c r="H520" s="24"/>
      <c r="I520" s="23">
        <f t="shared" si="94"/>
        <v>0</v>
      </c>
      <c r="J520" s="24"/>
      <c r="K520" s="24">
        <f t="shared" si="95"/>
        <v>0</v>
      </c>
      <c r="L520" s="24"/>
      <c r="M520" s="23">
        <f t="shared" si="96"/>
        <v>0</v>
      </c>
      <c r="N520" s="24"/>
      <c r="O520" s="24">
        <f t="shared" si="100"/>
        <v>0</v>
      </c>
      <c r="P520" s="24"/>
      <c r="Q520" s="7">
        <f t="shared" si="93"/>
        <v>0</v>
      </c>
      <c r="R520" s="24"/>
      <c r="S520" s="24">
        <f t="shared" si="101"/>
        <v>0</v>
      </c>
      <c r="T520" s="23"/>
      <c r="U520" s="23">
        <f t="shared" si="97"/>
        <v>0</v>
      </c>
      <c r="V520" s="23"/>
      <c r="W520" s="23">
        <f t="shared" si="105"/>
        <v>0</v>
      </c>
      <c r="X520" s="23"/>
      <c r="Y520" s="23"/>
      <c r="Z520" s="23">
        <f t="shared" si="98"/>
        <v>0</v>
      </c>
      <c r="AA520" s="23"/>
      <c r="AB520" s="23">
        <f t="shared" si="102"/>
        <v>0</v>
      </c>
      <c r="AD520" s="25"/>
      <c r="AG520" s="25"/>
    </row>
    <row r="521" spans="1:33" ht="12.75">
      <c r="A521" s="18" t="s">
        <v>55</v>
      </c>
      <c r="B521" s="19" t="s">
        <v>391</v>
      </c>
      <c r="C521" s="21"/>
      <c r="D521" s="28">
        <v>15815904</v>
      </c>
      <c r="E521" s="28"/>
      <c r="F521" s="23"/>
      <c r="G521" s="23"/>
      <c r="H521" s="24"/>
      <c r="I521" s="23">
        <f t="shared" si="94"/>
        <v>0</v>
      </c>
      <c r="J521" s="24"/>
      <c r="K521" s="24">
        <f t="shared" si="95"/>
        <v>0</v>
      </c>
      <c r="L521" s="24"/>
      <c r="M521" s="23">
        <f t="shared" si="96"/>
        <v>0</v>
      </c>
      <c r="N521" s="24"/>
      <c r="O521" s="24">
        <f t="shared" si="100"/>
        <v>0</v>
      </c>
      <c r="P521" s="24"/>
      <c r="Q521" s="7">
        <f aca="true" t="shared" si="106" ref="Q521:Q584">P521*D521/1000</f>
        <v>0</v>
      </c>
      <c r="R521" s="24"/>
      <c r="S521" s="24">
        <f t="shared" si="101"/>
        <v>0</v>
      </c>
      <c r="T521" s="23"/>
      <c r="U521" s="23">
        <f t="shared" si="97"/>
        <v>0</v>
      </c>
      <c r="V521" s="23"/>
      <c r="W521" s="23">
        <f t="shared" si="105"/>
        <v>0</v>
      </c>
      <c r="X521" s="23"/>
      <c r="Y521" s="23"/>
      <c r="Z521" s="23">
        <f t="shared" si="98"/>
        <v>0</v>
      </c>
      <c r="AA521" s="23"/>
      <c r="AB521" s="23">
        <f t="shared" si="102"/>
        <v>0</v>
      </c>
      <c r="AD521" s="25"/>
      <c r="AG521" s="25"/>
    </row>
    <row r="522" spans="1:33" ht="12.75">
      <c r="A522" s="18" t="s">
        <v>374</v>
      </c>
      <c r="B522" s="19" t="s">
        <v>391</v>
      </c>
      <c r="C522" s="19"/>
      <c r="D522" s="28">
        <v>7963190</v>
      </c>
      <c r="E522" s="28"/>
      <c r="F522" s="23"/>
      <c r="G522" s="23"/>
      <c r="H522" s="24"/>
      <c r="I522" s="23">
        <f t="shared" si="94"/>
        <v>0</v>
      </c>
      <c r="J522" s="24"/>
      <c r="K522" s="24">
        <f t="shared" si="95"/>
        <v>0</v>
      </c>
      <c r="L522" s="24"/>
      <c r="M522" s="23">
        <f t="shared" si="96"/>
        <v>0</v>
      </c>
      <c r="N522" s="24"/>
      <c r="O522" s="24">
        <f t="shared" si="100"/>
        <v>0</v>
      </c>
      <c r="P522" s="24"/>
      <c r="Q522" s="7">
        <f t="shared" si="106"/>
        <v>0</v>
      </c>
      <c r="R522" s="24"/>
      <c r="S522" s="24">
        <f t="shared" si="101"/>
        <v>0</v>
      </c>
      <c r="T522" s="23"/>
      <c r="U522" s="23">
        <f t="shared" si="97"/>
        <v>0</v>
      </c>
      <c r="V522" s="23"/>
      <c r="W522" s="23">
        <f t="shared" si="105"/>
        <v>0</v>
      </c>
      <c r="X522" s="23"/>
      <c r="Y522" s="23"/>
      <c r="Z522" s="23">
        <f t="shared" si="98"/>
        <v>0</v>
      </c>
      <c r="AA522" s="23"/>
      <c r="AB522" s="23">
        <f t="shared" si="102"/>
        <v>0</v>
      </c>
      <c r="AD522" s="25"/>
      <c r="AG522" s="25"/>
    </row>
    <row r="523" spans="1:33" ht="12.75">
      <c r="A523" s="18" t="s">
        <v>50</v>
      </c>
      <c r="B523" s="19" t="s">
        <v>391</v>
      </c>
      <c r="C523" s="19"/>
      <c r="D523" s="28">
        <v>108099</v>
      </c>
      <c r="E523" s="28"/>
      <c r="F523" s="23"/>
      <c r="G523" s="23"/>
      <c r="H523" s="24"/>
      <c r="I523" s="23">
        <f aca="true" t="shared" si="107" ref="I523:I586">H523*D523</f>
        <v>0</v>
      </c>
      <c r="J523" s="24"/>
      <c r="K523" s="24">
        <f aca="true" t="shared" si="108" ref="K523:K586">J523*D523</f>
        <v>0</v>
      </c>
      <c r="L523" s="24"/>
      <c r="M523" s="23">
        <f aca="true" t="shared" si="109" ref="M523:M586">$D523*L523</f>
        <v>0</v>
      </c>
      <c r="N523" s="24"/>
      <c r="O523" s="24">
        <f t="shared" si="100"/>
        <v>0</v>
      </c>
      <c r="P523" s="24"/>
      <c r="Q523" s="7">
        <f t="shared" si="106"/>
        <v>0</v>
      </c>
      <c r="R523" s="24"/>
      <c r="S523" s="24">
        <f t="shared" si="101"/>
        <v>0</v>
      </c>
      <c r="T523" s="23"/>
      <c r="U523" s="23">
        <f aca="true" t="shared" si="110" ref="U523:U586">$D523*T523</f>
        <v>0</v>
      </c>
      <c r="V523" s="23"/>
      <c r="W523" s="23">
        <f>$D521*V523</f>
        <v>0</v>
      </c>
      <c r="X523" s="23"/>
      <c r="Y523" s="23"/>
      <c r="Z523" s="23">
        <f aca="true" t="shared" si="111" ref="Z523:Z586">$D523*Y523</f>
        <v>0</v>
      </c>
      <c r="AA523" s="23"/>
      <c r="AB523" s="23">
        <f t="shared" si="102"/>
        <v>0</v>
      </c>
      <c r="AD523" s="25"/>
      <c r="AG523" s="25"/>
    </row>
    <row r="524" spans="1:33" ht="12.75">
      <c r="A524" s="18"/>
      <c r="B524" s="21" t="s">
        <v>392</v>
      </c>
      <c r="C524" s="19"/>
      <c r="D524" s="22">
        <f>SUM(D521:D523)</f>
        <v>23887193</v>
      </c>
      <c r="E524" s="22">
        <f>D524</f>
        <v>23887193</v>
      </c>
      <c r="F524" s="23">
        <v>27</v>
      </c>
      <c r="G524" s="23">
        <f>F524*D524</f>
        <v>644954211</v>
      </c>
      <c r="H524" s="24">
        <v>0</v>
      </c>
      <c r="I524" s="23">
        <f t="shared" si="107"/>
        <v>0</v>
      </c>
      <c r="J524" s="24">
        <v>0</v>
      </c>
      <c r="K524" s="24">
        <f t="shared" si="108"/>
        <v>0</v>
      </c>
      <c r="L524" s="24">
        <v>0</v>
      </c>
      <c r="M524" s="23">
        <f t="shared" si="109"/>
        <v>0</v>
      </c>
      <c r="N524" s="24">
        <v>0</v>
      </c>
      <c r="O524" s="24">
        <f t="shared" si="100"/>
        <v>0</v>
      </c>
      <c r="P524" s="24">
        <v>0.075</v>
      </c>
      <c r="Q524" s="7">
        <f t="shared" si="106"/>
        <v>1791.5394749999998</v>
      </c>
      <c r="R524" s="24">
        <v>0</v>
      </c>
      <c r="S524" s="24">
        <f t="shared" si="101"/>
        <v>0</v>
      </c>
      <c r="T524" s="23">
        <v>0</v>
      </c>
      <c r="U524" s="23">
        <f t="shared" si="110"/>
        <v>0</v>
      </c>
      <c r="V524" s="23">
        <v>0</v>
      </c>
      <c r="W524" s="23">
        <f>$D522*V524</f>
        <v>0</v>
      </c>
      <c r="X524" s="23">
        <v>0</v>
      </c>
      <c r="Y524" s="23">
        <v>0</v>
      </c>
      <c r="Z524" s="23">
        <f t="shared" si="111"/>
        <v>0</v>
      </c>
      <c r="AA524" s="23">
        <f>F524+H524+J524+L524+N524+P524+R524+T524+V524+Y524</f>
        <v>27.075</v>
      </c>
      <c r="AB524" s="23">
        <f t="shared" si="102"/>
        <v>646745750.475</v>
      </c>
      <c r="AD524" s="25">
        <f>AA524-N524-R524</f>
        <v>27.075</v>
      </c>
      <c r="AE524">
        <f>AD524/AA524</f>
        <v>1</v>
      </c>
      <c r="AG524" s="25"/>
    </row>
    <row r="525" spans="1:33" ht="12.75">
      <c r="A525" s="18"/>
      <c r="B525" s="21"/>
      <c r="C525" s="21"/>
      <c r="D525" s="26"/>
      <c r="E525" s="26"/>
      <c r="F525" s="23"/>
      <c r="G525" s="23"/>
      <c r="H525" s="24"/>
      <c r="I525" s="23">
        <f t="shared" si="107"/>
        <v>0</v>
      </c>
      <c r="J525" s="24"/>
      <c r="K525" s="24">
        <f t="shared" si="108"/>
        <v>0</v>
      </c>
      <c r="L525" s="24"/>
      <c r="M525" s="23">
        <f t="shared" si="109"/>
        <v>0</v>
      </c>
      <c r="N525" s="24"/>
      <c r="O525" s="24">
        <f t="shared" si="100"/>
        <v>0</v>
      </c>
      <c r="P525" s="24"/>
      <c r="Q525" s="7">
        <f t="shared" si="106"/>
        <v>0</v>
      </c>
      <c r="R525" s="24"/>
      <c r="S525" s="24">
        <f t="shared" si="101"/>
        <v>0</v>
      </c>
      <c r="T525" s="23"/>
      <c r="U525" s="23">
        <f t="shared" si="110"/>
        <v>0</v>
      </c>
      <c r="V525" s="23"/>
      <c r="W525" s="23">
        <f>$D523*V525</f>
        <v>0</v>
      </c>
      <c r="X525" s="23"/>
      <c r="Y525" s="23"/>
      <c r="Z525" s="23">
        <f t="shared" si="111"/>
        <v>0</v>
      </c>
      <c r="AA525" s="23"/>
      <c r="AB525" s="23">
        <f t="shared" si="102"/>
        <v>0</v>
      </c>
      <c r="AD525" s="25"/>
      <c r="AG525" s="25"/>
    </row>
    <row r="526" spans="1:33" ht="12.75">
      <c r="A526" s="18" t="s">
        <v>393</v>
      </c>
      <c r="B526" s="33" t="s">
        <v>394</v>
      </c>
      <c r="C526" s="21"/>
      <c r="D526" s="20">
        <v>58975390</v>
      </c>
      <c r="E526" s="20"/>
      <c r="F526" s="23"/>
      <c r="G526" s="23"/>
      <c r="H526" s="24"/>
      <c r="I526" s="23">
        <f t="shared" si="107"/>
        <v>0</v>
      </c>
      <c r="J526" s="24"/>
      <c r="K526" s="24">
        <f t="shared" si="108"/>
        <v>0</v>
      </c>
      <c r="L526" s="24"/>
      <c r="M526" s="23">
        <f t="shared" si="109"/>
        <v>0</v>
      </c>
      <c r="N526" s="24"/>
      <c r="O526" s="24">
        <f t="shared" si="100"/>
        <v>0</v>
      </c>
      <c r="P526" s="24"/>
      <c r="Q526" s="7">
        <f t="shared" si="106"/>
        <v>0</v>
      </c>
      <c r="R526" s="24"/>
      <c r="S526" s="24">
        <f t="shared" si="101"/>
        <v>0</v>
      </c>
      <c r="T526" s="23"/>
      <c r="U526" s="23">
        <f t="shared" si="110"/>
        <v>0</v>
      </c>
      <c r="V526" s="23"/>
      <c r="W526" s="23">
        <f>$D524*V526</f>
        <v>0</v>
      </c>
      <c r="X526" s="23"/>
      <c r="Y526" s="23"/>
      <c r="Z526" s="23">
        <f t="shared" si="111"/>
        <v>0</v>
      </c>
      <c r="AA526" s="23"/>
      <c r="AB526" s="23">
        <f t="shared" si="102"/>
        <v>0</v>
      </c>
      <c r="AD526" s="25"/>
      <c r="AG526" s="25"/>
    </row>
    <row r="527" spans="1:33" ht="12.75">
      <c r="A527" s="18"/>
      <c r="B527" s="21" t="s">
        <v>395</v>
      </c>
      <c r="C527" s="19"/>
      <c r="D527" s="22">
        <f>SUM(D526)</f>
        <v>58975390</v>
      </c>
      <c r="E527" s="22">
        <f>D527</f>
        <v>58975390</v>
      </c>
      <c r="F527" s="23">
        <v>10.965</v>
      </c>
      <c r="G527" s="23">
        <f>F527*D527</f>
        <v>646665151.35</v>
      </c>
      <c r="H527" s="24">
        <v>0</v>
      </c>
      <c r="I527" s="23">
        <f t="shared" si="107"/>
        <v>0</v>
      </c>
      <c r="J527" s="24">
        <v>0.336</v>
      </c>
      <c r="K527" s="24">
        <f t="shared" si="108"/>
        <v>19815731.040000003</v>
      </c>
      <c r="L527" s="24">
        <v>0</v>
      </c>
      <c r="M527" s="23">
        <f t="shared" si="109"/>
        <v>0</v>
      </c>
      <c r="N527" s="24">
        <v>0</v>
      </c>
      <c r="O527" s="24">
        <f t="shared" si="100"/>
        <v>0</v>
      </c>
      <c r="P527" s="24">
        <v>0.002</v>
      </c>
      <c r="Q527" s="7">
        <f t="shared" si="106"/>
        <v>117.95078</v>
      </c>
      <c r="R527" s="24">
        <v>1.611</v>
      </c>
      <c r="S527" s="24">
        <f t="shared" si="101"/>
        <v>95009353.29</v>
      </c>
      <c r="T527" s="23">
        <v>0</v>
      </c>
      <c r="U527" s="23">
        <f t="shared" si="110"/>
        <v>0</v>
      </c>
      <c r="V527" s="23">
        <v>0</v>
      </c>
      <c r="W527" s="23">
        <f aca="true" t="shared" si="112" ref="W527:W532">$D527*V527</f>
        <v>0</v>
      </c>
      <c r="X527" s="23">
        <v>0</v>
      </c>
      <c r="Y527" s="23">
        <v>0</v>
      </c>
      <c r="Z527" s="23">
        <f t="shared" si="111"/>
        <v>0</v>
      </c>
      <c r="AA527" s="23">
        <f>F527+H527+J527+L527+N527+P527+R527+T527+V527+Y527</f>
        <v>12.914000000000001</v>
      </c>
      <c r="AB527" s="23">
        <f t="shared" si="102"/>
        <v>761608186.46</v>
      </c>
      <c r="AD527" s="25">
        <f>AA527-N527-R527</f>
        <v>11.303</v>
      </c>
      <c r="AE527">
        <f>AD527/AA527</f>
        <v>0.875251664859842</v>
      </c>
      <c r="AG527" s="25"/>
    </row>
    <row r="528" spans="1:33" ht="12.75">
      <c r="A528" s="18"/>
      <c r="B528" s="21"/>
      <c r="C528" s="21"/>
      <c r="D528" s="26"/>
      <c r="E528" s="26"/>
      <c r="F528" s="23"/>
      <c r="G528" s="23"/>
      <c r="H528" s="24"/>
      <c r="I528" s="23">
        <f t="shared" si="107"/>
        <v>0</v>
      </c>
      <c r="J528" s="24"/>
      <c r="K528" s="24">
        <f t="shared" si="108"/>
        <v>0</v>
      </c>
      <c r="L528" s="24"/>
      <c r="M528" s="23">
        <f t="shared" si="109"/>
        <v>0</v>
      </c>
      <c r="N528" s="24"/>
      <c r="O528" s="24">
        <f t="shared" si="100"/>
        <v>0</v>
      </c>
      <c r="P528" s="24"/>
      <c r="Q528" s="7">
        <f t="shared" si="106"/>
        <v>0</v>
      </c>
      <c r="R528" s="24"/>
      <c r="S528" s="24">
        <f t="shared" si="101"/>
        <v>0</v>
      </c>
      <c r="T528" s="23"/>
      <c r="U528" s="23">
        <f t="shared" si="110"/>
        <v>0</v>
      </c>
      <c r="V528" s="23"/>
      <c r="W528" s="23">
        <f t="shared" si="112"/>
        <v>0</v>
      </c>
      <c r="X528" s="23"/>
      <c r="Y528" s="23"/>
      <c r="Z528" s="23">
        <f t="shared" si="111"/>
        <v>0</v>
      </c>
      <c r="AA528" s="23"/>
      <c r="AB528" s="23">
        <f t="shared" si="102"/>
        <v>0</v>
      </c>
      <c r="AD528" s="25"/>
      <c r="AG528" s="25"/>
    </row>
    <row r="529" spans="1:33" ht="12.75">
      <c r="A529" s="18" t="s">
        <v>142</v>
      </c>
      <c r="B529" s="19" t="s">
        <v>396</v>
      </c>
      <c r="C529" s="21"/>
      <c r="D529" s="20">
        <v>893454757</v>
      </c>
      <c r="E529" s="20"/>
      <c r="F529" s="23"/>
      <c r="G529" s="23"/>
      <c r="H529" s="24"/>
      <c r="I529" s="23">
        <f t="shared" si="107"/>
        <v>0</v>
      </c>
      <c r="J529" s="24"/>
      <c r="K529" s="24">
        <f t="shared" si="108"/>
        <v>0</v>
      </c>
      <c r="L529" s="24"/>
      <c r="M529" s="23">
        <f t="shared" si="109"/>
        <v>0</v>
      </c>
      <c r="N529" s="24"/>
      <c r="O529" s="24">
        <f t="shared" si="100"/>
        <v>0</v>
      </c>
      <c r="P529" s="24"/>
      <c r="Q529" s="7">
        <f t="shared" si="106"/>
        <v>0</v>
      </c>
      <c r="R529" s="24"/>
      <c r="S529" s="24">
        <f t="shared" si="101"/>
        <v>0</v>
      </c>
      <c r="T529" s="23"/>
      <c r="U529" s="23">
        <f t="shared" si="110"/>
        <v>0</v>
      </c>
      <c r="V529" s="23"/>
      <c r="W529" s="23">
        <f t="shared" si="112"/>
        <v>0</v>
      </c>
      <c r="X529" s="23"/>
      <c r="Y529" s="23"/>
      <c r="Z529" s="23">
        <f t="shared" si="111"/>
        <v>0</v>
      </c>
      <c r="AA529" s="23"/>
      <c r="AB529" s="23">
        <f t="shared" si="102"/>
        <v>0</v>
      </c>
      <c r="AD529" s="25"/>
      <c r="AG529" s="25"/>
    </row>
    <row r="530" spans="1:33" ht="12.75">
      <c r="A530" s="18"/>
      <c r="B530" s="21" t="s">
        <v>397</v>
      </c>
      <c r="C530" s="19"/>
      <c r="D530" s="22">
        <f>SUM(D529)</f>
        <v>893454757</v>
      </c>
      <c r="E530" s="22">
        <f>D530</f>
        <v>893454757</v>
      </c>
      <c r="F530" s="23">
        <v>6.053</v>
      </c>
      <c r="G530" s="23">
        <f>F530*D530</f>
        <v>5408081644.121</v>
      </c>
      <c r="H530" s="24">
        <v>0</v>
      </c>
      <c r="I530" s="23">
        <f t="shared" si="107"/>
        <v>0</v>
      </c>
      <c r="J530" s="24">
        <v>0</v>
      </c>
      <c r="K530" s="24">
        <f t="shared" si="108"/>
        <v>0</v>
      </c>
      <c r="L530" s="24">
        <v>0</v>
      </c>
      <c r="M530" s="23">
        <f t="shared" si="109"/>
        <v>0</v>
      </c>
      <c r="N530" s="24">
        <v>1.111</v>
      </c>
      <c r="O530" s="24">
        <f t="shared" si="100"/>
        <v>992628235.027</v>
      </c>
      <c r="P530" s="24">
        <v>0.025</v>
      </c>
      <c r="Q530" s="7">
        <f t="shared" si="106"/>
        <v>22336.368925000002</v>
      </c>
      <c r="R530" s="24">
        <v>3.33</v>
      </c>
      <c r="S530" s="24">
        <f t="shared" si="101"/>
        <v>2975204340.81</v>
      </c>
      <c r="T530" s="23">
        <v>0.128</v>
      </c>
      <c r="U530" s="23">
        <f t="shared" si="110"/>
        <v>114362208.896</v>
      </c>
      <c r="V530" s="23">
        <v>0</v>
      </c>
      <c r="W530" s="23">
        <f t="shared" si="112"/>
        <v>0</v>
      </c>
      <c r="X530" s="23">
        <v>0</v>
      </c>
      <c r="Y530" s="23">
        <v>0</v>
      </c>
      <c r="Z530" s="23">
        <f t="shared" si="111"/>
        <v>0</v>
      </c>
      <c r="AA530" s="23">
        <f>F530+H530+J530+L530+N530+P530+R530+T530+V530+Y530</f>
        <v>10.647</v>
      </c>
      <c r="AB530" s="23">
        <f t="shared" si="102"/>
        <v>9512612797.779</v>
      </c>
      <c r="AD530" s="25">
        <f>AA530-N530-R530</f>
        <v>6.2059999999999995</v>
      </c>
      <c r="AE530">
        <f>AD530/AA530</f>
        <v>0.5828871982718136</v>
      </c>
      <c r="AG530" s="25"/>
    </row>
    <row r="531" spans="1:33" ht="12.75">
      <c r="A531" s="18"/>
      <c r="B531" s="21"/>
      <c r="C531" s="21"/>
      <c r="D531" s="26"/>
      <c r="E531" s="26"/>
      <c r="F531" s="23"/>
      <c r="G531" s="23"/>
      <c r="H531" s="24"/>
      <c r="I531" s="23">
        <f t="shared" si="107"/>
        <v>0</v>
      </c>
      <c r="J531" s="24"/>
      <c r="K531" s="24">
        <f t="shared" si="108"/>
        <v>0</v>
      </c>
      <c r="L531" s="24"/>
      <c r="M531" s="23">
        <f t="shared" si="109"/>
        <v>0</v>
      </c>
      <c r="N531" s="24"/>
      <c r="O531" s="24">
        <f t="shared" si="100"/>
        <v>0</v>
      </c>
      <c r="P531" s="24"/>
      <c r="Q531" s="7">
        <f t="shared" si="106"/>
        <v>0</v>
      </c>
      <c r="R531" s="24"/>
      <c r="S531" s="24">
        <f t="shared" si="101"/>
        <v>0</v>
      </c>
      <c r="T531" s="23"/>
      <c r="U531" s="23">
        <f t="shared" si="110"/>
        <v>0</v>
      </c>
      <c r="V531" s="23"/>
      <c r="W531" s="23">
        <f t="shared" si="112"/>
        <v>0</v>
      </c>
      <c r="X531" s="23"/>
      <c r="Y531" s="23"/>
      <c r="Z531" s="23">
        <f t="shared" si="111"/>
        <v>0</v>
      </c>
      <c r="AA531" s="23"/>
      <c r="AB531" s="23">
        <f t="shared" si="102"/>
        <v>0</v>
      </c>
      <c r="AD531" s="25"/>
      <c r="AG531" s="25"/>
    </row>
    <row r="532" spans="1:33" ht="12.75">
      <c r="A532" s="18" t="s">
        <v>142</v>
      </c>
      <c r="B532" s="19" t="s">
        <v>398</v>
      </c>
      <c r="C532" s="21"/>
      <c r="D532" s="28">
        <v>122436787</v>
      </c>
      <c r="E532" s="28"/>
      <c r="F532" s="23"/>
      <c r="G532" s="23"/>
      <c r="H532" s="24"/>
      <c r="I532" s="23">
        <f t="shared" si="107"/>
        <v>0</v>
      </c>
      <c r="J532" s="24"/>
      <c r="K532" s="24">
        <f t="shared" si="108"/>
        <v>0</v>
      </c>
      <c r="L532" s="24"/>
      <c r="M532" s="23">
        <f t="shared" si="109"/>
        <v>0</v>
      </c>
      <c r="N532" s="24"/>
      <c r="O532" s="24">
        <f t="shared" si="100"/>
        <v>0</v>
      </c>
      <c r="P532" s="24"/>
      <c r="Q532" s="7">
        <f t="shared" si="106"/>
        <v>0</v>
      </c>
      <c r="R532" s="24"/>
      <c r="S532" s="24">
        <f t="shared" si="101"/>
        <v>0</v>
      </c>
      <c r="T532" s="23"/>
      <c r="U532" s="23">
        <f t="shared" si="110"/>
        <v>0</v>
      </c>
      <c r="V532" s="23"/>
      <c r="W532" s="23">
        <f t="shared" si="112"/>
        <v>0</v>
      </c>
      <c r="X532" s="23"/>
      <c r="Y532" s="23"/>
      <c r="Z532" s="23">
        <f t="shared" si="111"/>
        <v>0</v>
      </c>
      <c r="AA532" s="23"/>
      <c r="AB532" s="23">
        <f t="shared" si="102"/>
        <v>0</v>
      </c>
      <c r="AD532" s="25"/>
      <c r="AG532" s="25"/>
    </row>
    <row r="533" spans="1:33" ht="12.75">
      <c r="A533" s="18" t="s">
        <v>134</v>
      </c>
      <c r="B533" s="19" t="s">
        <v>398</v>
      </c>
      <c r="C533" s="19"/>
      <c r="D533" s="28">
        <v>8551741</v>
      </c>
      <c r="E533" s="28"/>
      <c r="F533" s="23"/>
      <c r="G533" s="23"/>
      <c r="H533" s="24"/>
      <c r="I533" s="23">
        <f t="shared" si="107"/>
        <v>0</v>
      </c>
      <c r="J533" s="24"/>
      <c r="K533" s="24">
        <f t="shared" si="108"/>
        <v>0</v>
      </c>
      <c r="L533" s="24"/>
      <c r="M533" s="23">
        <f t="shared" si="109"/>
        <v>0</v>
      </c>
      <c r="N533" s="24"/>
      <c r="O533" s="24">
        <f t="shared" si="100"/>
        <v>0</v>
      </c>
      <c r="P533" s="24"/>
      <c r="Q533" s="7">
        <f t="shared" si="106"/>
        <v>0</v>
      </c>
      <c r="R533" s="24"/>
      <c r="S533" s="24">
        <f t="shared" si="101"/>
        <v>0</v>
      </c>
      <c r="T533" s="23"/>
      <c r="U533" s="23">
        <f t="shared" si="110"/>
        <v>0</v>
      </c>
      <c r="V533" s="23"/>
      <c r="W533" s="23">
        <f aca="true" t="shared" si="113" ref="W533:W540">$D532*V533</f>
        <v>0</v>
      </c>
      <c r="X533" s="23"/>
      <c r="Y533" s="23"/>
      <c r="Z533" s="23">
        <f t="shared" si="111"/>
        <v>0</v>
      </c>
      <c r="AA533" s="23"/>
      <c r="AB533" s="23">
        <f t="shared" si="102"/>
        <v>0</v>
      </c>
      <c r="AD533" s="25"/>
      <c r="AG533" s="25"/>
    </row>
    <row r="534" spans="1:33" ht="12.75">
      <c r="A534" s="18"/>
      <c r="B534" s="21" t="s">
        <v>399</v>
      </c>
      <c r="C534" s="19"/>
      <c r="D534" s="22">
        <f>SUM(D532:D533)</f>
        <v>130988528</v>
      </c>
      <c r="E534" s="22">
        <f>D534</f>
        <v>130988528</v>
      </c>
      <c r="F534" s="23">
        <v>3.91</v>
      </c>
      <c r="G534" s="23">
        <f>F534*D534</f>
        <v>512165144.48</v>
      </c>
      <c r="H534" s="24">
        <v>0</v>
      </c>
      <c r="I534" s="23">
        <f t="shared" si="107"/>
        <v>0</v>
      </c>
      <c r="J534" s="24">
        <v>0</v>
      </c>
      <c r="K534" s="24">
        <f t="shared" si="108"/>
        <v>0</v>
      </c>
      <c r="L534" s="24">
        <v>0</v>
      </c>
      <c r="M534" s="23">
        <f t="shared" si="109"/>
        <v>0</v>
      </c>
      <c r="N534" s="24">
        <v>2.837</v>
      </c>
      <c r="O534" s="24">
        <f t="shared" si="100"/>
        <v>371614453.93600005</v>
      </c>
      <c r="P534" s="24">
        <v>0.015</v>
      </c>
      <c r="Q534" s="7">
        <f t="shared" si="106"/>
        <v>1964.82792</v>
      </c>
      <c r="R534" s="24">
        <v>0</v>
      </c>
      <c r="S534" s="24">
        <f t="shared" si="101"/>
        <v>0</v>
      </c>
      <c r="T534" s="23">
        <v>0</v>
      </c>
      <c r="U534" s="23">
        <f t="shared" si="110"/>
        <v>0</v>
      </c>
      <c r="V534" s="23">
        <v>0</v>
      </c>
      <c r="W534" s="23">
        <f t="shared" si="113"/>
        <v>0</v>
      </c>
      <c r="X534" s="23">
        <v>0</v>
      </c>
      <c r="Y534" s="23">
        <v>0</v>
      </c>
      <c r="Z534" s="23">
        <f t="shared" si="111"/>
        <v>0</v>
      </c>
      <c r="AA534" s="23">
        <f>F534+H534+J534+L534+N534+P534+R534+T534+V534+Y534</f>
        <v>6.762</v>
      </c>
      <c r="AB534" s="23">
        <f t="shared" si="102"/>
        <v>885744426.336</v>
      </c>
      <c r="AD534" s="25">
        <f>AA534-N534-R534</f>
        <v>3.9249999999999994</v>
      </c>
      <c r="AE534">
        <f>AD534/AA534</f>
        <v>0.5804495711328009</v>
      </c>
      <c r="AG534" s="25"/>
    </row>
    <row r="535" spans="1:33" ht="12.75">
      <c r="A535" s="18"/>
      <c r="B535" s="21"/>
      <c r="C535" s="21"/>
      <c r="D535" s="26"/>
      <c r="E535" s="26"/>
      <c r="F535" s="23"/>
      <c r="G535" s="23"/>
      <c r="H535" s="24"/>
      <c r="I535" s="23">
        <f t="shared" si="107"/>
        <v>0</v>
      </c>
      <c r="J535" s="24"/>
      <c r="K535" s="24">
        <f t="shared" si="108"/>
        <v>0</v>
      </c>
      <c r="L535" s="24"/>
      <c r="M535" s="23">
        <f t="shared" si="109"/>
        <v>0</v>
      </c>
      <c r="N535" s="24"/>
      <c r="O535" s="24">
        <f t="shared" si="100"/>
        <v>0</v>
      </c>
      <c r="P535" s="24"/>
      <c r="Q535" s="7">
        <f t="shared" si="106"/>
        <v>0</v>
      </c>
      <c r="R535" s="24"/>
      <c r="S535" s="24">
        <f t="shared" si="101"/>
        <v>0</v>
      </c>
      <c r="T535" s="23"/>
      <c r="U535" s="23">
        <f t="shared" si="110"/>
        <v>0</v>
      </c>
      <c r="V535" s="23"/>
      <c r="W535" s="23">
        <f t="shared" si="113"/>
        <v>0</v>
      </c>
      <c r="X535" s="23"/>
      <c r="Y535" s="23"/>
      <c r="Z535" s="23">
        <f t="shared" si="111"/>
        <v>0</v>
      </c>
      <c r="AA535" s="23"/>
      <c r="AB535" s="23">
        <f t="shared" si="102"/>
        <v>0</v>
      </c>
      <c r="AD535" s="25"/>
      <c r="AG535" s="25"/>
    </row>
    <row r="536" spans="1:33" ht="12.75">
      <c r="A536" s="32" t="s">
        <v>348</v>
      </c>
      <c r="B536" s="33" t="s">
        <v>400</v>
      </c>
      <c r="C536" s="21"/>
      <c r="D536" s="28">
        <v>25150</v>
      </c>
      <c r="E536" s="28"/>
      <c r="F536" s="23"/>
      <c r="G536" s="23"/>
      <c r="H536" s="24"/>
      <c r="I536" s="23">
        <f t="shared" si="107"/>
        <v>0</v>
      </c>
      <c r="J536" s="24"/>
      <c r="K536" s="24">
        <f t="shared" si="108"/>
        <v>0</v>
      </c>
      <c r="L536" s="24"/>
      <c r="M536" s="23">
        <f t="shared" si="109"/>
        <v>0</v>
      </c>
      <c r="N536" s="24"/>
      <c r="O536" s="24">
        <f t="shared" si="100"/>
        <v>0</v>
      </c>
      <c r="P536" s="24"/>
      <c r="Q536" s="7">
        <f t="shared" si="106"/>
        <v>0</v>
      </c>
      <c r="R536" s="24"/>
      <c r="S536" s="24">
        <f t="shared" si="101"/>
        <v>0</v>
      </c>
      <c r="T536" s="23"/>
      <c r="U536" s="23">
        <f t="shared" si="110"/>
        <v>0</v>
      </c>
      <c r="V536" s="23"/>
      <c r="W536" s="23">
        <f t="shared" si="113"/>
        <v>0</v>
      </c>
      <c r="X536" s="23"/>
      <c r="Y536" s="23"/>
      <c r="Z536" s="23">
        <f t="shared" si="111"/>
        <v>0</v>
      </c>
      <c r="AA536" s="23"/>
      <c r="AB536" s="23">
        <f t="shared" si="102"/>
        <v>0</v>
      </c>
      <c r="AD536" s="25"/>
      <c r="AG536" s="25"/>
    </row>
    <row r="537" spans="1:33" ht="12.75">
      <c r="A537" s="18" t="s">
        <v>350</v>
      </c>
      <c r="B537" s="19" t="s">
        <v>400</v>
      </c>
      <c r="C537" s="19"/>
      <c r="D537" s="28">
        <v>27606000</v>
      </c>
      <c r="E537" s="28"/>
      <c r="F537" s="23"/>
      <c r="G537" s="23"/>
      <c r="H537" s="24"/>
      <c r="I537" s="23">
        <f t="shared" si="107"/>
        <v>0</v>
      </c>
      <c r="J537" s="24"/>
      <c r="K537" s="24">
        <f t="shared" si="108"/>
        <v>0</v>
      </c>
      <c r="L537" s="24"/>
      <c r="M537" s="23">
        <f t="shared" si="109"/>
        <v>0</v>
      </c>
      <c r="N537" s="24"/>
      <c r="O537" s="24">
        <f aca="true" t="shared" si="114" ref="O537:O590">N537*D537</f>
        <v>0</v>
      </c>
      <c r="P537" s="24"/>
      <c r="Q537" s="7">
        <f t="shared" si="106"/>
        <v>0</v>
      </c>
      <c r="R537" s="24"/>
      <c r="S537" s="24">
        <f aca="true" t="shared" si="115" ref="S537:S590">R537*D537</f>
        <v>0</v>
      </c>
      <c r="T537" s="23"/>
      <c r="U537" s="23">
        <f t="shared" si="110"/>
        <v>0</v>
      </c>
      <c r="V537" s="23"/>
      <c r="W537" s="23">
        <f t="shared" si="113"/>
        <v>0</v>
      </c>
      <c r="X537" s="23"/>
      <c r="Y537" s="23"/>
      <c r="Z537" s="23">
        <f t="shared" si="111"/>
        <v>0</v>
      </c>
      <c r="AA537" s="23"/>
      <c r="AB537" s="23">
        <f t="shared" si="102"/>
        <v>0</v>
      </c>
      <c r="AD537" s="25"/>
      <c r="AG537" s="25"/>
    </row>
    <row r="538" spans="1:33" ht="12.75">
      <c r="A538" s="18"/>
      <c r="B538" s="21" t="s">
        <v>401</v>
      </c>
      <c r="C538" s="19"/>
      <c r="D538" s="34">
        <f>SUM(D536:D537)</f>
        <v>27631150</v>
      </c>
      <c r="E538" s="22">
        <f>D538</f>
        <v>27631150</v>
      </c>
      <c r="F538" s="23">
        <v>27</v>
      </c>
      <c r="G538" s="23">
        <f>F538*D538</f>
        <v>746041050</v>
      </c>
      <c r="H538" s="24">
        <v>0</v>
      </c>
      <c r="I538" s="23">
        <f t="shared" si="107"/>
        <v>0</v>
      </c>
      <c r="J538" s="24">
        <v>0</v>
      </c>
      <c r="K538" s="24">
        <f t="shared" si="108"/>
        <v>0</v>
      </c>
      <c r="L538" s="24">
        <v>0</v>
      </c>
      <c r="M538" s="23">
        <f t="shared" si="109"/>
        <v>0</v>
      </c>
      <c r="N538" s="24">
        <v>0</v>
      </c>
      <c r="O538" s="24">
        <f t="shared" si="114"/>
        <v>0</v>
      </c>
      <c r="P538" s="24">
        <v>0.039</v>
      </c>
      <c r="Q538" s="7">
        <f t="shared" si="106"/>
        <v>1077.6148500000002</v>
      </c>
      <c r="R538" s="24">
        <v>0</v>
      </c>
      <c r="S538" s="24">
        <f t="shared" si="115"/>
        <v>0</v>
      </c>
      <c r="T538" s="23">
        <v>0</v>
      </c>
      <c r="U538" s="23">
        <f t="shared" si="110"/>
        <v>0</v>
      </c>
      <c r="V538" s="23">
        <v>0</v>
      </c>
      <c r="W538" s="23">
        <f t="shared" si="113"/>
        <v>0</v>
      </c>
      <c r="X538" s="23">
        <v>0</v>
      </c>
      <c r="Y538" s="23">
        <v>0</v>
      </c>
      <c r="Z538" s="23">
        <f t="shared" si="111"/>
        <v>0</v>
      </c>
      <c r="AA538" s="23">
        <f>F538+H538+J538+L538+N538+P538+R538+T538+V538+Y538</f>
        <v>27.039</v>
      </c>
      <c r="AB538" s="23">
        <f aca="true" t="shared" si="116" ref="AB538:AB602">$D538*AA538</f>
        <v>747118664.85</v>
      </c>
      <c r="AD538" s="25">
        <f>AA538-N538-R538</f>
        <v>27.039</v>
      </c>
      <c r="AE538">
        <f>AD538/AA538</f>
        <v>1</v>
      </c>
      <c r="AG538" s="25"/>
    </row>
    <row r="539" spans="1:33" ht="12.75">
      <c r="A539" s="18"/>
      <c r="B539" s="21"/>
      <c r="C539" s="21"/>
      <c r="D539" s="26"/>
      <c r="E539" s="26"/>
      <c r="F539" s="23"/>
      <c r="G539" s="23"/>
      <c r="H539" s="24"/>
      <c r="I539" s="23">
        <f t="shared" si="107"/>
        <v>0</v>
      </c>
      <c r="J539" s="24"/>
      <c r="K539" s="24">
        <f t="shared" si="108"/>
        <v>0</v>
      </c>
      <c r="L539" s="24"/>
      <c r="M539" s="23">
        <f t="shared" si="109"/>
        <v>0</v>
      </c>
      <c r="N539" s="24"/>
      <c r="O539" s="24">
        <f t="shared" si="114"/>
        <v>0</v>
      </c>
      <c r="P539" s="24"/>
      <c r="Q539" s="7">
        <f t="shared" si="106"/>
        <v>0</v>
      </c>
      <c r="R539" s="24"/>
      <c r="S539" s="24">
        <f t="shared" si="115"/>
        <v>0</v>
      </c>
      <c r="T539" s="23"/>
      <c r="U539" s="23">
        <f t="shared" si="110"/>
        <v>0</v>
      </c>
      <c r="V539" s="23"/>
      <c r="W539" s="23">
        <f t="shared" si="113"/>
        <v>0</v>
      </c>
      <c r="X539" s="23"/>
      <c r="Y539" s="23"/>
      <c r="Z539" s="23">
        <f t="shared" si="111"/>
        <v>0</v>
      </c>
      <c r="AA539" s="23"/>
      <c r="AB539" s="23">
        <f t="shared" si="116"/>
        <v>0</v>
      </c>
      <c r="AD539" s="25"/>
      <c r="AG539" s="25"/>
    </row>
    <row r="540" spans="1:33" ht="12.75">
      <c r="A540" s="32" t="s">
        <v>350</v>
      </c>
      <c r="B540" s="33" t="s">
        <v>402</v>
      </c>
      <c r="C540" s="21"/>
      <c r="D540" s="20">
        <v>30120120</v>
      </c>
      <c r="E540" s="20"/>
      <c r="F540" s="23"/>
      <c r="G540" s="23"/>
      <c r="H540" s="24"/>
      <c r="I540" s="23">
        <f t="shared" si="107"/>
        <v>0</v>
      </c>
      <c r="J540" s="24"/>
      <c r="K540" s="24">
        <f t="shared" si="108"/>
        <v>0</v>
      </c>
      <c r="L540" s="24"/>
      <c r="M540" s="23">
        <f t="shared" si="109"/>
        <v>0</v>
      </c>
      <c r="N540" s="24"/>
      <c r="O540" s="24">
        <f t="shared" si="114"/>
        <v>0</v>
      </c>
      <c r="P540" s="24"/>
      <c r="Q540" s="7">
        <f t="shared" si="106"/>
        <v>0</v>
      </c>
      <c r="R540" s="24"/>
      <c r="S540" s="24">
        <f t="shared" si="115"/>
        <v>0</v>
      </c>
      <c r="T540" s="23"/>
      <c r="U540" s="23">
        <f t="shared" si="110"/>
        <v>0</v>
      </c>
      <c r="V540" s="23"/>
      <c r="W540" s="23">
        <f t="shared" si="113"/>
        <v>0</v>
      </c>
      <c r="X540" s="23"/>
      <c r="Y540" s="23"/>
      <c r="Z540" s="23">
        <f t="shared" si="111"/>
        <v>0</v>
      </c>
      <c r="AA540" s="23"/>
      <c r="AB540" s="23">
        <f t="shared" si="116"/>
        <v>0</v>
      </c>
      <c r="AD540" s="25"/>
      <c r="AG540" s="25"/>
    </row>
    <row r="541" spans="1:33" ht="12.75">
      <c r="A541" s="18"/>
      <c r="B541" s="21" t="s">
        <v>403</v>
      </c>
      <c r="C541" s="19"/>
      <c r="D541" s="22">
        <f>SUM(D540)</f>
        <v>30120120</v>
      </c>
      <c r="E541" s="22">
        <f>D541</f>
        <v>30120120</v>
      </c>
      <c r="F541" s="23">
        <v>22.942</v>
      </c>
      <c r="G541" s="23">
        <f>F541*D541</f>
        <v>691015793.04</v>
      </c>
      <c r="H541" s="24">
        <v>0</v>
      </c>
      <c r="I541" s="23">
        <f t="shared" si="107"/>
        <v>0</v>
      </c>
      <c r="J541" s="24">
        <v>2.464</v>
      </c>
      <c r="K541" s="24">
        <f t="shared" si="108"/>
        <v>74215975.67999999</v>
      </c>
      <c r="L541" s="24">
        <v>0</v>
      </c>
      <c r="M541" s="23">
        <f t="shared" si="109"/>
        <v>0</v>
      </c>
      <c r="N541" s="24">
        <v>0</v>
      </c>
      <c r="O541" s="24">
        <f t="shared" si="114"/>
        <v>0</v>
      </c>
      <c r="P541" s="24">
        <v>0.022</v>
      </c>
      <c r="Q541" s="7">
        <f t="shared" si="106"/>
        <v>662.64264</v>
      </c>
      <c r="R541" s="24">
        <v>0</v>
      </c>
      <c r="S541" s="24">
        <f t="shared" si="115"/>
        <v>0</v>
      </c>
      <c r="T541" s="23">
        <v>0</v>
      </c>
      <c r="U541" s="23">
        <f t="shared" si="110"/>
        <v>0</v>
      </c>
      <c r="V541" s="23">
        <v>0</v>
      </c>
      <c r="W541" s="23">
        <f aca="true" t="shared" si="117" ref="W541:W573">$D541*V541</f>
        <v>0</v>
      </c>
      <c r="X541" s="23">
        <v>0</v>
      </c>
      <c r="Y541" s="23">
        <v>0</v>
      </c>
      <c r="Z541" s="23">
        <f t="shared" si="111"/>
        <v>0</v>
      </c>
      <c r="AA541" s="23">
        <f>F541+H541+J541+L541+N541+P541+R541+T541+V541+Y541</f>
        <v>25.427999999999997</v>
      </c>
      <c r="AB541" s="23">
        <f t="shared" si="116"/>
        <v>765894411.3599999</v>
      </c>
      <c r="AD541" s="25">
        <f>AA541-N541-R541</f>
        <v>25.427999999999997</v>
      </c>
      <c r="AE541">
        <f>AD541/AA541</f>
        <v>1</v>
      </c>
      <c r="AG541" s="25"/>
    </row>
    <row r="542" spans="1:33" ht="12.75">
      <c r="A542" s="18"/>
      <c r="B542" s="21"/>
      <c r="C542" s="21"/>
      <c r="D542" s="26"/>
      <c r="E542" s="26"/>
      <c r="F542" s="23"/>
      <c r="G542" s="23"/>
      <c r="H542" s="24"/>
      <c r="I542" s="23">
        <f t="shared" si="107"/>
        <v>0</v>
      </c>
      <c r="J542" s="24"/>
      <c r="K542" s="24">
        <f t="shared" si="108"/>
        <v>0</v>
      </c>
      <c r="L542" s="24"/>
      <c r="M542" s="23">
        <f t="shared" si="109"/>
        <v>0</v>
      </c>
      <c r="N542" s="24"/>
      <c r="O542" s="24">
        <f t="shared" si="114"/>
        <v>0</v>
      </c>
      <c r="P542" s="24"/>
      <c r="Q542" s="7">
        <f t="shared" si="106"/>
        <v>0</v>
      </c>
      <c r="R542" s="24"/>
      <c r="S542" s="24">
        <f t="shared" si="115"/>
        <v>0</v>
      </c>
      <c r="T542" s="23"/>
      <c r="U542" s="23">
        <f t="shared" si="110"/>
        <v>0</v>
      </c>
      <c r="V542" s="23"/>
      <c r="W542" s="23">
        <f t="shared" si="117"/>
        <v>0</v>
      </c>
      <c r="X542" s="23"/>
      <c r="Y542" s="23"/>
      <c r="Z542" s="23">
        <f t="shared" si="111"/>
        <v>0</v>
      </c>
      <c r="AA542" s="23"/>
      <c r="AB542" s="23">
        <f t="shared" si="116"/>
        <v>0</v>
      </c>
      <c r="AD542" s="25"/>
      <c r="AG542" s="25"/>
    </row>
    <row r="543" spans="1:33" ht="12.75">
      <c r="A543" s="18" t="s">
        <v>212</v>
      </c>
      <c r="B543" s="19" t="s">
        <v>404</v>
      </c>
      <c r="C543" s="21"/>
      <c r="D543" s="20">
        <v>1929405380</v>
      </c>
      <c r="E543" s="20"/>
      <c r="F543" s="23"/>
      <c r="G543" s="23"/>
      <c r="H543" s="24"/>
      <c r="I543" s="23">
        <f t="shared" si="107"/>
        <v>0</v>
      </c>
      <c r="J543" s="24"/>
      <c r="K543" s="24">
        <f t="shared" si="108"/>
        <v>0</v>
      </c>
      <c r="L543" s="24"/>
      <c r="M543" s="23">
        <f t="shared" si="109"/>
        <v>0</v>
      </c>
      <c r="N543" s="24"/>
      <c r="O543" s="24">
        <f t="shared" si="114"/>
        <v>0</v>
      </c>
      <c r="P543" s="24"/>
      <c r="Q543" s="7">
        <f t="shared" si="106"/>
        <v>0</v>
      </c>
      <c r="R543" s="24"/>
      <c r="S543" s="24">
        <f t="shared" si="115"/>
        <v>0</v>
      </c>
      <c r="T543" s="23"/>
      <c r="U543" s="23">
        <f t="shared" si="110"/>
        <v>0</v>
      </c>
      <c r="V543" s="23"/>
      <c r="W543" s="23">
        <f t="shared" si="117"/>
        <v>0</v>
      </c>
      <c r="X543" s="23"/>
      <c r="Y543" s="23"/>
      <c r="Z543" s="23">
        <f t="shared" si="111"/>
        <v>0</v>
      </c>
      <c r="AA543" s="23"/>
      <c r="AB543" s="23">
        <f t="shared" si="116"/>
        <v>0</v>
      </c>
      <c r="AD543" s="25"/>
      <c r="AG543" s="25"/>
    </row>
    <row r="544" spans="1:33" ht="12.75">
      <c r="A544" s="18"/>
      <c r="B544" s="21" t="s">
        <v>405</v>
      </c>
      <c r="C544" s="19"/>
      <c r="D544" s="22">
        <f>SUM(D543)</f>
        <v>1929405380</v>
      </c>
      <c r="E544" s="22">
        <f>D544</f>
        <v>1929405380</v>
      </c>
      <c r="F544" s="23">
        <v>10.542</v>
      </c>
      <c r="G544" s="23">
        <f>F544*D544</f>
        <v>20339791515.96</v>
      </c>
      <c r="H544" s="24">
        <v>0.124</v>
      </c>
      <c r="I544" s="23">
        <f t="shared" si="107"/>
        <v>239246267.12</v>
      </c>
      <c r="J544" s="24">
        <v>0.765</v>
      </c>
      <c r="K544" s="24">
        <f t="shared" si="108"/>
        <v>1475995115.7</v>
      </c>
      <c r="L544" s="24">
        <v>0</v>
      </c>
      <c r="M544" s="23">
        <f t="shared" si="109"/>
        <v>0</v>
      </c>
      <c r="N544" s="24">
        <v>1.311</v>
      </c>
      <c r="O544" s="24">
        <f t="shared" si="114"/>
        <v>2529450453.18</v>
      </c>
      <c r="P544" s="24">
        <v>0.09</v>
      </c>
      <c r="Q544" s="7">
        <f t="shared" si="106"/>
        <v>173646.48419999998</v>
      </c>
      <c r="R544" s="24">
        <v>3.886</v>
      </c>
      <c r="S544" s="24">
        <f t="shared" si="115"/>
        <v>7497669306.68</v>
      </c>
      <c r="T544" s="23">
        <v>0.371</v>
      </c>
      <c r="U544" s="23">
        <f t="shared" si="110"/>
        <v>715809395.98</v>
      </c>
      <c r="V544" s="23">
        <v>3.396</v>
      </c>
      <c r="W544" s="23">
        <f t="shared" si="117"/>
        <v>6552260670.48</v>
      </c>
      <c r="X544" s="23">
        <v>0.451</v>
      </c>
      <c r="Y544" s="23">
        <v>0</v>
      </c>
      <c r="Z544" s="23">
        <f t="shared" si="111"/>
        <v>0</v>
      </c>
      <c r="AA544" s="23">
        <f>F544+H544+J544+L544+N544+P544+R544+T544+V544+Y544+X544</f>
        <v>20.936</v>
      </c>
      <c r="AB544" s="23">
        <f t="shared" si="116"/>
        <v>40394031035.68</v>
      </c>
      <c r="AD544" s="25">
        <f>AA544-N544-R544</f>
        <v>15.739</v>
      </c>
      <c r="AE544">
        <f>AD544/AA544</f>
        <v>0.751767290790982</v>
      </c>
      <c r="AG544" s="25"/>
    </row>
    <row r="545" spans="1:33" ht="12.75">
      <c r="A545" s="18"/>
      <c r="B545" s="21"/>
      <c r="C545" s="21"/>
      <c r="D545" s="26"/>
      <c r="E545" s="26"/>
      <c r="F545" s="23"/>
      <c r="G545" s="23"/>
      <c r="H545" s="24"/>
      <c r="I545" s="23">
        <f t="shared" si="107"/>
        <v>0</v>
      </c>
      <c r="J545" s="24"/>
      <c r="K545" s="24">
        <f t="shared" si="108"/>
        <v>0</v>
      </c>
      <c r="L545" s="24"/>
      <c r="M545" s="23">
        <f t="shared" si="109"/>
        <v>0</v>
      </c>
      <c r="N545" s="24"/>
      <c r="O545" s="24">
        <f t="shared" si="114"/>
        <v>0</v>
      </c>
      <c r="P545" s="24"/>
      <c r="Q545" s="7">
        <f t="shared" si="106"/>
        <v>0</v>
      </c>
      <c r="R545" s="24"/>
      <c r="S545" s="24">
        <f t="shared" si="115"/>
        <v>0</v>
      </c>
      <c r="T545" s="23"/>
      <c r="U545" s="23">
        <f t="shared" si="110"/>
        <v>0</v>
      </c>
      <c r="V545" s="23"/>
      <c r="W545" s="23">
        <f t="shared" si="117"/>
        <v>0</v>
      </c>
      <c r="X545" s="23"/>
      <c r="Y545" s="23"/>
      <c r="Z545" s="23">
        <f t="shared" si="111"/>
        <v>0</v>
      </c>
      <c r="AA545" s="23"/>
      <c r="AB545" s="23">
        <f t="shared" si="116"/>
        <v>0</v>
      </c>
      <c r="AD545" s="25"/>
      <c r="AG545" s="25"/>
    </row>
    <row r="546" spans="1:33" ht="12.75">
      <c r="A546" s="18" t="s">
        <v>406</v>
      </c>
      <c r="B546" s="19" t="s">
        <v>407</v>
      </c>
      <c r="C546" s="21"/>
      <c r="D546" s="20">
        <v>223545324</v>
      </c>
      <c r="E546" s="20"/>
      <c r="F546" s="23"/>
      <c r="G546" s="23"/>
      <c r="H546" s="24"/>
      <c r="I546" s="23">
        <f t="shared" si="107"/>
        <v>0</v>
      </c>
      <c r="J546" s="24"/>
      <c r="K546" s="24">
        <f t="shared" si="108"/>
        <v>0</v>
      </c>
      <c r="L546" s="24"/>
      <c r="M546" s="23">
        <f t="shared" si="109"/>
        <v>0</v>
      </c>
      <c r="N546" s="24"/>
      <c r="O546" s="24">
        <f t="shared" si="114"/>
        <v>0</v>
      </c>
      <c r="P546" s="24"/>
      <c r="Q546" s="7">
        <f t="shared" si="106"/>
        <v>0</v>
      </c>
      <c r="R546" s="24"/>
      <c r="S546" s="24">
        <f t="shared" si="115"/>
        <v>0</v>
      </c>
      <c r="T546" s="23"/>
      <c r="U546" s="23">
        <f t="shared" si="110"/>
        <v>0</v>
      </c>
      <c r="V546" s="23"/>
      <c r="W546" s="23">
        <f t="shared" si="117"/>
        <v>0</v>
      </c>
      <c r="X546" s="23"/>
      <c r="Y546" s="23"/>
      <c r="Z546" s="23">
        <f t="shared" si="111"/>
        <v>0</v>
      </c>
      <c r="AA546" s="23"/>
      <c r="AB546" s="23">
        <f t="shared" si="116"/>
        <v>0</v>
      </c>
      <c r="AD546" s="25"/>
      <c r="AG546" s="25"/>
    </row>
    <row r="547" spans="1:33" ht="12.75">
      <c r="A547" s="18"/>
      <c r="B547" s="21" t="s">
        <v>408</v>
      </c>
      <c r="C547" s="19"/>
      <c r="D547" s="22">
        <f>SUM(D546)</f>
        <v>223545324</v>
      </c>
      <c r="E547" s="22">
        <f>D547</f>
        <v>223545324</v>
      </c>
      <c r="F547" s="23">
        <v>11.505</v>
      </c>
      <c r="G547" s="23">
        <f>F547*D547</f>
        <v>2571888952.6200004</v>
      </c>
      <c r="H547" s="24">
        <v>0</v>
      </c>
      <c r="I547" s="23">
        <f t="shared" si="107"/>
        <v>0</v>
      </c>
      <c r="J547" s="24">
        <v>0</v>
      </c>
      <c r="K547" s="24">
        <f t="shared" si="108"/>
        <v>0</v>
      </c>
      <c r="L547" s="24">
        <v>0</v>
      </c>
      <c r="M547" s="23">
        <f t="shared" si="109"/>
        <v>0</v>
      </c>
      <c r="N547" s="24">
        <v>2.612</v>
      </c>
      <c r="O547" s="24">
        <f t="shared" si="114"/>
        <v>583900386.288</v>
      </c>
      <c r="P547" s="24">
        <v>0.015</v>
      </c>
      <c r="Q547" s="7">
        <f t="shared" si="106"/>
        <v>3353.1798599999997</v>
      </c>
      <c r="R547" s="24">
        <v>4.28</v>
      </c>
      <c r="S547" s="24">
        <f t="shared" si="115"/>
        <v>956773986.72</v>
      </c>
      <c r="T547" s="23">
        <v>0</v>
      </c>
      <c r="U547" s="23">
        <f t="shared" si="110"/>
        <v>0</v>
      </c>
      <c r="V547" s="23">
        <v>0</v>
      </c>
      <c r="W547" s="23">
        <f t="shared" si="117"/>
        <v>0</v>
      </c>
      <c r="X547" s="23">
        <v>0</v>
      </c>
      <c r="Y547" s="23">
        <v>0</v>
      </c>
      <c r="Z547" s="23">
        <f t="shared" si="111"/>
        <v>0</v>
      </c>
      <c r="AA547" s="23">
        <f>F547+H547+J547+L547+N547+P547+R547+T547+V547+Y547</f>
        <v>18.412000000000003</v>
      </c>
      <c r="AB547" s="23">
        <f t="shared" si="116"/>
        <v>4115916505.4880004</v>
      </c>
      <c r="AD547" s="25">
        <f>AA547-N547-R547</f>
        <v>11.520000000000003</v>
      </c>
      <c r="AE547">
        <f>AD547/AA547</f>
        <v>0.6256789050619163</v>
      </c>
      <c r="AG547" s="25"/>
    </row>
    <row r="548" spans="1:33" ht="12.75">
      <c r="A548" s="18"/>
      <c r="B548" s="21"/>
      <c r="C548" s="21"/>
      <c r="D548" s="26"/>
      <c r="E548" s="26"/>
      <c r="F548" s="23"/>
      <c r="G548" s="23"/>
      <c r="H548" s="24"/>
      <c r="I548" s="23">
        <f t="shared" si="107"/>
        <v>0</v>
      </c>
      <c r="J548" s="24"/>
      <c r="K548" s="24">
        <f t="shared" si="108"/>
        <v>0</v>
      </c>
      <c r="L548" s="24"/>
      <c r="M548" s="23">
        <f t="shared" si="109"/>
        <v>0</v>
      </c>
      <c r="N548" s="24"/>
      <c r="O548" s="24">
        <f t="shared" si="114"/>
        <v>0</v>
      </c>
      <c r="P548" s="24"/>
      <c r="Q548" s="7">
        <f t="shared" si="106"/>
        <v>0</v>
      </c>
      <c r="R548" s="24"/>
      <c r="S548" s="24">
        <f t="shared" si="115"/>
        <v>0</v>
      </c>
      <c r="T548" s="23"/>
      <c r="U548" s="23">
        <f t="shared" si="110"/>
        <v>0</v>
      </c>
      <c r="V548" s="23"/>
      <c r="W548" s="23">
        <f t="shared" si="117"/>
        <v>0</v>
      </c>
      <c r="X548" s="23"/>
      <c r="Y548" s="23"/>
      <c r="Z548" s="23">
        <f t="shared" si="111"/>
        <v>0</v>
      </c>
      <c r="AA548" s="23"/>
      <c r="AB548" s="23">
        <f t="shared" si="116"/>
        <v>0</v>
      </c>
      <c r="AD548" s="25"/>
      <c r="AG548" s="25"/>
    </row>
    <row r="549" spans="1:33" ht="12.75">
      <c r="A549" s="32" t="s">
        <v>406</v>
      </c>
      <c r="B549" s="19" t="s">
        <v>409</v>
      </c>
      <c r="C549" s="21"/>
      <c r="D549" s="20">
        <v>263244969</v>
      </c>
      <c r="E549" s="20"/>
      <c r="F549" s="23"/>
      <c r="G549" s="23"/>
      <c r="H549" s="24"/>
      <c r="I549" s="23">
        <f t="shared" si="107"/>
        <v>0</v>
      </c>
      <c r="J549" s="24"/>
      <c r="K549" s="24">
        <f t="shared" si="108"/>
        <v>0</v>
      </c>
      <c r="L549" s="24"/>
      <c r="M549" s="23">
        <f t="shared" si="109"/>
        <v>0</v>
      </c>
      <c r="N549" s="24"/>
      <c r="O549" s="24">
        <f t="shared" si="114"/>
        <v>0</v>
      </c>
      <c r="P549" s="24"/>
      <c r="Q549" s="7">
        <f t="shared" si="106"/>
        <v>0</v>
      </c>
      <c r="R549" s="24"/>
      <c r="S549" s="24">
        <f t="shared" si="115"/>
        <v>0</v>
      </c>
      <c r="T549" s="23"/>
      <c r="U549" s="23">
        <f t="shared" si="110"/>
        <v>0</v>
      </c>
      <c r="V549" s="23"/>
      <c r="W549" s="23">
        <f t="shared" si="117"/>
        <v>0</v>
      </c>
      <c r="X549" s="23"/>
      <c r="Y549" s="23"/>
      <c r="Z549" s="23">
        <f t="shared" si="111"/>
        <v>0</v>
      </c>
      <c r="AA549" s="23"/>
      <c r="AB549" s="23">
        <f t="shared" si="116"/>
        <v>0</v>
      </c>
      <c r="AD549" s="25"/>
      <c r="AG549" s="25"/>
    </row>
    <row r="550" spans="1:33" ht="12.75">
      <c r="A550" s="18"/>
      <c r="B550" s="21" t="s">
        <v>410</v>
      </c>
      <c r="C550" s="19"/>
      <c r="D550" s="22">
        <f>SUM(D549)</f>
        <v>263244969</v>
      </c>
      <c r="E550" s="22">
        <f>D550</f>
        <v>263244969</v>
      </c>
      <c r="F550" s="23">
        <v>22.55</v>
      </c>
      <c r="G550" s="23">
        <f>F550*D550</f>
        <v>5936174050.95</v>
      </c>
      <c r="H550" s="24">
        <v>0</v>
      </c>
      <c r="I550" s="23">
        <f t="shared" si="107"/>
        <v>0</v>
      </c>
      <c r="J550" s="24">
        <v>0</v>
      </c>
      <c r="K550" s="24">
        <f t="shared" si="108"/>
        <v>0</v>
      </c>
      <c r="L550" s="24">
        <v>0</v>
      </c>
      <c r="M550" s="23">
        <f t="shared" si="109"/>
        <v>0</v>
      </c>
      <c r="N550" s="24">
        <v>4.179</v>
      </c>
      <c r="O550" s="24">
        <f t="shared" si="114"/>
        <v>1100100725.451</v>
      </c>
      <c r="P550" s="24">
        <v>0.371</v>
      </c>
      <c r="Q550" s="7">
        <f t="shared" si="106"/>
        <v>97663.883499</v>
      </c>
      <c r="R550" s="24">
        <v>7.454</v>
      </c>
      <c r="S550" s="24">
        <f t="shared" si="115"/>
        <v>1962227998.9259999</v>
      </c>
      <c r="T550" s="23">
        <v>0</v>
      </c>
      <c r="U550" s="23">
        <f t="shared" si="110"/>
        <v>0</v>
      </c>
      <c r="V550" s="23">
        <v>0</v>
      </c>
      <c r="W550" s="23">
        <f t="shared" si="117"/>
        <v>0</v>
      </c>
      <c r="X550" s="23">
        <v>0</v>
      </c>
      <c r="Y550" s="23">
        <v>0</v>
      </c>
      <c r="Z550" s="23">
        <f t="shared" si="111"/>
        <v>0</v>
      </c>
      <c r="AA550" s="23">
        <f>F550+H550+J550+L550+N550+P550+R550+T550+V550+Y550</f>
        <v>34.553999999999995</v>
      </c>
      <c r="AB550" s="23">
        <f t="shared" si="116"/>
        <v>9096166658.825998</v>
      </c>
      <c r="AD550" s="25">
        <f>AA550-N550-R550</f>
        <v>22.920999999999992</v>
      </c>
      <c r="AE550">
        <f>AD550/AA550</f>
        <v>0.6633385425710481</v>
      </c>
      <c r="AG550" s="25"/>
    </row>
    <row r="551" spans="1:33" ht="12.75">
      <c r="A551" s="18"/>
      <c r="B551" s="21"/>
      <c r="C551" s="21"/>
      <c r="D551" s="26"/>
      <c r="E551" s="26"/>
      <c r="F551" s="23"/>
      <c r="G551" s="23"/>
      <c r="H551" s="24"/>
      <c r="I551" s="23">
        <f t="shared" si="107"/>
        <v>0</v>
      </c>
      <c r="J551" s="24"/>
      <c r="K551" s="24">
        <f t="shared" si="108"/>
        <v>0</v>
      </c>
      <c r="L551" s="24"/>
      <c r="M551" s="23">
        <f t="shared" si="109"/>
        <v>0</v>
      </c>
      <c r="N551" s="24"/>
      <c r="O551" s="24">
        <f t="shared" si="114"/>
        <v>0</v>
      </c>
      <c r="P551" s="24"/>
      <c r="Q551" s="7">
        <f t="shared" si="106"/>
        <v>0</v>
      </c>
      <c r="R551" s="24"/>
      <c r="S551" s="24">
        <f t="shared" si="115"/>
        <v>0</v>
      </c>
      <c r="T551" s="23"/>
      <c r="U551" s="23">
        <f t="shared" si="110"/>
        <v>0</v>
      </c>
      <c r="V551" s="23"/>
      <c r="W551" s="23">
        <f t="shared" si="117"/>
        <v>0</v>
      </c>
      <c r="X551" s="23"/>
      <c r="Y551" s="23"/>
      <c r="Z551" s="23">
        <f t="shared" si="111"/>
        <v>0</v>
      </c>
      <c r="AA551" s="23"/>
      <c r="AB551" s="23">
        <f t="shared" si="116"/>
        <v>0</v>
      </c>
      <c r="AD551" s="25"/>
      <c r="AG551" s="25"/>
    </row>
    <row r="552" spans="1:33" ht="12.75">
      <c r="A552" s="32" t="s">
        <v>290</v>
      </c>
      <c r="B552" s="19" t="s">
        <v>411</v>
      </c>
      <c r="C552" s="21"/>
      <c r="D552" s="20">
        <v>39759765</v>
      </c>
      <c r="E552" s="20"/>
      <c r="F552" s="23"/>
      <c r="G552" s="23"/>
      <c r="H552" s="24"/>
      <c r="I552" s="23">
        <f t="shared" si="107"/>
        <v>0</v>
      </c>
      <c r="J552" s="24"/>
      <c r="K552" s="24">
        <f t="shared" si="108"/>
        <v>0</v>
      </c>
      <c r="L552" s="24"/>
      <c r="M552" s="23">
        <f t="shared" si="109"/>
        <v>0</v>
      </c>
      <c r="N552" s="24"/>
      <c r="O552" s="24">
        <f t="shared" si="114"/>
        <v>0</v>
      </c>
      <c r="P552" s="24"/>
      <c r="Q552" s="7">
        <f t="shared" si="106"/>
        <v>0</v>
      </c>
      <c r="R552" s="24"/>
      <c r="S552" s="24">
        <f t="shared" si="115"/>
        <v>0</v>
      </c>
      <c r="T552" s="23"/>
      <c r="U552" s="23">
        <f t="shared" si="110"/>
        <v>0</v>
      </c>
      <c r="V552" s="23"/>
      <c r="W552" s="23">
        <f t="shared" si="117"/>
        <v>0</v>
      </c>
      <c r="X552" s="23"/>
      <c r="Y552" s="23"/>
      <c r="Z552" s="23">
        <f t="shared" si="111"/>
        <v>0</v>
      </c>
      <c r="AA552" s="23"/>
      <c r="AB552" s="23">
        <f t="shared" si="116"/>
        <v>0</v>
      </c>
      <c r="AD552" s="25"/>
      <c r="AG552" s="25"/>
    </row>
    <row r="553" spans="1:33" ht="12.75">
      <c r="A553" s="18"/>
      <c r="B553" s="21" t="s">
        <v>412</v>
      </c>
      <c r="C553" s="19"/>
      <c r="D553" s="22">
        <f>SUM(D552)</f>
        <v>39759765</v>
      </c>
      <c r="E553" s="22">
        <f>D553</f>
        <v>39759765</v>
      </c>
      <c r="F553" s="23">
        <v>24.438</v>
      </c>
      <c r="G553" s="23">
        <f>F553*D553</f>
        <v>971649137.0699999</v>
      </c>
      <c r="H553" s="24">
        <v>0</v>
      </c>
      <c r="I553" s="23">
        <f t="shared" si="107"/>
        <v>0</v>
      </c>
      <c r="J553" s="24">
        <v>0</v>
      </c>
      <c r="K553" s="24">
        <f t="shared" si="108"/>
        <v>0</v>
      </c>
      <c r="L553" s="24">
        <v>0</v>
      </c>
      <c r="M553" s="23">
        <f t="shared" si="109"/>
        <v>0</v>
      </c>
      <c r="N553" s="24">
        <v>0</v>
      </c>
      <c r="O553" s="24">
        <f t="shared" si="114"/>
        <v>0</v>
      </c>
      <c r="P553" s="24">
        <v>0.006</v>
      </c>
      <c r="Q553" s="7">
        <f t="shared" si="106"/>
        <v>238.55859</v>
      </c>
      <c r="R553" s="24">
        <v>0</v>
      </c>
      <c r="S553" s="24">
        <f t="shared" si="115"/>
        <v>0</v>
      </c>
      <c r="T553" s="23">
        <v>0</v>
      </c>
      <c r="U553" s="23">
        <f t="shared" si="110"/>
        <v>0</v>
      </c>
      <c r="V553" s="23">
        <v>0</v>
      </c>
      <c r="W553" s="23">
        <f t="shared" si="117"/>
        <v>0</v>
      </c>
      <c r="X553" s="23">
        <v>0</v>
      </c>
      <c r="Y553" s="23">
        <v>0</v>
      </c>
      <c r="Z553" s="23">
        <f t="shared" si="111"/>
        <v>0</v>
      </c>
      <c r="AA553" s="23">
        <f>F553+H553+J553+L553+N553+P553+R553+T553+V553+Y553</f>
        <v>24.444</v>
      </c>
      <c r="AB553" s="23">
        <f t="shared" si="116"/>
        <v>971887695.66</v>
      </c>
      <c r="AD553" s="25">
        <f>AA553-N553-R553</f>
        <v>24.444</v>
      </c>
      <c r="AE553">
        <f>AD553/AA553</f>
        <v>1</v>
      </c>
      <c r="AG553" s="25"/>
    </row>
    <row r="554" spans="1:33" ht="12.75">
      <c r="A554" s="18"/>
      <c r="B554" s="21"/>
      <c r="C554" s="21"/>
      <c r="D554" s="26"/>
      <c r="E554" s="26"/>
      <c r="F554" s="23"/>
      <c r="G554" s="23"/>
      <c r="H554" s="24"/>
      <c r="I554" s="23">
        <f t="shared" si="107"/>
        <v>0</v>
      </c>
      <c r="J554" s="24"/>
      <c r="K554" s="24">
        <f t="shared" si="108"/>
        <v>0</v>
      </c>
      <c r="L554" s="24"/>
      <c r="M554" s="23">
        <f t="shared" si="109"/>
        <v>0</v>
      </c>
      <c r="N554" s="24"/>
      <c r="O554" s="24">
        <f t="shared" si="114"/>
        <v>0</v>
      </c>
      <c r="P554" s="24"/>
      <c r="Q554" s="7">
        <f t="shared" si="106"/>
        <v>0</v>
      </c>
      <c r="R554" s="24"/>
      <c r="S554" s="24">
        <f t="shared" si="115"/>
        <v>0</v>
      </c>
      <c r="T554" s="23"/>
      <c r="U554" s="23">
        <f t="shared" si="110"/>
        <v>0</v>
      </c>
      <c r="V554" s="23"/>
      <c r="W554" s="23">
        <f t="shared" si="117"/>
        <v>0</v>
      </c>
      <c r="X554" s="23"/>
      <c r="Y554" s="23"/>
      <c r="Z554" s="23">
        <f t="shared" si="111"/>
        <v>0</v>
      </c>
      <c r="AA554" s="23"/>
      <c r="AB554" s="23">
        <f t="shared" si="116"/>
        <v>0</v>
      </c>
      <c r="AD554" s="25"/>
      <c r="AG554" s="25"/>
    </row>
    <row r="555" spans="1:33" ht="12.75">
      <c r="A555" s="32" t="s">
        <v>290</v>
      </c>
      <c r="B555" s="19" t="s">
        <v>413</v>
      </c>
      <c r="C555" s="21"/>
      <c r="D555" s="20">
        <v>40940919</v>
      </c>
      <c r="E555" s="20"/>
      <c r="F555" s="23"/>
      <c r="G555" s="23"/>
      <c r="H555" s="24"/>
      <c r="I555" s="23">
        <f t="shared" si="107"/>
        <v>0</v>
      </c>
      <c r="J555" s="24"/>
      <c r="K555" s="24">
        <f t="shared" si="108"/>
        <v>0</v>
      </c>
      <c r="L555" s="24"/>
      <c r="M555" s="23">
        <f t="shared" si="109"/>
        <v>0</v>
      </c>
      <c r="N555" s="24"/>
      <c r="O555" s="24">
        <f t="shared" si="114"/>
        <v>0</v>
      </c>
      <c r="P555" s="24"/>
      <c r="Q555" s="7">
        <f t="shared" si="106"/>
        <v>0</v>
      </c>
      <c r="R555" s="24"/>
      <c r="S555" s="24">
        <f t="shared" si="115"/>
        <v>0</v>
      </c>
      <c r="T555" s="23"/>
      <c r="U555" s="23">
        <f t="shared" si="110"/>
        <v>0</v>
      </c>
      <c r="V555" s="23"/>
      <c r="W555" s="23">
        <f t="shared" si="117"/>
        <v>0</v>
      </c>
      <c r="X555" s="23"/>
      <c r="Y555" s="23"/>
      <c r="Z555" s="23">
        <f t="shared" si="111"/>
        <v>0</v>
      </c>
      <c r="AA555" s="23"/>
      <c r="AB555" s="23">
        <f t="shared" si="116"/>
        <v>0</v>
      </c>
      <c r="AD555" s="25"/>
      <c r="AG555" s="25"/>
    </row>
    <row r="556" spans="1:33" ht="12.75">
      <c r="A556" s="18"/>
      <c r="B556" s="21" t="s">
        <v>414</v>
      </c>
      <c r="C556" s="19"/>
      <c r="D556" s="22">
        <f>SUM(D555)</f>
        <v>40940919</v>
      </c>
      <c r="E556" s="22">
        <f>D556</f>
        <v>40940919</v>
      </c>
      <c r="F556" s="23">
        <v>14.181</v>
      </c>
      <c r="G556" s="23">
        <f>F556*D556</f>
        <v>580583172.339</v>
      </c>
      <c r="H556" s="24">
        <v>0</v>
      </c>
      <c r="I556" s="23">
        <f t="shared" si="107"/>
        <v>0</v>
      </c>
      <c r="J556" s="24">
        <v>0.191</v>
      </c>
      <c r="K556" s="24">
        <f t="shared" si="108"/>
        <v>7819715.529</v>
      </c>
      <c r="L556" s="24">
        <v>0</v>
      </c>
      <c r="M556" s="23">
        <f t="shared" si="109"/>
        <v>0</v>
      </c>
      <c r="N556" s="24">
        <v>0</v>
      </c>
      <c r="O556" s="24">
        <f t="shared" si="114"/>
        <v>0</v>
      </c>
      <c r="P556" s="24">
        <v>0</v>
      </c>
      <c r="Q556" s="7">
        <f t="shared" si="106"/>
        <v>0</v>
      </c>
      <c r="R556" s="24">
        <v>0</v>
      </c>
      <c r="S556" s="24">
        <f t="shared" si="115"/>
        <v>0</v>
      </c>
      <c r="T556" s="23">
        <v>0</v>
      </c>
      <c r="U556" s="23">
        <f t="shared" si="110"/>
        <v>0</v>
      </c>
      <c r="V556" s="23">
        <v>0</v>
      </c>
      <c r="W556" s="23">
        <f t="shared" si="117"/>
        <v>0</v>
      </c>
      <c r="X556" s="23">
        <v>0</v>
      </c>
      <c r="Y556" s="23">
        <v>0</v>
      </c>
      <c r="Z556" s="23">
        <f t="shared" si="111"/>
        <v>0</v>
      </c>
      <c r="AA556" s="23">
        <f>F556+H556+J556+L556+N556+P556+R556+T556+V556+Y556</f>
        <v>14.372</v>
      </c>
      <c r="AB556" s="23">
        <f t="shared" si="116"/>
        <v>588402887.868</v>
      </c>
      <c r="AD556" s="25">
        <f>AA556-N556-R556</f>
        <v>14.372</v>
      </c>
      <c r="AE556">
        <f>AD556/AA556</f>
        <v>1</v>
      </c>
      <c r="AG556" s="25"/>
    </row>
    <row r="557" spans="1:33" ht="12.75">
      <c r="A557" s="18"/>
      <c r="B557" s="21"/>
      <c r="C557" s="21"/>
      <c r="D557" s="26"/>
      <c r="E557" s="26"/>
      <c r="F557" s="23"/>
      <c r="G557" s="23"/>
      <c r="H557" s="24"/>
      <c r="I557" s="23">
        <f t="shared" si="107"/>
        <v>0</v>
      </c>
      <c r="J557" s="24"/>
      <c r="K557" s="24">
        <f t="shared" si="108"/>
        <v>0</v>
      </c>
      <c r="L557" s="24"/>
      <c r="M557" s="23">
        <f t="shared" si="109"/>
        <v>0</v>
      </c>
      <c r="N557" s="24"/>
      <c r="O557" s="24">
        <f t="shared" si="114"/>
        <v>0</v>
      </c>
      <c r="P557" s="24"/>
      <c r="Q557" s="7">
        <f t="shared" si="106"/>
        <v>0</v>
      </c>
      <c r="R557" s="24"/>
      <c r="S557" s="24">
        <f t="shared" si="115"/>
        <v>0</v>
      </c>
      <c r="T557" s="23"/>
      <c r="U557" s="23">
        <f t="shared" si="110"/>
        <v>0</v>
      </c>
      <c r="V557" s="23"/>
      <c r="W557" s="23">
        <f t="shared" si="117"/>
        <v>0</v>
      </c>
      <c r="X557" s="23"/>
      <c r="Y557" s="23"/>
      <c r="Z557" s="23">
        <f t="shared" si="111"/>
        <v>0</v>
      </c>
      <c r="AA557" s="23"/>
      <c r="AB557" s="23">
        <f t="shared" si="116"/>
        <v>0</v>
      </c>
      <c r="AD557" s="25"/>
      <c r="AG557" s="25"/>
    </row>
    <row r="558" spans="1:33" ht="12.75">
      <c r="A558" s="32" t="s">
        <v>290</v>
      </c>
      <c r="B558" s="33" t="s">
        <v>415</v>
      </c>
      <c r="C558" s="21"/>
      <c r="D558" s="20">
        <v>14662468</v>
      </c>
      <c r="E558" s="20"/>
      <c r="F558" s="23"/>
      <c r="G558" s="23"/>
      <c r="H558" s="24"/>
      <c r="I558" s="23">
        <f t="shared" si="107"/>
        <v>0</v>
      </c>
      <c r="J558" s="24"/>
      <c r="K558" s="24">
        <f t="shared" si="108"/>
        <v>0</v>
      </c>
      <c r="L558" s="24"/>
      <c r="M558" s="23">
        <f t="shared" si="109"/>
        <v>0</v>
      </c>
      <c r="N558" s="24"/>
      <c r="O558" s="24">
        <f t="shared" si="114"/>
        <v>0</v>
      </c>
      <c r="P558" s="24"/>
      <c r="Q558" s="7">
        <f t="shared" si="106"/>
        <v>0</v>
      </c>
      <c r="R558" s="24"/>
      <c r="S558" s="24">
        <f t="shared" si="115"/>
        <v>0</v>
      </c>
      <c r="T558" s="23"/>
      <c r="U558" s="23">
        <f t="shared" si="110"/>
        <v>0</v>
      </c>
      <c r="V558" s="23"/>
      <c r="W558" s="23">
        <f t="shared" si="117"/>
        <v>0</v>
      </c>
      <c r="X558" s="23"/>
      <c r="Y558" s="23"/>
      <c r="Z558" s="23">
        <f t="shared" si="111"/>
        <v>0</v>
      </c>
      <c r="AA558" s="23"/>
      <c r="AB558" s="23">
        <f t="shared" si="116"/>
        <v>0</v>
      </c>
      <c r="AD558" s="25"/>
      <c r="AG558" s="25"/>
    </row>
    <row r="559" spans="1:33" ht="12.75">
      <c r="A559" s="18"/>
      <c r="B559" s="21" t="s">
        <v>416</v>
      </c>
      <c r="C559" s="19"/>
      <c r="D559" s="22">
        <f>SUM(D558)</f>
        <v>14662468</v>
      </c>
      <c r="E559" s="22">
        <f>D559</f>
        <v>14662468</v>
      </c>
      <c r="F559" s="23">
        <v>27</v>
      </c>
      <c r="G559" s="23">
        <f>F559*D559</f>
        <v>395886636</v>
      </c>
      <c r="H559" s="24">
        <v>0</v>
      </c>
      <c r="I559" s="23">
        <f t="shared" si="107"/>
        <v>0</v>
      </c>
      <c r="J559" s="24">
        <v>0</v>
      </c>
      <c r="K559" s="24">
        <f t="shared" si="108"/>
        <v>0</v>
      </c>
      <c r="L559" s="24">
        <v>0</v>
      </c>
      <c r="M559" s="23">
        <f t="shared" si="109"/>
        <v>0</v>
      </c>
      <c r="N559" s="24">
        <v>0</v>
      </c>
      <c r="O559" s="24">
        <f t="shared" si="114"/>
        <v>0</v>
      </c>
      <c r="P559" s="24">
        <v>0.003</v>
      </c>
      <c r="Q559" s="7">
        <f t="shared" si="106"/>
        <v>43.987404000000005</v>
      </c>
      <c r="R559" s="29">
        <v>7</v>
      </c>
      <c r="S559" s="24">
        <f t="shared" si="115"/>
        <v>102637276</v>
      </c>
      <c r="T559" s="23">
        <v>0</v>
      </c>
      <c r="U559" s="23">
        <f t="shared" si="110"/>
        <v>0</v>
      </c>
      <c r="V559" s="23">
        <v>0</v>
      </c>
      <c r="W559" s="23">
        <f t="shared" si="117"/>
        <v>0</v>
      </c>
      <c r="X559" s="23">
        <v>0</v>
      </c>
      <c r="Y559" s="23">
        <v>0</v>
      </c>
      <c r="Z559" s="23">
        <f t="shared" si="111"/>
        <v>0</v>
      </c>
      <c r="AA559" s="23">
        <f>F559+H559+J559+L559+N559+P559+R559+T559+V559+Y559</f>
        <v>34.003</v>
      </c>
      <c r="AB559" s="23">
        <f t="shared" si="116"/>
        <v>498567899.404</v>
      </c>
      <c r="AD559" s="25">
        <f>AA559-N559-R559</f>
        <v>27.003</v>
      </c>
      <c r="AE559">
        <f>AD559/AA559</f>
        <v>0.7941358115460401</v>
      </c>
      <c r="AG559" s="25"/>
    </row>
    <row r="560" spans="1:33" ht="12.75">
      <c r="A560" s="18"/>
      <c r="B560" s="21"/>
      <c r="C560" s="21"/>
      <c r="D560" s="26"/>
      <c r="E560" s="26"/>
      <c r="F560" s="23"/>
      <c r="G560" s="23"/>
      <c r="H560" s="24"/>
      <c r="I560" s="23">
        <f t="shared" si="107"/>
        <v>0</v>
      </c>
      <c r="J560" s="24"/>
      <c r="K560" s="24">
        <f t="shared" si="108"/>
        <v>0</v>
      </c>
      <c r="L560" s="24"/>
      <c r="M560" s="23">
        <f t="shared" si="109"/>
        <v>0</v>
      </c>
      <c r="N560" s="24"/>
      <c r="O560" s="24">
        <f t="shared" si="114"/>
        <v>0</v>
      </c>
      <c r="P560" s="24"/>
      <c r="Q560" s="7">
        <f t="shared" si="106"/>
        <v>0</v>
      </c>
      <c r="R560" s="24"/>
      <c r="S560" s="24">
        <f t="shared" si="115"/>
        <v>0</v>
      </c>
      <c r="T560" s="23"/>
      <c r="U560" s="23">
        <f t="shared" si="110"/>
        <v>0</v>
      </c>
      <c r="V560" s="23"/>
      <c r="W560" s="23">
        <f t="shared" si="117"/>
        <v>0</v>
      </c>
      <c r="X560" s="23"/>
      <c r="Y560" s="23"/>
      <c r="Z560" s="23">
        <f t="shared" si="111"/>
        <v>0</v>
      </c>
      <c r="AA560" s="23"/>
      <c r="AB560" s="23">
        <f t="shared" si="116"/>
        <v>0</v>
      </c>
      <c r="AD560" s="25"/>
      <c r="AG560" s="25"/>
    </row>
    <row r="561" spans="1:33" ht="12.75">
      <c r="A561" s="32" t="s">
        <v>290</v>
      </c>
      <c r="B561" s="33" t="s">
        <v>417</v>
      </c>
      <c r="C561" s="21"/>
      <c r="D561" s="20">
        <v>5624575</v>
      </c>
      <c r="E561" s="20"/>
      <c r="F561" s="23"/>
      <c r="G561" s="23"/>
      <c r="H561" s="24"/>
      <c r="I561" s="23">
        <f t="shared" si="107"/>
        <v>0</v>
      </c>
      <c r="J561" s="24"/>
      <c r="K561" s="24">
        <f t="shared" si="108"/>
        <v>0</v>
      </c>
      <c r="L561" s="24"/>
      <c r="M561" s="23">
        <f t="shared" si="109"/>
        <v>0</v>
      </c>
      <c r="N561" s="24"/>
      <c r="O561" s="24">
        <f t="shared" si="114"/>
        <v>0</v>
      </c>
      <c r="P561" s="24"/>
      <c r="Q561" s="7">
        <f t="shared" si="106"/>
        <v>0</v>
      </c>
      <c r="R561" s="24"/>
      <c r="S561" s="24">
        <f t="shared" si="115"/>
        <v>0</v>
      </c>
      <c r="T561" s="23"/>
      <c r="U561" s="23">
        <f t="shared" si="110"/>
        <v>0</v>
      </c>
      <c r="V561" s="23"/>
      <c r="W561" s="23">
        <f t="shared" si="117"/>
        <v>0</v>
      </c>
      <c r="X561" s="23"/>
      <c r="Y561" s="23"/>
      <c r="Z561" s="23">
        <f t="shared" si="111"/>
        <v>0</v>
      </c>
      <c r="AA561" s="23"/>
      <c r="AB561" s="23">
        <f t="shared" si="116"/>
        <v>0</v>
      </c>
      <c r="AD561" s="25"/>
      <c r="AG561" s="25"/>
    </row>
    <row r="562" spans="1:33" ht="12.75">
      <c r="A562" s="18"/>
      <c r="B562" s="21" t="s">
        <v>418</v>
      </c>
      <c r="C562" s="19"/>
      <c r="D562" s="22">
        <f>SUM(D561)</f>
        <v>5624575</v>
      </c>
      <c r="E562" s="22">
        <f>D562</f>
        <v>5624575</v>
      </c>
      <c r="F562" s="23">
        <v>27</v>
      </c>
      <c r="G562" s="23">
        <f>F562*D562</f>
        <v>151863525</v>
      </c>
      <c r="H562" s="24">
        <v>0</v>
      </c>
      <c r="I562" s="23">
        <f t="shared" si="107"/>
        <v>0</v>
      </c>
      <c r="J562" s="24">
        <v>0</v>
      </c>
      <c r="K562" s="24">
        <f t="shared" si="108"/>
        <v>0</v>
      </c>
      <c r="L562" s="24">
        <v>0</v>
      </c>
      <c r="M562" s="23">
        <f t="shared" si="109"/>
        <v>0</v>
      </c>
      <c r="N562" s="24">
        <v>0</v>
      </c>
      <c r="O562" s="24">
        <f t="shared" si="114"/>
        <v>0</v>
      </c>
      <c r="P562" s="24">
        <v>0</v>
      </c>
      <c r="Q562" s="7">
        <f t="shared" si="106"/>
        <v>0</v>
      </c>
      <c r="R562" s="24">
        <v>0</v>
      </c>
      <c r="S562" s="24">
        <f t="shared" si="115"/>
        <v>0</v>
      </c>
      <c r="T562" s="23">
        <v>0</v>
      </c>
      <c r="U562" s="23">
        <f t="shared" si="110"/>
        <v>0</v>
      </c>
      <c r="V562" s="23">
        <v>0</v>
      </c>
      <c r="W562" s="23">
        <f t="shared" si="117"/>
        <v>0</v>
      </c>
      <c r="X562" s="23">
        <v>0</v>
      </c>
      <c r="Y562" s="23">
        <v>0</v>
      </c>
      <c r="Z562" s="23">
        <f t="shared" si="111"/>
        <v>0</v>
      </c>
      <c r="AA562" s="23">
        <f>F562+H562+J562+L562+N562+P562+R562+T562+V562+Y562</f>
        <v>27</v>
      </c>
      <c r="AB562" s="23">
        <f t="shared" si="116"/>
        <v>151863525</v>
      </c>
      <c r="AD562" s="25">
        <f>AA562-N562-R562</f>
        <v>27</v>
      </c>
      <c r="AE562">
        <f>AD562/AA562</f>
        <v>1</v>
      </c>
      <c r="AG562" s="25"/>
    </row>
    <row r="563" spans="1:33" ht="12.75">
      <c r="A563" s="18"/>
      <c r="B563" s="21"/>
      <c r="C563" s="21"/>
      <c r="D563" s="26"/>
      <c r="E563" s="26"/>
      <c r="F563" s="23"/>
      <c r="G563" s="23"/>
      <c r="H563" s="24"/>
      <c r="I563" s="23">
        <f t="shared" si="107"/>
        <v>0</v>
      </c>
      <c r="J563" s="24"/>
      <c r="K563" s="24">
        <f t="shared" si="108"/>
        <v>0</v>
      </c>
      <c r="L563" s="24"/>
      <c r="M563" s="23">
        <f t="shared" si="109"/>
        <v>0</v>
      </c>
      <c r="N563" s="24"/>
      <c r="O563" s="24">
        <f t="shared" si="114"/>
        <v>0</v>
      </c>
      <c r="P563" s="24"/>
      <c r="Q563" s="7">
        <f t="shared" si="106"/>
        <v>0</v>
      </c>
      <c r="R563" s="24"/>
      <c r="S563" s="24">
        <f t="shared" si="115"/>
        <v>0</v>
      </c>
      <c r="T563" s="23"/>
      <c r="U563" s="23">
        <f t="shared" si="110"/>
        <v>0</v>
      </c>
      <c r="V563" s="23"/>
      <c r="W563" s="23">
        <f t="shared" si="117"/>
        <v>0</v>
      </c>
      <c r="X563" s="23"/>
      <c r="Y563" s="23"/>
      <c r="Z563" s="23">
        <f t="shared" si="111"/>
        <v>0</v>
      </c>
      <c r="AA563" s="23"/>
      <c r="AB563" s="23">
        <f t="shared" si="116"/>
        <v>0</v>
      </c>
      <c r="AD563" s="25"/>
      <c r="AG563" s="25"/>
    </row>
    <row r="564" spans="1:33" ht="12.75">
      <c r="A564" s="18" t="s">
        <v>290</v>
      </c>
      <c r="B564" s="19" t="s">
        <v>419</v>
      </c>
      <c r="C564" s="21"/>
      <c r="D564" s="20">
        <v>23239401</v>
      </c>
      <c r="E564" s="20"/>
      <c r="F564" s="23"/>
      <c r="G564" s="23"/>
      <c r="H564" s="24"/>
      <c r="I564" s="23">
        <f t="shared" si="107"/>
        <v>0</v>
      </c>
      <c r="J564" s="24"/>
      <c r="K564" s="24">
        <f t="shared" si="108"/>
        <v>0</v>
      </c>
      <c r="L564" s="24"/>
      <c r="M564" s="23">
        <f t="shared" si="109"/>
        <v>0</v>
      </c>
      <c r="N564" s="24"/>
      <c r="O564" s="24">
        <f t="shared" si="114"/>
        <v>0</v>
      </c>
      <c r="P564" s="24"/>
      <c r="Q564" s="7">
        <f t="shared" si="106"/>
        <v>0</v>
      </c>
      <c r="R564" s="24"/>
      <c r="S564" s="24">
        <f t="shared" si="115"/>
        <v>0</v>
      </c>
      <c r="T564" s="23"/>
      <c r="U564" s="23">
        <f t="shared" si="110"/>
        <v>0</v>
      </c>
      <c r="V564" s="23"/>
      <c r="W564" s="23">
        <f t="shared" si="117"/>
        <v>0</v>
      </c>
      <c r="X564" s="23"/>
      <c r="Y564" s="23"/>
      <c r="Z564" s="23">
        <f t="shared" si="111"/>
        <v>0</v>
      </c>
      <c r="AA564" s="23"/>
      <c r="AB564" s="23">
        <f t="shared" si="116"/>
        <v>0</v>
      </c>
      <c r="AD564" s="25"/>
      <c r="AG564" s="25"/>
    </row>
    <row r="565" spans="1:33" ht="12.75">
      <c r="A565" s="18"/>
      <c r="B565" s="21" t="s">
        <v>420</v>
      </c>
      <c r="C565" s="19"/>
      <c r="D565" s="22">
        <f>SUM(D564)</f>
        <v>23239401</v>
      </c>
      <c r="E565" s="22">
        <f>D565</f>
        <v>23239401</v>
      </c>
      <c r="F565" s="23">
        <v>19.772</v>
      </c>
      <c r="G565" s="23">
        <f>F565*D565</f>
        <v>459489436.57199997</v>
      </c>
      <c r="H565" s="24">
        <v>0</v>
      </c>
      <c r="I565" s="23">
        <f t="shared" si="107"/>
        <v>0</v>
      </c>
      <c r="J565" s="24">
        <v>3.311</v>
      </c>
      <c r="K565" s="24">
        <f t="shared" si="108"/>
        <v>76945656.711</v>
      </c>
      <c r="L565" s="24">
        <v>0</v>
      </c>
      <c r="M565" s="23">
        <f t="shared" si="109"/>
        <v>0</v>
      </c>
      <c r="N565" s="24">
        <v>3.442</v>
      </c>
      <c r="O565" s="24">
        <f t="shared" si="114"/>
        <v>79990018.242</v>
      </c>
      <c r="P565" s="24">
        <v>0.004</v>
      </c>
      <c r="Q565" s="7">
        <f t="shared" si="106"/>
        <v>92.957604</v>
      </c>
      <c r="R565" s="24">
        <v>0</v>
      </c>
      <c r="S565" s="24">
        <f t="shared" si="115"/>
        <v>0</v>
      </c>
      <c r="T565" s="23">
        <v>0</v>
      </c>
      <c r="U565" s="23">
        <f t="shared" si="110"/>
        <v>0</v>
      </c>
      <c r="V565" s="23">
        <v>0</v>
      </c>
      <c r="W565" s="23">
        <f t="shared" si="117"/>
        <v>0</v>
      </c>
      <c r="X565" s="23">
        <v>0</v>
      </c>
      <c r="Y565" s="23">
        <v>0</v>
      </c>
      <c r="Z565" s="23">
        <f t="shared" si="111"/>
        <v>0</v>
      </c>
      <c r="AA565" s="23">
        <f>F565+H565+J565+L565+N565+P565+R565+T565+V565+Y565</f>
        <v>26.529</v>
      </c>
      <c r="AB565" s="23">
        <f t="shared" si="116"/>
        <v>616518069.129</v>
      </c>
      <c r="AD565" s="25">
        <f>AA565-N565-R565</f>
        <v>23.087</v>
      </c>
      <c r="AE565">
        <f>AD565/AA565</f>
        <v>0.8702551924309246</v>
      </c>
      <c r="AG565" s="25"/>
    </row>
    <row r="566" spans="1:33" ht="12.75">
      <c r="A566" s="18"/>
      <c r="B566" s="21"/>
      <c r="C566" s="21"/>
      <c r="D566" s="26"/>
      <c r="E566" s="26"/>
      <c r="F566" s="23"/>
      <c r="G566" s="23"/>
      <c r="H566" s="24"/>
      <c r="I566" s="23">
        <f t="shared" si="107"/>
        <v>0</v>
      </c>
      <c r="J566" s="24"/>
      <c r="K566" s="24">
        <f t="shared" si="108"/>
        <v>0</v>
      </c>
      <c r="L566" s="24"/>
      <c r="M566" s="23">
        <f t="shared" si="109"/>
        <v>0</v>
      </c>
      <c r="N566" s="24"/>
      <c r="O566" s="24">
        <f t="shared" si="114"/>
        <v>0</v>
      </c>
      <c r="P566" s="24"/>
      <c r="Q566" s="7">
        <f t="shared" si="106"/>
        <v>0</v>
      </c>
      <c r="R566" s="24"/>
      <c r="S566" s="24">
        <f t="shared" si="115"/>
        <v>0</v>
      </c>
      <c r="T566" s="23"/>
      <c r="U566" s="23">
        <f t="shared" si="110"/>
        <v>0</v>
      </c>
      <c r="V566" s="23"/>
      <c r="W566" s="23">
        <f t="shared" si="117"/>
        <v>0</v>
      </c>
      <c r="X566" s="23"/>
      <c r="Y566" s="23"/>
      <c r="Z566" s="23">
        <f t="shared" si="111"/>
        <v>0</v>
      </c>
      <c r="AA566" s="23"/>
      <c r="AB566" s="23">
        <f t="shared" si="116"/>
        <v>0</v>
      </c>
      <c r="AD566" s="25"/>
      <c r="AG566" s="25"/>
    </row>
    <row r="567" spans="1:33" ht="12.75">
      <c r="A567" s="18" t="s">
        <v>41</v>
      </c>
      <c r="B567" s="19" t="s">
        <v>421</v>
      </c>
      <c r="C567" s="21"/>
      <c r="D567" s="20">
        <v>1031556600</v>
      </c>
      <c r="E567" s="20"/>
      <c r="F567" s="23"/>
      <c r="G567" s="23"/>
      <c r="H567" s="24"/>
      <c r="I567" s="23">
        <f t="shared" si="107"/>
        <v>0</v>
      </c>
      <c r="J567" s="24"/>
      <c r="K567" s="24">
        <f t="shared" si="108"/>
        <v>0</v>
      </c>
      <c r="L567" s="24"/>
      <c r="M567" s="23">
        <f t="shared" si="109"/>
        <v>0</v>
      </c>
      <c r="N567" s="24"/>
      <c r="O567" s="24">
        <f t="shared" si="114"/>
        <v>0</v>
      </c>
      <c r="P567" s="24"/>
      <c r="Q567" s="7">
        <f t="shared" si="106"/>
        <v>0</v>
      </c>
      <c r="R567" s="24"/>
      <c r="S567" s="24">
        <f t="shared" si="115"/>
        <v>0</v>
      </c>
      <c r="T567" s="23"/>
      <c r="U567" s="23">
        <f t="shared" si="110"/>
        <v>0</v>
      </c>
      <c r="V567" s="23"/>
      <c r="W567" s="23">
        <f t="shared" si="117"/>
        <v>0</v>
      </c>
      <c r="X567" s="23"/>
      <c r="Y567" s="23"/>
      <c r="Z567" s="23">
        <f t="shared" si="111"/>
        <v>0</v>
      </c>
      <c r="AA567" s="23"/>
      <c r="AB567" s="23">
        <f t="shared" si="116"/>
        <v>0</v>
      </c>
      <c r="AD567" s="25"/>
      <c r="AG567" s="25"/>
    </row>
    <row r="568" spans="1:33" ht="12.75">
      <c r="A568" s="18"/>
      <c r="B568" s="21" t="s">
        <v>422</v>
      </c>
      <c r="C568" s="19"/>
      <c r="D568" s="22">
        <f>SUM(D567)</f>
        <v>1031556600</v>
      </c>
      <c r="E568" s="22">
        <f>D568</f>
        <v>1031556600</v>
      </c>
      <c r="F568" s="23">
        <v>6.2</v>
      </c>
      <c r="G568" s="23">
        <f>F568*D568</f>
        <v>6395650920</v>
      </c>
      <c r="H568" s="24">
        <v>0</v>
      </c>
      <c r="I568" s="23">
        <f t="shared" si="107"/>
        <v>0</v>
      </c>
      <c r="J568" s="24">
        <v>0</v>
      </c>
      <c r="K568" s="24">
        <f t="shared" si="108"/>
        <v>0</v>
      </c>
      <c r="L568" s="24">
        <v>0</v>
      </c>
      <c r="M568" s="23">
        <f t="shared" si="109"/>
        <v>0</v>
      </c>
      <c r="N568" s="24">
        <v>2.01</v>
      </c>
      <c r="O568" s="24">
        <f t="shared" si="114"/>
        <v>2073428765.9999998</v>
      </c>
      <c r="P568" s="24">
        <v>0.002</v>
      </c>
      <c r="Q568" s="7">
        <f t="shared" si="106"/>
        <v>2063.1132</v>
      </c>
      <c r="R568" s="24">
        <v>0</v>
      </c>
      <c r="S568" s="24">
        <f t="shared" si="115"/>
        <v>0</v>
      </c>
      <c r="T568" s="23">
        <v>0</v>
      </c>
      <c r="U568" s="23">
        <f t="shared" si="110"/>
        <v>0</v>
      </c>
      <c r="V568" s="23">
        <v>0</v>
      </c>
      <c r="W568" s="23">
        <f t="shared" si="117"/>
        <v>0</v>
      </c>
      <c r="X568" s="23">
        <v>0</v>
      </c>
      <c r="Y568" s="23">
        <v>0</v>
      </c>
      <c r="Z568" s="23">
        <f t="shared" si="111"/>
        <v>0</v>
      </c>
      <c r="AA568" s="23">
        <f>F568+H568+J568+L568+N568+P568+R568+T568+V568+Y568</f>
        <v>8.212000000000002</v>
      </c>
      <c r="AB568" s="23">
        <f t="shared" si="116"/>
        <v>8471142799.200002</v>
      </c>
      <c r="AD568" s="25">
        <f>AA568-N568-R568</f>
        <v>6.202000000000002</v>
      </c>
      <c r="AE568">
        <f>AD568/AA568</f>
        <v>0.7552362396492938</v>
      </c>
      <c r="AG568" s="25"/>
    </row>
    <row r="569" spans="1:33" ht="12.75">
      <c r="A569" s="18"/>
      <c r="B569" s="21"/>
      <c r="C569" s="21"/>
      <c r="D569" s="26"/>
      <c r="E569" s="26"/>
      <c r="F569" s="23"/>
      <c r="G569" s="23"/>
      <c r="H569" s="24"/>
      <c r="I569" s="23">
        <f t="shared" si="107"/>
        <v>0</v>
      </c>
      <c r="J569" s="24"/>
      <c r="K569" s="24">
        <f t="shared" si="108"/>
        <v>0</v>
      </c>
      <c r="L569" s="24"/>
      <c r="M569" s="23">
        <f t="shared" si="109"/>
        <v>0</v>
      </c>
      <c r="N569" s="24"/>
      <c r="O569" s="24">
        <f t="shared" si="114"/>
        <v>0</v>
      </c>
      <c r="P569" s="24"/>
      <c r="Q569" s="7">
        <f t="shared" si="106"/>
        <v>0</v>
      </c>
      <c r="R569" s="24"/>
      <c r="S569" s="24">
        <f t="shared" si="115"/>
        <v>0</v>
      </c>
      <c r="T569" s="23"/>
      <c r="U569" s="23">
        <f t="shared" si="110"/>
        <v>0</v>
      </c>
      <c r="V569" s="23"/>
      <c r="W569" s="23">
        <f t="shared" si="117"/>
        <v>0</v>
      </c>
      <c r="X569" s="23"/>
      <c r="Y569" s="23"/>
      <c r="Z569" s="23">
        <f t="shared" si="111"/>
        <v>0</v>
      </c>
      <c r="AA569" s="23"/>
      <c r="AB569" s="23">
        <f t="shared" si="116"/>
        <v>0</v>
      </c>
      <c r="AD569" s="25"/>
      <c r="AG569" s="25"/>
    </row>
    <row r="570" spans="1:33" ht="12.75">
      <c r="A570" s="18" t="s">
        <v>41</v>
      </c>
      <c r="B570" s="19" t="s">
        <v>423</v>
      </c>
      <c r="C570" s="21"/>
      <c r="D570" s="20">
        <v>265601260</v>
      </c>
      <c r="E570" s="20"/>
      <c r="F570" s="23"/>
      <c r="G570" s="23"/>
      <c r="H570" s="24"/>
      <c r="I570" s="23">
        <f t="shared" si="107"/>
        <v>0</v>
      </c>
      <c r="J570" s="24"/>
      <c r="K570" s="24">
        <f t="shared" si="108"/>
        <v>0</v>
      </c>
      <c r="L570" s="24"/>
      <c r="M570" s="23">
        <f t="shared" si="109"/>
        <v>0</v>
      </c>
      <c r="N570" s="24"/>
      <c r="O570" s="24">
        <f t="shared" si="114"/>
        <v>0</v>
      </c>
      <c r="P570" s="24"/>
      <c r="Q570" s="7">
        <f t="shared" si="106"/>
        <v>0</v>
      </c>
      <c r="R570" s="24"/>
      <c r="S570" s="24">
        <f t="shared" si="115"/>
        <v>0</v>
      </c>
      <c r="T570" s="23"/>
      <c r="U570" s="23">
        <f t="shared" si="110"/>
        <v>0</v>
      </c>
      <c r="V570" s="23"/>
      <c r="W570" s="23">
        <f t="shared" si="117"/>
        <v>0</v>
      </c>
      <c r="X570" s="23"/>
      <c r="Y570" s="23"/>
      <c r="Z570" s="23">
        <f t="shared" si="111"/>
        <v>0</v>
      </c>
      <c r="AA570" s="23"/>
      <c r="AB570" s="23">
        <f t="shared" si="116"/>
        <v>0</v>
      </c>
      <c r="AD570" s="25"/>
      <c r="AG570" s="25"/>
    </row>
    <row r="571" spans="1:33" ht="12.75">
      <c r="A571" s="18"/>
      <c r="B571" s="21" t="s">
        <v>424</v>
      </c>
      <c r="C571" s="19"/>
      <c r="D571" s="22">
        <f>SUM(D570)</f>
        <v>265601260</v>
      </c>
      <c r="E571" s="22">
        <f>D571</f>
        <v>265601260</v>
      </c>
      <c r="F571" s="23">
        <v>19.438</v>
      </c>
      <c r="G571" s="23">
        <f>F571*D571</f>
        <v>5162757291.88</v>
      </c>
      <c r="H571" s="24">
        <v>0</v>
      </c>
      <c r="I571" s="23">
        <f t="shared" si="107"/>
        <v>0</v>
      </c>
      <c r="J571" s="24">
        <v>0</v>
      </c>
      <c r="K571" s="24">
        <f t="shared" si="108"/>
        <v>0</v>
      </c>
      <c r="L571" s="24">
        <v>0</v>
      </c>
      <c r="M571" s="23">
        <f t="shared" si="109"/>
        <v>0</v>
      </c>
      <c r="N571" s="24">
        <v>4.518</v>
      </c>
      <c r="O571" s="24">
        <f t="shared" si="114"/>
        <v>1199986492.6799998</v>
      </c>
      <c r="P571" s="24">
        <v>0.006</v>
      </c>
      <c r="Q571" s="7">
        <f t="shared" si="106"/>
        <v>1593.6075600000001</v>
      </c>
      <c r="R571" s="24">
        <v>3.49</v>
      </c>
      <c r="S571" s="24">
        <f t="shared" si="115"/>
        <v>926948397.4000001</v>
      </c>
      <c r="T571" s="23">
        <v>0</v>
      </c>
      <c r="U571" s="23">
        <f t="shared" si="110"/>
        <v>0</v>
      </c>
      <c r="V571" s="23">
        <v>0</v>
      </c>
      <c r="W571" s="23">
        <f t="shared" si="117"/>
        <v>0</v>
      </c>
      <c r="X571" s="23">
        <v>0</v>
      </c>
      <c r="Y571" s="23">
        <v>0</v>
      </c>
      <c r="Z571" s="23">
        <f t="shared" si="111"/>
        <v>0</v>
      </c>
      <c r="AA571" s="23">
        <f>F571+H571+J571+L571+N571+P571+R571+T571+V571+Y571</f>
        <v>27.451999999999998</v>
      </c>
      <c r="AB571" s="23">
        <f t="shared" si="116"/>
        <v>7291285789.5199995</v>
      </c>
      <c r="AD571" s="25">
        <f>AA571-N571-R571</f>
        <v>19.443999999999996</v>
      </c>
      <c r="AE571">
        <f>AD571/AA571</f>
        <v>0.708290834911846</v>
      </c>
      <c r="AG571" s="25"/>
    </row>
    <row r="572" spans="1:33" ht="12.75">
      <c r="A572" s="18"/>
      <c r="B572" s="21"/>
      <c r="C572" s="21"/>
      <c r="D572" s="26"/>
      <c r="E572" s="26"/>
      <c r="F572" s="23"/>
      <c r="G572" s="23"/>
      <c r="H572" s="24"/>
      <c r="I572" s="23">
        <f t="shared" si="107"/>
        <v>0</v>
      </c>
      <c r="J572" s="24"/>
      <c r="K572" s="24">
        <f t="shared" si="108"/>
        <v>0</v>
      </c>
      <c r="L572" s="24"/>
      <c r="M572" s="23">
        <f t="shared" si="109"/>
        <v>0</v>
      </c>
      <c r="N572" s="24"/>
      <c r="O572" s="24">
        <f t="shared" si="114"/>
        <v>0</v>
      </c>
      <c r="P572" s="24"/>
      <c r="Q572" s="7">
        <f t="shared" si="106"/>
        <v>0</v>
      </c>
      <c r="R572" s="24"/>
      <c r="S572" s="24">
        <f t="shared" si="115"/>
        <v>0</v>
      </c>
      <c r="T572" s="23"/>
      <c r="U572" s="23">
        <f t="shared" si="110"/>
        <v>0</v>
      </c>
      <c r="V572" s="23"/>
      <c r="W572" s="23">
        <f t="shared" si="117"/>
        <v>0</v>
      </c>
      <c r="X572" s="23"/>
      <c r="Y572" s="23"/>
      <c r="Z572" s="23">
        <f t="shared" si="111"/>
        <v>0</v>
      </c>
      <c r="AA572" s="23"/>
      <c r="AB572" s="23">
        <f t="shared" si="116"/>
        <v>0</v>
      </c>
      <c r="AD572" s="25"/>
      <c r="AG572" s="25"/>
    </row>
    <row r="573" spans="1:33" ht="12.75">
      <c r="A573" s="18" t="s">
        <v>41</v>
      </c>
      <c r="B573" s="19" t="s">
        <v>425</v>
      </c>
      <c r="C573" s="21"/>
      <c r="D573" s="28">
        <v>395293390</v>
      </c>
      <c r="E573" s="28"/>
      <c r="F573" s="23"/>
      <c r="G573" s="23"/>
      <c r="H573" s="24"/>
      <c r="I573" s="23">
        <f t="shared" si="107"/>
        <v>0</v>
      </c>
      <c r="J573" s="24"/>
      <c r="K573" s="24">
        <f t="shared" si="108"/>
        <v>0</v>
      </c>
      <c r="L573" s="24"/>
      <c r="M573" s="23">
        <f t="shared" si="109"/>
        <v>0</v>
      </c>
      <c r="N573" s="24"/>
      <c r="O573" s="24">
        <f t="shared" si="114"/>
        <v>0</v>
      </c>
      <c r="P573" s="24"/>
      <c r="Q573" s="7">
        <f t="shared" si="106"/>
        <v>0</v>
      </c>
      <c r="R573" s="24"/>
      <c r="S573" s="24">
        <f t="shared" si="115"/>
        <v>0</v>
      </c>
      <c r="T573" s="23"/>
      <c r="U573" s="23">
        <f t="shared" si="110"/>
        <v>0</v>
      </c>
      <c r="V573" s="23"/>
      <c r="W573" s="23">
        <f t="shared" si="117"/>
        <v>0</v>
      </c>
      <c r="X573" s="23"/>
      <c r="Y573" s="23"/>
      <c r="Z573" s="23">
        <f t="shared" si="111"/>
        <v>0</v>
      </c>
      <c r="AA573" s="23"/>
      <c r="AB573" s="23">
        <f t="shared" si="116"/>
        <v>0</v>
      </c>
      <c r="AD573" s="25"/>
      <c r="AG573" s="25"/>
    </row>
    <row r="574" spans="1:33" ht="12.75">
      <c r="A574" s="18" t="s">
        <v>32</v>
      </c>
      <c r="B574" s="19" t="s">
        <v>425</v>
      </c>
      <c r="C574" s="19"/>
      <c r="D574" s="28">
        <v>4883480</v>
      </c>
      <c r="E574" s="28"/>
      <c r="F574" s="23"/>
      <c r="G574" s="23"/>
      <c r="H574" s="24"/>
      <c r="I574" s="23">
        <f t="shared" si="107"/>
        <v>0</v>
      </c>
      <c r="J574" s="24"/>
      <c r="K574" s="24">
        <f t="shared" si="108"/>
        <v>0</v>
      </c>
      <c r="L574" s="24"/>
      <c r="M574" s="23">
        <f t="shared" si="109"/>
        <v>0</v>
      </c>
      <c r="N574" s="24"/>
      <c r="O574" s="24">
        <f t="shared" si="114"/>
        <v>0</v>
      </c>
      <c r="P574" s="24"/>
      <c r="Q574" s="7">
        <f t="shared" si="106"/>
        <v>0</v>
      </c>
      <c r="R574" s="24"/>
      <c r="S574" s="24">
        <f t="shared" si="115"/>
        <v>0</v>
      </c>
      <c r="T574" s="23"/>
      <c r="U574" s="23">
        <f t="shared" si="110"/>
        <v>0</v>
      </c>
      <c r="V574" s="23"/>
      <c r="W574" s="23">
        <f>$D573*V574</f>
        <v>0</v>
      </c>
      <c r="X574" s="23"/>
      <c r="Y574" s="23"/>
      <c r="Z574" s="23">
        <f t="shared" si="111"/>
        <v>0</v>
      </c>
      <c r="AA574" s="23"/>
      <c r="AB574" s="23">
        <f t="shared" si="116"/>
        <v>0</v>
      </c>
      <c r="AD574" s="25"/>
      <c r="AG574" s="25"/>
    </row>
    <row r="575" spans="1:33" ht="12.75">
      <c r="A575" s="18"/>
      <c r="B575" s="21" t="s">
        <v>426</v>
      </c>
      <c r="C575" s="19"/>
      <c r="D575" s="22">
        <f>SUM(D573:D574)</f>
        <v>400176870</v>
      </c>
      <c r="E575" s="22">
        <f>D575</f>
        <v>400176870</v>
      </c>
      <c r="F575" s="23">
        <v>10.845</v>
      </c>
      <c r="G575" s="23">
        <f>F575*D575</f>
        <v>4339918155.150001</v>
      </c>
      <c r="H575" s="24">
        <v>0</v>
      </c>
      <c r="I575" s="23">
        <f t="shared" si="107"/>
        <v>0</v>
      </c>
      <c r="J575" s="24">
        <v>0.116</v>
      </c>
      <c r="K575" s="24">
        <f t="shared" si="108"/>
        <v>46420516.92</v>
      </c>
      <c r="L575" s="24">
        <v>0</v>
      </c>
      <c r="M575" s="23">
        <f t="shared" si="109"/>
        <v>0</v>
      </c>
      <c r="N575" s="24">
        <v>2.999</v>
      </c>
      <c r="O575" s="24">
        <f t="shared" si="114"/>
        <v>1200130433.13</v>
      </c>
      <c r="P575" s="24">
        <v>0.039</v>
      </c>
      <c r="Q575" s="7">
        <f t="shared" si="106"/>
        <v>15606.89793</v>
      </c>
      <c r="R575" s="24">
        <v>7.706</v>
      </c>
      <c r="S575" s="24">
        <f t="shared" si="115"/>
        <v>3083762960.2200003</v>
      </c>
      <c r="T575" s="23">
        <v>0</v>
      </c>
      <c r="U575" s="23">
        <f t="shared" si="110"/>
        <v>0</v>
      </c>
      <c r="V575" s="23">
        <v>0</v>
      </c>
      <c r="W575" s="23">
        <f>$D574*V575</f>
        <v>0</v>
      </c>
      <c r="X575" s="23">
        <v>0</v>
      </c>
      <c r="Y575" s="23">
        <v>0</v>
      </c>
      <c r="Z575" s="23">
        <f t="shared" si="111"/>
        <v>0</v>
      </c>
      <c r="AA575" s="23">
        <f>F575+H575+J575+L575+N575+P575+R575+T575+V575+Y575</f>
        <v>21.705000000000002</v>
      </c>
      <c r="AB575" s="23">
        <f t="shared" si="116"/>
        <v>8685838963.35</v>
      </c>
      <c r="AD575" s="25">
        <f>AA575-N575-R575</f>
        <v>11.000000000000004</v>
      </c>
      <c r="AE575">
        <f>AD575/AA575</f>
        <v>0.5067956692006451</v>
      </c>
      <c r="AG575" s="25"/>
    </row>
    <row r="576" spans="1:33" ht="12.75">
      <c r="A576" s="18"/>
      <c r="B576" s="21"/>
      <c r="C576" s="21"/>
      <c r="D576" s="26"/>
      <c r="E576" s="26"/>
      <c r="F576" s="23"/>
      <c r="G576" s="23"/>
      <c r="H576" s="24"/>
      <c r="I576" s="23">
        <f t="shared" si="107"/>
        <v>0</v>
      </c>
      <c r="J576" s="24"/>
      <c r="K576" s="24">
        <f t="shared" si="108"/>
        <v>0</v>
      </c>
      <c r="L576" s="24"/>
      <c r="M576" s="23">
        <f t="shared" si="109"/>
        <v>0</v>
      </c>
      <c r="N576" s="24"/>
      <c r="O576" s="24">
        <f t="shared" si="114"/>
        <v>0</v>
      </c>
      <c r="P576" s="24"/>
      <c r="Q576" s="7">
        <f t="shared" si="106"/>
        <v>0</v>
      </c>
      <c r="R576" s="24"/>
      <c r="S576" s="24">
        <f t="shared" si="115"/>
        <v>0</v>
      </c>
      <c r="T576" s="23"/>
      <c r="U576" s="23">
        <f t="shared" si="110"/>
        <v>0</v>
      </c>
      <c r="V576" s="23"/>
      <c r="W576" s="23">
        <f>$D575*V576</f>
        <v>0</v>
      </c>
      <c r="X576" s="23"/>
      <c r="Y576" s="23"/>
      <c r="Z576" s="23">
        <f t="shared" si="111"/>
        <v>0</v>
      </c>
      <c r="AA576" s="23"/>
      <c r="AB576" s="23">
        <f t="shared" si="116"/>
        <v>0</v>
      </c>
      <c r="AD576" s="25"/>
      <c r="AG576" s="25"/>
    </row>
    <row r="577" spans="1:33" ht="12.75">
      <c r="A577" s="18" t="s">
        <v>41</v>
      </c>
      <c r="B577" s="19" t="s">
        <v>427</v>
      </c>
      <c r="C577" s="21"/>
      <c r="D577" s="20">
        <v>523804960</v>
      </c>
      <c r="E577" s="20"/>
      <c r="F577" s="23"/>
      <c r="G577" s="23"/>
      <c r="H577" s="24"/>
      <c r="I577" s="23">
        <f t="shared" si="107"/>
        <v>0</v>
      </c>
      <c r="J577" s="24"/>
      <c r="K577" s="24">
        <f t="shared" si="108"/>
        <v>0</v>
      </c>
      <c r="L577" s="24"/>
      <c r="M577" s="23">
        <f t="shared" si="109"/>
        <v>0</v>
      </c>
      <c r="N577" s="24"/>
      <c r="O577" s="24">
        <f t="shared" si="114"/>
        <v>0</v>
      </c>
      <c r="P577" s="24"/>
      <c r="Q577" s="7">
        <f t="shared" si="106"/>
        <v>0</v>
      </c>
      <c r="R577" s="24"/>
      <c r="S577" s="24">
        <f t="shared" si="115"/>
        <v>0</v>
      </c>
      <c r="T577" s="23"/>
      <c r="U577" s="23">
        <f t="shared" si="110"/>
        <v>0</v>
      </c>
      <c r="V577" s="23"/>
      <c r="W577" s="23">
        <f>$D576*V577</f>
        <v>0</v>
      </c>
      <c r="X577" s="23"/>
      <c r="Y577" s="23"/>
      <c r="Z577" s="23">
        <f t="shared" si="111"/>
        <v>0</v>
      </c>
      <c r="AA577" s="23"/>
      <c r="AB577" s="23">
        <f t="shared" si="116"/>
        <v>0</v>
      </c>
      <c r="AD577" s="25"/>
      <c r="AG577" s="25"/>
    </row>
    <row r="578" spans="1:33" ht="12.75">
      <c r="A578" s="18"/>
      <c r="B578" s="21" t="s">
        <v>428</v>
      </c>
      <c r="C578" s="19"/>
      <c r="D578" s="22">
        <f>SUM(D577)</f>
        <v>523804960</v>
      </c>
      <c r="E578" s="22">
        <f>D578</f>
        <v>523804960</v>
      </c>
      <c r="F578" s="23">
        <v>27</v>
      </c>
      <c r="G578" s="23">
        <f>F578*D578</f>
        <v>14142733920</v>
      </c>
      <c r="H578" s="24">
        <v>0</v>
      </c>
      <c r="I578" s="23">
        <f t="shared" si="107"/>
        <v>0</v>
      </c>
      <c r="J578" s="24">
        <v>0</v>
      </c>
      <c r="K578" s="24">
        <f t="shared" si="108"/>
        <v>0</v>
      </c>
      <c r="L578" s="24">
        <v>0</v>
      </c>
      <c r="M578" s="23">
        <f t="shared" si="109"/>
        <v>0</v>
      </c>
      <c r="N578" s="24">
        <v>4.955</v>
      </c>
      <c r="O578" s="24">
        <f t="shared" si="114"/>
        <v>2595453576.8</v>
      </c>
      <c r="P578" s="24">
        <v>0.036</v>
      </c>
      <c r="Q578" s="7">
        <f t="shared" si="106"/>
        <v>18856.97856</v>
      </c>
      <c r="R578" s="24">
        <v>14.381</v>
      </c>
      <c r="S578" s="24">
        <f t="shared" si="115"/>
        <v>7532839129.76</v>
      </c>
      <c r="T578" s="23">
        <v>0</v>
      </c>
      <c r="U578" s="23">
        <f t="shared" si="110"/>
        <v>0</v>
      </c>
      <c r="V578" s="23">
        <v>0</v>
      </c>
      <c r="W578" s="23">
        <f>$D578*V578</f>
        <v>0</v>
      </c>
      <c r="X578" s="23">
        <v>0</v>
      </c>
      <c r="Y578" s="23">
        <v>0</v>
      </c>
      <c r="Z578" s="23">
        <f t="shared" si="111"/>
        <v>0</v>
      </c>
      <c r="AA578" s="23">
        <f>F578+H578+J578+L578+N578+P578+R578+T578+V578+Y578</f>
        <v>46.372</v>
      </c>
      <c r="AB578" s="23">
        <f t="shared" si="116"/>
        <v>24289883605.12</v>
      </c>
      <c r="AD578" s="25">
        <f>AA578-N578-R578</f>
        <v>27.036</v>
      </c>
      <c r="AE578">
        <f>AD578/AA578</f>
        <v>0.5830242387647718</v>
      </c>
      <c r="AG578" s="25"/>
    </row>
    <row r="579" spans="1:33" ht="12.75">
      <c r="A579" s="18"/>
      <c r="B579" s="21"/>
      <c r="C579" s="21"/>
      <c r="D579" s="26"/>
      <c r="E579" s="26"/>
      <c r="F579" s="23"/>
      <c r="G579" s="23"/>
      <c r="H579" s="24"/>
      <c r="I579" s="23">
        <f t="shared" si="107"/>
        <v>0</v>
      </c>
      <c r="J579" s="24"/>
      <c r="K579" s="24">
        <f t="shared" si="108"/>
        <v>0</v>
      </c>
      <c r="L579" s="24"/>
      <c r="M579" s="23">
        <f t="shared" si="109"/>
        <v>0</v>
      </c>
      <c r="N579" s="24"/>
      <c r="O579" s="24">
        <f t="shared" si="114"/>
        <v>0</v>
      </c>
      <c r="P579" s="24"/>
      <c r="Q579" s="7">
        <f t="shared" si="106"/>
        <v>0</v>
      </c>
      <c r="R579" s="24"/>
      <c r="S579" s="24">
        <f t="shared" si="115"/>
        <v>0</v>
      </c>
      <c r="T579" s="23"/>
      <c r="U579" s="23">
        <f t="shared" si="110"/>
        <v>0</v>
      </c>
      <c r="V579" s="23"/>
      <c r="W579" s="23">
        <f>$D579*V579</f>
        <v>0</v>
      </c>
      <c r="X579" s="23"/>
      <c r="Y579" s="23"/>
      <c r="Z579" s="23">
        <f t="shared" si="111"/>
        <v>0</v>
      </c>
      <c r="AA579" s="23"/>
      <c r="AB579" s="23">
        <f t="shared" si="116"/>
        <v>0</v>
      </c>
      <c r="AD579" s="25"/>
      <c r="AG579" s="25"/>
    </row>
    <row r="580" spans="1:33" ht="12.75">
      <c r="A580" s="18" t="s">
        <v>41</v>
      </c>
      <c r="B580" s="19" t="s">
        <v>429</v>
      </c>
      <c r="C580" s="21"/>
      <c r="D580" s="28">
        <v>300861070</v>
      </c>
      <c r="E580" s="28"/>
      <c r="F580" s="23"/>
      <c r="G580" s="23"/>
      <c r="H580" s="24"/>
      <c r="I580" s="23">
        <f t="shared" si="107"/>
        <v>0</v>
      </c>
      <c r="J580" s="24"/>
      <c r="K580" s="24">
        <f t="shared" si="108"/>
        <v>0</v>
      </c>
      <c r="L580" s="24"/>
      <c r="M580" s="23">
        <f t="shared" si="109"/>
        <v>0</v>
      </c>
      <c r="N580" s="24"/>
      <c r="O580" s="24">
        <f t="shared" si="114"/>
        <v>0</v>
      </c>
      <c r="P580" s="24"/>
      <c r="Q580" s="7">
        <f t="shared" si="106"/>
        <v>0</v>
      </c>
      <c r="R580" s="24"/>
      <c r="S580" s="24">
        <f t="shared" si="115"/>
        <v>0</v>
      </c>
      <c r="T580" s="23"/>
      <c r="U580" s="23">
        <f t="shared" si="110"/>
        <v>0</v>
      </c>
      <c r="V580" s="23"/>
      <c r="W580" s="23">
        <f>$D580*V580</f>
        <v>0</v>
      </c>
      <c r="X580" s="23"/>
      <c r="Y580" s="23"/>
      <c r="Z580" s="23">
        <f t="shared" si="111"/>
        <v>0</v>
      </c>
      <c r="AA580" s="23"/>
      <c r="AB580" s="23">
        <f t="shared" si="116"/>
        <v>0</v>
      </c>
      <c r="AD580" s="25"/>
      <c r="AG580" s="25"/>
    </row>
    <row r="581" spans="1:33" ht="12.75">
      <c r="A581" s="18" t="s">
        <v>93</v>
      </c>
      <c r="B581" s="19" t="s">
        <v>429</v>
      </c>
      <c r="C581" s="19"/>
      <c r="D581" s="28">
        <v>301137</v>
      </c>
      <c r="E581" s="28"/>
      <c r="F581" s="23"/>
      <c r="G581" s="23"/>
      <c r="H581" s="24"/>
      <c r="I581" s="23">
        <f t="shared" si="107"/>
        <v>0</v>
      </c>
      <c r="J581" s="24"/>
      <c r="K581" s="24">
        <f t="shared" si="108"/>
        <v>0</v>
      </c>
      <c r="L581" s="24"/>
      <c r="M581" s="23">
        <f t="shared" si="109"/>
        <v>0</v>
      </c>
      <c r="N581" s="24"/>
      <c r="O581" s="24">
        <f t="shared" si="114"/>
        <v>0</v>
      </c>
      <c r="P581" s="24"/>
      <c r="Q581" s="7">
        <f t="shared" si="106"/>
        <v>0</v>
      </c>
      <c r="R581" s="24"/>
      <c r="S581" s="24">
        <f t="shared" si="115"/>
        <v>0</v>
      </c>
      <c r="T581" s="23"/>
      <c r="U581" s="23">
        <f t="shared" si="110"/>
        <v>0</v>
      </c>
      <c r="V581" s="23"/>
      <c r="W581" s="23">
        <f>$D580*V581</f>
        <v>0</v>
      </c>
      <c r="X581" s="23"/>
      <c r="Y581" s="23"/>
      <c r="Z581" s="23">
        <f t="shared" si="111"/>
        <v>0</v>
      </c>
      <c r="AA581" s="23"/>
      <c r="AB581" s="23">
        <f t="shared" si="116"/>
        <v>0</v>
      </c>
      <c r="AD581" s="25"/>
      <c r="AG581" s="25"/>
    </row>
    <row r="582" spans="1:33" ht="12.75">
      <c r="A582" s="18"/>
      <c r="B582" s="21" t="s">
        <v>430</v>
      </c>
      <c r="C582" s="19"/>
      <c r="D582" s="22">
        <f>SUM(D580:D581)</f>
        <v>301162207</v>
      </c>
      <c r="E582" s="22">
        <f>D582</f>
        <v>301162207</v>
      </c>
      <c r="F582" s="23">
        <v>18.414</v>
      </c>
      <c r="G582" s="23">
        <f>F582*D582</f>
        <v>5545600879.698001</v>
      </c>
      <c r="H582" s="24">
        <v>0</v>
      </c>
      <c r="I582" s="23">
        <f t="shared" si="107"/>
        <v>0</v>
      </c>
      <c r="J582" s="24">
        <v>0</v>
      </c>
      <c r="K582" s="24">
        <f t="shared" si="108"/>
        <v>0</v>
      </c>
      <c r="L582" s="24">
        <v>0</v>
      </c>
      <c r="M582" s="23">
        <f t="shared" si="109"/>
        <v>0</v>
      </c>
      <c r="N582" s="24">
        <v>1.66</v>
      </c>
      <c r="O582" s="24">
        <f t="shared" si="114"/>
        <v>499929263.62</v>
      </c>
      <c r="P582" s="24">
        <v>0.009</v>
      </c>
      <c r="Q582" s="7">
        <f t="shared" si="106"/>
        <v>2710.459863</v>
      </c>
      <c r="R582" s="24">
        <v>6.803</v>
      </c>
      <c r="S582" s="24">
        <f t="shared" si="115"/>
        <v>2048806494.221</v>
      </c>
      <c r="T582" s="23">
        <v>0</v>
      </c>
      <c r="U582" s="23">
        <f t="shared" si="110"/>
        <v>0</v>
      </c>
      <c r="V582" s="23">
        <v>0</v>
      </c>
      <c r="W582" s="23">
        <f>$D581*V582</f>
        <v>0</v>
      </c>
      <c r="X582" s="23">
        <v>0</v>
      </c>
      <c r="Y582" s="23">
        <v>0</v>
      </c>
      <c r="Z582" s="23">
        <f t="shared" si="111"/>
        <v>0</v>
      </c>
      <c r="AA582" s="23">
        <f>F582+H582+J582+L582+N582+P582+R582+T582+V582+Y582</f>
        <v>26.886000000000003</v>
      </c>
      <c r="AB582" s="23">
        <f t="shared" si="116"/>
        <v>8097047097.402</v>
      </c>
      <c r="AD582" s="25">
        <f>AA582-N582-R582</f>
        <v>18.423000000000002</v>
      </c>
      <c r="AE582">
        <f>AD582/AA582</f>
        <v>0.6852265119392993</v>
      </c>
      <c r="AG582" s="25"/>
    </row>
    <row r="583" spans="1:33" ht="12.75">
      <c r="A583" s="18"/>
      <c r="B583" s="21"/>
      <c r="C583" s="21"/>
      <c r="D583" s="26"/>
      <c r="E583" s="26"/>
      <c r="F583" s="23"/>
      <c r="G583" s="23"/>
      <c r="H583" s="24"/>
      <c r="I583" s="23">
        <f t="shared" si="107"/>
        <v>0</v>
      </c>
      <c r="J583" s="24"/>
      <c r="K583" s="24">
        <f t="shared" si="108"/>
        <v>0</v>
      </c>
      <c r="L583" s="24"/>
      <c r="M583" s="23">
        <f t="shared" si="109"/>
        <v>0</v>
      </c>
      <c r="N583" s="24"/>
      <c r="O583" s="24">
        <f t="shared" si="114"/>
        <v>0</v>
      </c>
      <c r="P583" s="24"/>
      <c r="Q583" s="7">
        <f t="shared" si="106"/>
        <v>0</v>
      </c>
      <c r="R583" s="24"/>
      <c r="S583" s="24">
        <f t="shared" si="115"/>
        <v>0</v>
      </c>
      <c r="T583" s="23"/>
      <c r="U583" s="23">
        <f t="shared" si="110"/>
        <v>0</v>
      </c>
      <c r="V583" s="23"/>
      <c r="W583" s="23">
        <f>$D582*V583</f>
        <v>0</v>
      </c>
      <c r="X583" s="23"/>
      <c r="Y583" s="23"/>
      <c r="Z583" s="23">
        <f t="shared" si="111"/>
        <v>0</v>
      </c>
      <c r="AA583" s="23"/>
      <c r="AB583" s="23">
        <f t="shared" si="116"/>
        <v>0</v>
      </c>
      <c r="AD583" s="25"/>
      <c r="AG583" s="25"/>
    </row>
    <row r="584" spans="1:33" ht="12.75">
      <c r="A584" s="18" t="s">
        <v>41</v>
      </c>
      <c r="B584" s="19" t="s">
        <v>431</v>
      </c>
      <c r="C584" s="21"/>
      <c r="D584" s="20">
        <v>1019052432</v>
      </c>
      <c r="E584" s="20"/>
      <c r="F584" s="23"/>
      <c r="G584" s="23"/>
      <c r="H584" s="24"/>
      <c r="I584" s="23">
        <f t="shared" si="107"/>
        <v>0</v>
      </c>
      <c r="J584" s="24"/>
      <c r="K584" s="24">
        <f t="shared" si="108"/>
        <v>0</v>
      </c>
      <c r="L584" s="24"/>
      <c r="M584" s="23">
        <f t="shared" si="109"/>
        <v>0</v>
      </c>
      <c r="N584" s="24"/>
      <c r="O584" s="24">
        <f t="shared" si="114"/>
        <v>0</v>
      </c>
      <c r="P584" s="24"/>
      <c r="Q584" s="7">
        <f t="shared" si="106"/>
        <v>0</v>
      </c>
      <c r="R584" s="24"/>
      <c r="S584" s="24">
        <f t="shared" si="115"/>
        <v>0</v>
      </c>
      <c r="T584" s="23"/>
      <c r="U584" s="23">
        <f t="shared" si="110"/>
        <v>0</v>
      </c>
      <c r="V584" s="23"/>
      <c r="W584" s="23">
        <f>$D583*V584</f>
        <v>0</v>
      </c>
      <c r="X584" s="23"/>
      <c r="Y584" s="23"/>
      <c r="Z584" s="23">
        <f t="shared" si="111"/>
        <v>0</v>
      </c>
      <c r="AA584" s="23"/>
      <c r="AB584" s="23">
        <f t="shared" si="116"/>
        <v>0</v>
      </c>
      <c r="AD584" s="25"/>
      <c r="AG584" s="25"/>
    </row>
    <row r="585" spans="1:33" ht="12.75">
      <c r="A585" s="18"/>
      <c r="B585" s="21" t="s">
        <v>432</v>
      </c>
      <c r="C585" s="19"/>
      <c r="D585" s="22">
        <f>SUM(D584)</f>
        <v>1019052432</v>
      </c>
      <c r="E585" s="22">
        <f>D585</f>
        <v>1019052432</v>
      </c>
      <c r="F585" s="23">
        <v>27</v>
      </c>
      <c r="G585" s="23">
        <f>F585*D585</f>
        <v>27514415664</v>
      </c>
      <c r="H585" s="24">
        <v>0</v>
      </c>
      <c r="I585" s="23">
        <f t="shared" si="107"/>
        <v>0</v>
      </c>
      <c r="J585" s="24">
        <v>0</v>
      </c>
      <c r="K585" s="24">
        <f t="shared" si="108"/>
        <v>0</v>
      </c>
      <c r="L585" s="24">
        <v>0</v>
      </c>
      <c r="M585" s="23">
        <f t="shared" si="109"/>
        <v>0</v>
      </c>
      <c r="N585" s="24">
        <v>0</v>
      </c>
      <c r="O585" s="24">
        <f t="shared" si="114"/>
        <v>0</v>
      </c>
      <c r="P585" s="24">
        <v>0.186</v>
      </c>
      <c r="Q585" s="7">
        <f aca="true" t="shared" si="118" ref="Q585:Q620">P585*D585/1000</f>
        <v>189543.752352</v>
      </c>
      <c r="R585" s="24">
        <v>9.447</v>
      </c>
      <c r="S585" s="24">
        <f t="shared" si="115"/>
        <v>9626988325.104</v>
      </c>
      <c r="T585" s="23">
        <v>0</v>
      </c>
      <c r="U585" s="23">
        <f t="shared" si="110"/>
        <v>0</v>
      </c>
      <c r="V585" s="23">
        <v>0</v>
      </c>
      <c r="W585" s="23">
        <f aca="true" t="shared" si="119" ref="W585:W597">$D585*V585</f>
        <v>0</v>
      </c>
      <c r="X585" s="23">
        <v>0</v>
      </c>
      <c r="Y585" s="23">
        <v>0</v>
      </c>
      <c r="Z585" s="23">
        <f t="shared" si="111"/>
        <v>0</v>
      </c>
      <c r="AA585" s="23">
        <f>F585+H585+J585+L585+N585+P585+R585+T585+V585+Y585</f>
        <v>36.632999999999996</v>
      </c>
      <c r="AB585" s="23">
        <f t="shared" si="116"/>
        <v>37330947741.45599</v>
      </c>
      <c r="AD585" s="25">
        <f>AA585-N585-R585</f>
        <v>27.185999999999996</v>
      </c>
      <c r="AE585">
        <f>AD585/AA585</f>
        <v>0.7421177626729998</v>
      </c>
      <c r="AG585" s="25"/>
    </row>
    <row r="586" spans="1:33" ht="12.75">
      <c r="A586" s="18"/>
      <c r="B586" s="21"/>
      <c r="C586" s="21"/>
      <c r="D586" s="26"/>
      <c r="E586" s="26"/>
      <c r="F586" s="23"/>
      <c r="G586" s="23"/>
      <c r="H586" s="24"/>
      <c r="I586" s="23">
        <f t="shared" si="107"/>
        <v>0</v>
      </c>
      <c r="J586" s="24"/>
      <c r="K586" s="24">
        <f t="shared" si="108"/>
        <v>0</v>
      </c>
      <c r="L586" s="24"/>
      <c r="M586" s="23">
        <f t="shared" si="109"/>
        <v>0</v>
      </c>
      <c r="N586" s="24"/>
      <c r="O586" s="24">
        <f t="shared" si="114"/>
        <v>0</v>
      </c>
      <c r="P586" s="24"/>
      <c r="Q586" s="7">
        <f t="shared" si="118"/>
        <v>0</v>
      </c>
      <c r="R586" s="24"/>
      <c r="S586" s="24">
        <f t="shared" si="115"/>
        <v>0</v>
      </c>
      <c r="T586" s="23"/>
      <c r="U586" s="23">
        <f t="shared" si="110"/>
        <v>0</v>
      </c>
      <c r="V586" s="23"/>
      <c r="W586" s="23">
        <f t="shared" si="119"/>
        <v>0</v>
      </c>
      <c r="X586" s="23"/>
      <c r="Y586" s="23"/>
      <c r="Z586" s="23">
        <f t="shared" si="111"/>
        <v>0</v>
      </c>
      <c r="AA586" s="23"/>
      <c r="AB586" s="23">
        <f t="shared" si="116"/>
        <v>0</v>
      </c>
      <c r="AD586" s="25"/>
      <c r="AG586" s="25"/>
    </row>
    <row r="587" spans="1:33" ht="12.75">
      <c r="A587" s="18" t="s">
        <v>41</v>
      </c>
      <c r="B587" s="19" t="s">
        <v>433</v>
      </c>
      <c r="C587" s="21"/>
      <c r="D587" s="20">
        <v>737132400</v>
      </c>
      <c r="E587" s="20"/>
      <c r="F587" s="23"/>
      <c r="G587" s="23"/>
      <c r="H587" s="24"/>
      <c r="I587" s="23">
        <f aca="true" t="shared" si="120" ref="I587:I612">H587*D587</f>
        <v>0</v>
      </c>
      <c r="J587" s="24"/>
      <c r="K587" s="24">
        <f aca="true" t="shared" si="121" ref="K587:K612">J587*D587</f>
        <v>0</v>
      </c>
      <c r="L587" s="24"/>
      <c r="M587" s="23">
        <f aca="true" t="shared" si="122" ref="M587:M620">$D587*L587</f>
        <v>0</v>
      </c>
      <c r="N587" s="24"/>
      <c r="O587" s="24">
        <f t="shared" si="114"/>
        <v>0</v>
      </c>
      <c r="P587" s="24"/>
      <c r="Q587" s="7">
        <f t="shared" si="118"/>
        <v>0</v>
      </c>
      <c r="R587" s="24"/>
      <c r="S587" s="24">
        <f t="shared" si="115"/>
        <v>0</v>
      </c>
      <c r="T587" s="23"/>
      <c r="U587" s="23">
        <f aca="true" t="shared" si="123" ref="U587:U620">$D587*T587</f>
        <v>0</v>
      </c>
      <c r="V587" s="23"/>
      <c r="W587" s="23">
        <f t="shared" si="119"/>
        <v>0</v>
      </c>
      <c r="X587" s="23"/>
      <c r="Y587" s="23"/>
      <c r="Z587" s="23">
        <f aca="true" t="shared" si="124" ref="Z587:Z620">$D587*Y587</f>
        <v>0</v>
      </c>
      <c r="AA587" s="23"/>
      <c r="AB587" s="23">
        <f t="shared" si="116"/>
        <v>0</v>
      </c>
      <c r="AD587" s="25"/>
      <c r="AG587" s="25"/>
    </row>
    <row r="588" spans="1:33" ht="12.75">
      <c r="A588" s="18"/>
      <c r="B588" s="21" t="s">
        <v>434</v>
      </c>
      <c r="C588" s="19"/>
      <c r="D588" s="22">
        <f>SUM(D587)</f>
        <v>737132400</v>
      </c>
      <c r="E588" s="22">
        <f>D588</f>
        <v>737132400</v>
      </c>
      <c r="F588" s="23">
        <v>8.347</v>
      </c>
      <c r="G588" s="23">
        <f>F588*D588</f>
        <v>6152844142.799999</v>
      </c>
      <c r="H588" s="24">
        <v>0</v>
      </c>
      <c r="I588" s="23">
        <f t="shared" si="120"/>
        <v>0</v>
      </c>
      <c r="J588" s="24">
        <v>0</v>
      </c>
      <c r="K588" s="24">
        <f t="shared" si="121"/>
        <v>0</v>
      </c>
      <c r="L588" s="24">
        <v>0</v>
      </c>
      <c r="M588" s="23">
        <f t="shared" si="122"/>
        <v>0</v>
      </c>
      <c r="N588" s="24">
        <v>1.881</v>
      </c>
      <c r="O588" s="24">
        <f t="shared" si="114"/>
        <v>1386546044.4</v>
      </c>
      <c r="P588" s="24">
        <v>0.027</v>
      </c>
      <c r="Q588" s="7">
        <f t="shared" si="118"/>
        <v>19902.574800000002</v>
      </c>
      <c r="R588" s="24">
        <v>2.646</v>
      </c>
      <c r="S588" s="24">
        <f t="shared" si="115"/>
        <v>1950452330.3999999</v>
      </c>
      <c r="T588" s="23">
        <v>0</v>
      </c>
      <c r="U588" s="23">
        <f t="shared" si="123"/>
        <v>0</v>
      </c>
      <c r="V588" s="23">
        <v>0</v>
      </c>
      <c r="W588" s="23">
        <f t="shared" si="119"/>
        <v>0</v>
      </c>
      <c r="X588" s="23">
        <v>0</v>
      </c>
      <c r="Y588" s="23">
        <v>0</v>
      </c>
      <c r="Z588" s="23">
        <f t="shared" si="124"/>
        <v>0</v>
      </c>
      <c r="AA588" s="23">
        <f>F588+H588+J588+L588+N588+P588+R588+T588+V588+Y588</f>
        <v>12.901</v>
      </c>
      <c r="AB588" s="23">
        <f t="shared" si="116"/>
        <v>9509745092.4</v>
      </c>
      <c r="AD588" s="25">
        <f>AA588-N588-R588</f>
        <v>8.373999999999999</v>
      </c>
      <c r="AE588">
        <f>AD588/AA588</f>
        <v>0.6490969692271916</v>
      </c>
      <c r="AG588" s="25"/>
    </row>
    <row r="589" spans="1:33" ht="12.75">
      <c r="A589" s="18"/>
      <c r="B589" s="21"/>
      <c r="C589" s="21"/>
      <c r="D589" s="26"/>
      <c r="E589" s="26"/>
      <c r="F589" s="23"/>
      <c r="G589" s="23"/>
      <c r="H589" s="24"/>
      <c r="I589" s="23">
        <f t="shared" si="120"/>
        <v>0</v>
      </c>
      <c r="J589" s="24"/>
      <c r="K589" s="24">
        <f t="shared" si="121"/>
        <v>0</v>
      </c>
      <c r="L589" s="24"/>
      <c r="M589" s="23">
        <f t="shared" si="122"/>
        <v>0</v>
      </c>
      <c r="N589" s="24"/>
      <c r="O589" s="24">
        <f t="shared" si="114"/>
        <v>0</v>
      </c>
      <c r="P589" s="24"/>
      <c r="Q589" s="7">
        <f t="shared" si="118"/>
        <v>0</v>
      </c>
      <c r="R589" s="24"/>
      <c r="S589" s="24">
        <f t="shared" si="115"/>
        <v>0</v>
      </c>
      <c r="T589" s="23"/>
      <c r="U589" s="23">
        <f t="shared" si="123"/>
        <v>0</v>
      </c>
      <c r="V589" s="23"/>
      <c r="W589" s="23">
        <f t="shared" si="119"/>
        <v>0</v>
      </c>
      <c r="X589" s="23"/>
      <c r="Y589" s="23"/>
      <c r="Z589" s="23">
        <f t="shared" si="124"/>
        <v>0</v>
      </c>
      <c r="AA589" s="23"/>
      <c r="AB589" s="23">
        <f t="shared" si="116"/>
        <v>0</v>
      </c>
      <c r="AD589" s="25"/>
      <c r="AG589" s="25"/>
    </row>
    <row r="590" spans="1:33" ht="12.75">
      <c r="A590" s="18" t="s">
        <v>41</v>
      </c>
      <c r="B590" s="19" t="s">
        <v>435</v>
      </c>
      <c r="C590" s="21"/>
      <c r="D590" s="20">
        <v>368552300</v>
      </c>
      <c r="E590" s="20"/>
      <c r="F590" s="23"/>
      <c r="G590" s="23"/>
      <c r="H590" s="24"/>
      <c r="I590" s="23">
        <f t="shared" si="120"/>
        <v>0</v>
      </c>
      <c r="J590" s="24"/>
      <c r="K590" s="24">
        <f t="shared" si="121"/>
        <v>0</v>
      </c>
      <c r="L590" s="24"/>
      <c r="M590" s="23">
        <f t="shared" si="122"/>
        <v>0</v>
      </c>
      <c r="N590" s="24"/>
      <c r="O590" s="24">
        <f t="shared" si="114"/>
        <v>0</v>
      </c>
      <c r="P590" s="24"/>
      <c r="Q590" s="7">
        <f t="shared" si="118"/>
        <v>0</v>
      </c>
      <c r="R590" s="24"/>
      <c r="S590" s="24">
        <f t="shared" si="115"/>
        <v>0</v>
      </c>
      <c r="T590" s="23"/>
      <c r="U590" s="23">
        <f t="shared" si="123"/>
        <v>0</v>
      </c>
      <c r="V590" s="23"/>
      <c r="W590" s="23">
        <f t="shared" si="119"/>
        <v>0</v>
      </c>
      <c r="X590" s="23"/>
      <c r="Y590" s="23"/>
      <c r="Z590" s="23">
        <f t="shared" si="124"/>
        <v>0</v>
      </c>
      <c r="AA590" s="23"/>
      <c r="AB590" s="23">
        <f t="shared" si="116"/>
        <v>0</v>
      </c>
      <c r="AD590" s="25"/>
      <c r="AG590" s="25"/>
    </row>
    <row r="591" spans="1:33" ht="12.75">
      <c r="A591" s="18" t="s">
        <v>36</v>
      </c>
      <c r="B591" s="19" t="s">
        <v>435</v>
      </c>
      <c r="C591" s="21"/>
      <c r="D591" s="20">
        <v>1483770</v>
      </c>
      <c r="E591" s="20"/>
      <c r="F591" s="23"/>
      <c r="G591" s="23"/>
      <c r="H591" s="24"/>
      <c r="I591" s="23"/>
      <c r="J591" s="24"/>
      <c r="K591" s="24"/>
      <c r="L591" s="24"/>
      <c r="M591" s="23"/>
      <c r="N591" s="24"/>
      <c r="O591" s="24"/>
      <c r="P591" s="24"/>
      <c r="Q591" s="7">
        <f t="shared" si="118"/>
        <v>0</v>
      </c>
      <c r="R591" s="24"/>
      <c r="S591" s="24"/>
      <c r="T591" s="23"/>
      <c r="U591" s="23">
        <f t="shared" si="123"/>
        <v>0</v>
      </c>
      <c r="V591" s="23"/>
      <c r="W591" s="23">
        <f t="shared" si="119"/>
        <v>0</v>
      </c>
      <c r="X591" s="23"/>
      <c r="Y591" s="23"/>
      <c r="Z591" s="23"/>
      <c r="AA591" s="23"/>
      <c r="AB591" s="23"/>
      <c r="AD591" s="25"/>
      <c r="AG591" s="25"/>
    </row>
    <row r="592" spans="1:33" ht="12.75">
      <c r="A592" s="18"/>
      <c r="B592" s="21" t="s">
        <v>436</v>
      </c>
      <c r="C592" s="19"/>
      <c r="D592" s="22">
        <f>SUM(D590:D591)</f>
        <v>370036070</v>
      </c>
      <c r="E592" s="22">
        <f>D592</f>
        <v>370036070</v>
      </c>
      <c r="F592" s="23">
        <v>12.143</v>
      </c>
      <c r="G592" s="23">
        <f>F592*D592</f>
        <v>4493347998.01</v>
      </c>
      <c r="H592" s="24">
        <v>0</v>
      </c>
      <c r="I592" s="23">
        <f t="shared" si="120"/>
        <v>0</v>
      </c>
      <c r="J592" s="24">
        <v>0</v>
      </c>
      <c r="K592" s="24">
        <f t="shared" si="121"/>
        <v>0</v>
      </c>
      <c r="L592" s="24">
        <v>0</v>
      </c>
      <c r="M592" s="23">
        <f t="shared" si="122"/>
        <v>0</v>
      </c>
      <c r="N592" s="24">
        <v>7.229</v>
      </c>
      <c r="O592" s="24">
        <f aca="true" t="shared" si="125" ref="O592:O612">N592*D592</f>
        <v>2674990750.03</v>
      </c>
      <c r="P592" s="24">
        <v>0.15</v>
      </c>
      <c r="Q592" s="7">
        <f t="shared" si="118"/>
        <v>55505.4105</v>
      </c>
      <c r="R592" s="24">
        <v>2.678</v>
      </c>
      <c r="S592" s="24">
        <f aca="true" t="shared" si="126" ref="S592:S612">R592*D592</f>
        <v>990956595.4599999</v>
      </c>
      <c r="T592" s="23">
        <v>0</v>
      </c>
      <c r="U592" s="23">
        <f t="shared" si="123"/>
        <v>0</v>
      </c>
      <c r="V592" s="23">
        <v>0</v>
      </c>
      <c r="W592" s="23">
        <f t="shared" si="119"/>
        <v>0</v>
      </c>
      <c r="X592" s="23">
        <v>0</v>
      </c>
      <c r="Y592" s="23">
        <v>0</v>
      </c>
      <c r="Z592" s="23">
        <f t="shared" si="124"/>
        <v>0</v>
      </c>
      <c r="AA592" s="23">
        <f>F592+H592+J592+L592+N592+P592+R592+T592+V592+Y592</f>
        <v>22.2</v>
      </c>
      <c r="AB592" s="23">
        <f t="shared" si="116"/>
        <v>8214800754</v>
      </c>
      <c r="AD592" s="25">
        <f>AA592-N592-R592</f>
        <v>12.293</v>
      </c>
      <c r="AE592">
        <f>AD592/AA592</f>
        <v>0.5537387387387387</v>
      </c>
      <c r="AG592" s="25"/>
    </row>
    <row r="593" spans="1:33" ht="12.75">
      <c r="A593" s="18"/>
      <c r="B593" s="21"/>
      <c r="C593" s="21"/>
      <c r="D593" s="26"/>
      <c r="E593" s="26"/>
      <c r="F593" s="23"/>
      <c r="G593" s="23"/>
      <c r="H593" s="24"/>
      <c r="I593" s="23">
        <f t="shared" si="120"/>
        <v>0</v>
      </c>
      <c r="J593" s="24"/>
      <c r="K593" s="24">
        <f t="shared" si="121"/>
        <v>0</v>
      </c>
      <c r="L593" s="24"/>
      <c r="M593" s="23">
        <f t="shared" si="122"/>
        <v>0</v>
      </c>
      <c r="N593" s="24"/>
      <c r="O593" s="24">
        <f t="shared" si="125"/>
        <v>0</v>
      </c>
      <c r="P593" s="24"/>
      <c r="Q593" s="7">
        <f t="shared" si="118"/>
        <v>0</v>
      </c>
      <c r="R593" s="24"/>
      <c r="S593" s="24">
        <f t="shared" si="126"/>
        <v>0</v>
      </c>
      <c r="T593" s="23"/>
      <c r="U593" s="23">
        <f t="shared" si="123"/>
        <v>0</v>
      </c>
      <c r="V593" s="23"/>
      <c r="W593" s="23">
        <f t="shared" si="119"/>
        <v>0</v>
      </c>
      <c r="X593" s="23"/>
      <c r="Y593" s="23"/>
      <c r="Z593" s="23">
        <f t="shared" si="124"/>
        <v>0</v>
      </c>
      <c r="AA593" s="23"/>
      <c r="AB593" s="23">
        <f t="shared" si="116"/>
        <v>0</v>
      </c>
      <c r="AD593" s="25"/>
      <c r="AG593" s="25"/>
    </row>
    <row r="594" spans="1:33" ht="12.75">
      <c r="A594" s="18" t="s">
        <v>41</v>
      </c>
      <c r="B594" s="19" t="s">
        <v>437</v>
      </c>
      <c r="C594" s="21"/>
      <c r="D594" s="20">
        <v>149932460</v>
      </c>
      <c r="E594" s="20"/>
      <c r="F594" s="23"/>
      <c r="G594" s="23"/>
      <c r="H594" s="24"/>
      <c r="I594" s="23">
        <f t="shared" si="120"/>
        <v>0</v>
      </c>
      <c r="J594" s="24"/>
      <c r="K594" s="24">
        <f t="shared" si="121"/>
        <v>0</v>
      </c>
      <c r="L594" s="24"/>
      <c r="M594" s="23">
        <f t="shared" si="122"/>
        <v>0</v>
      </c>
      <c r="N594" s="24"/>
      <c r="O594" s="24">
        <f t="shared" si="125"/>
        <v>0</v>
      </c>
      <c r="P594" s="24"/>
      <c r="Q594" s="7">
        <f t="shared" si="118"/>
        <v>0</v>
      </c>
      <c r="R594" s="24"/>
      <c r="S594" s="24">
        <f t="shared" si="126"/>
        <v>0</v>
      </c>
      <c r="T594" s="23"/>
      <c r="U594" s="23">
        <f t="shared" si="123"/>
        <v>0</v>
      </c>
      <c r="V594" s="23"/>
      <c r="W594" s="23">
        <f t="shared" si="119"/>
        <v>0</v>
      </c>
      <c r="X594" s="23"/>
      <c r="Y594" s="23"/>
      <c r="Z594" s="23">
        <f t="shared" si="124"/>
        <v>0</v>
      </c>
      <c r="AA594" s="23"/>
      <c r="AB594" s="23">
        <f t="shared" si="116"/>
        <v>0</v>
      </c>
      <c r="AD594" s="25"/>
      <c r="AG594" s="25"/>
    </row>
    <row r="595" spans="1:33" ht="12.75">
      <c r="A595" s="18"/>
      <c r="B595" s="21" t="s">
        <v>438</v>
      </c>
      <c r="C595" s="19"/>
      <c r="D595" s="22">
        <f>SUM(D594)</f>
        <v>149932460</v>
      </c>
      <c r="E595" s="22">
        <f>D595</f>
        <v>149932460</v>
      </c>
      <c r="F595" s="23">
        <v>16.88</v>
      </c>
      <c r="G595" s="23">
        <f>F595*D595</f>
        <v>2530859924.7999997</v>
      </c>
      <c r="H595" s="24">
        <v>0</v>
      </c>
      <c r="I595" s="23">
        <f t="shared" si="120"/>
        <v>0</v>
      </c>
      <c r="J595" s="24">
        <v>0</v>
      </c>
      <c r="K595" s="24">
        <f t="shared" si="121"/>
        <v>0</v>
      </c>
      <c r="L595" s="24">
        <v>0</v>
      </c>
      <c r="M595" s="23">
        <f t="shared" si="122"/>
        <v>0</v>
      </c>
      <c r="N595" s="24">
        <v>6.003</v>
      </c>
      <c r="O595" s="24">
        <f t="shared" si="125"/>
        <v>900044557.38</v>
      </c>
      <c r="P595" s="24">
        <v>0.02</v>
      </c>
      <c r="Q595" s="7">
        <f t="shared" si="118"/>
        <v>2998.6492000000003</v>
      </c>
      <c r="R595" s="24">
        <v>3.259</v>
      </c>
      <c r="S595" s="24">
        <f t="shared" si="126"/>
        <v>488629887.14</v>
      </c>
      <c r="T595" s="23">
        <v>0</v>
      </c>
      <c r="U595" s="23">
        <f t="shared" si="123"/>
        <v>0</v>
      </c>
      <c r="V595" s="23">
        <v>0</v>
      </c>
      <c r="W595" s="23">
        <f t="shared" si="119"/>
        <v>0</v>
      </c>
      <c r="X595" s="23">
        <v>0</v>
      </c>
      <c r="Y595" s="23">
        <v>0</v>
      </c>
      <c r="Z595" s="23">
        <f t="shared" si="124"/>
        <v>0</v>
      </c>
      <c r="AA595" s="23">
        <f>F595+H595+J595+L595+N595+P595+R595+T595+V595+Y595</f>
        <v>26.162</v>
      </c>
      <c r="AB595" s="23">
        <f t="shared" si="116"/>
        <v>3922533018.52</v>
      </c>
      <c r="AD595" s="25">
        <f>AA595-N595-R595</f>
        <v>16.9</v>
      </c>
      <c r="AE595">
        <f>AD595/AA595</f>
        <v>0.6459750783579237</v>
      </c>
      <c r="AG595" s="25"/>
    </row>
    <row r="596" spans="1:33" ht="12.75">
      <c r="A596" s="18"/>
      <c r="B596" s="21"/>
      <c r="C596" s="21"/>
      <c r="D596" s="26"/>
      <c r="E596" s="26"/>
      <c r="F596" s="23"/>
      <c r="G596" s="23"/>
      <c r="H596" s="24"/>
      <c r="I596" s="23">
        <f t="shared" si="120"/>
        <v>0</v>
      </c>
      <c r="J596" s="24"/>
      <c r="K596" s="24">
        <f t="shared" si="121"/>
        <v>0</v>
      </c>
      <c r="L596" s="24"/>
      <c r="M596" s="23">
        <f t="shared" si="122"/>
        <v>0</v>
      </c>
      <c r="N596" s="24"/>
      <c r="O596" s="24">
        <f t="shared" si="125"/>
        <v>0</v>
      </c>
      <c r="P596" s="24"/>
      <c r="Q596" s="7">
        <f t="shared" si="118"/>
        <v>0</v>
      </c>
      <c r="R596" s="24"/>
      <c r="S596" s="24">
        <f t="shared" si="126"/>
        <v>0</v>
      </c>
      <c r="T596" s="23"/>
      <c r="U596" s="23">
        <f t="shared" si="123"/>
        <v>0</v>
      </c>
      <c r="V596" s="23"/>
      <c r="W596" s="23">
        <f t="shared" si="119"/>
        <v>0</v>
      </c>
      <c r="X596" s="23"/>
      <c r="Y596" s="23"/>
      <c r="Z596" s="23">
        <f t="shared" si="124"/>
        <v>0</v>
      </c>
      <c r="AA596" s="23"/>
      <c r="AB596" s="23">
        <f t="shared" si="116"/>
        <v>0</v>
      </c>
      <c r="AD596" s="25"/>
      <c r="AG596" s="25"/>
    </row>
    <row r="597" spans="1:33" ht="12.75">
      <c r="A597" s="32" t="s">
        <v>41</v>
      </c>
      <c r="B597" s="33" t="s">
        <v>439</v>
      </c>
      <c r="C597" s="21"/>
      <c r="D597" s="28">
        <v>23215680</v>
      </c>
      <c r="E597" s="28"/>
      <c r="F597" s="23"/>
      <c r="G597" s="23"/>
      <c r="H597" s="24"/>
      <c r="I597" s="23">
        <f t="shared" si="120"/>
        <v>0</v>
      </c>
      <c r="J597" s="24"/>
      <c r="K597" s="24">
        <f t="shared" si="121"/>
        <v>0</v>
      </c>
      <c r="L597" s="24"/>
      <c r="M597" s="23">
        <f t="shared" si="122"/>
        <v>0</v>
      </c>
      <c r="N597" s="24"/>
      <c r="O597" s="24">
        <f t="shared" si="125"/>
        <v>0</v>
      </c>
      <c r="P597" s="24"/>
      <c r="Q597" s="7">
        <f t="shared" si="118"/>
        <v>0</v>
      </c>
      <c r="R597" s="24"/>
      <c r="S597" s="24">
        <f t="shared" si="126"/>
        <v>0</v>
      </c>
      <c r="T597" s="23"/>
      <c r="U597" s="23">
        <f t="shared" si="123"/>
        <v>0</v>
      </c>
      <c r="V597" s="23"/>
      <c r="W597" s="23">
        <f t="shared" si="119"/>
        <v>0</v>
      </c>
      <c r="X597" s="23"/>
      <c r="Y597" s="23"/>
      <c r="Z597" s="23">
        <f t="shared" si="124"/>
        <v>0</v>
      </c>
      <c r="AA597" s="23"/>
      <c r="AB597" s="23">
        <f t="shared" si="116"/>
        <v>0</v>
      </c>
      <c r="AD597" s="25"/>
      <c r="AG597" s="25"/>
    </row>
    <row r="598" spans="1:33" ht="12.75">
      <c r="A598" s="32" t="s">
        <v>289</v>
      </c>
      <c r="B598" s="33" t="s">
        <v>439</v>
      </c>
      <c r="C598" s="19"/>
      <c r="D598" s="28">
        <v>18360</v>
      </c>
      <c r="E598" s="28"/>
      <c r="F598" s="23"/>
      <c r="G598" s="23"/>
      <c r="H598" s="24"/>
      <c r="I598" s="23">
        <f t="shared" si="120"/>
        <v>0</v>
      </c>
      <c r="J598" s="24"/>
      <c r="K598" s="24">
        <f t="shared" si="121"/>
        <v>0</v>
      </c>
      <c r="L598" s="24"/>
      <c r="M598" s="23">
        <f t="shared" si="122"/>
        <v>0</v>
      </c>
      <c r="N598" s="24"/>
      <c r="O598" s="24">
        <f t="shared" si="125"/>
        <v>0</v>
      </c>
      <c r="P598" s="24"/>
      <c r="Q598" s="7">
        <f t="shared" si="118"/>
        <v>0</v>
      </c>
      <c r="R598" s="24"/>
      <c r="S598" s="24">
        <f t="shared" si="126"/>
        <v>0</v>
      </c>
      <c r="T598" s="23"/>
      <c r="U598" s="23">
        <f t="shared" si="123"/>
        <v>0</v>
      </c>
      <c r="V598" s="23"/>
      <c r="W598" s="23">
        <f aca="true" t="shared" si="127" ref="W598:W605">$D597*V598</f>
        <v>0</v>
      </c>
      <c r="X598" s="23"/>
      <c r="Y598" s="23"/>
      <c r="Z598" s="23">
        <f t="shared" si="124"/>
        <v>0</v>
      </c>
      <c r="AA598" s="23"/>
      <c r="AB598" s="23">
        <f t="shared" si="116"/>
        <v>0</v>
      </c>
      <c r="AD598" s="25"/>
      <c r="AG598" s="25"/>
    </row>
    <row r="599" spans="1:33" ht="12.75">
      <c r="A599" s="32"/>
      <c r="B599" s="38" t="s">
        <v>440</v>
      </c>
      <c r="C599" s="19"/>
      <c r="D599" s="22">
        <f>SUM(D597:D598)</f>
        <v>23234040</v>
      </c>
      <c r="E599" s="22">
        <f>D599</f>
        <v>23234040</v>
      </c>
      <c r="F599" s="23">
        <v>11.565</v>
      </c>
      <c r="G599" s="23">
        <f>F599*D599</f>
        <v>268701672.59999996</v>
      </c>
      <c r="H599" s="24">
        <v>0</v>
      </c>
      <c r="I599" s="23">
        <f t="shared" si="120"/>
        <v>0</v>
      </c>
      <c r="J599" s="24">
        <v>0</v>
      </c>
      <c r="K599" s="24">
        <f t="shared" si="121"/>
        <v>0</v>
      </c>
      <c r="L599" s="24">
        <v>0</v>
      </c>
      <c r="M599" s="23">
        <f t="shared" si="122"/>
        <v>0</v>
      </c>
      <c r="N599" s="24">
        <v>0</v>
      </c>
      <c r="O599" s="24">
        <f t="shared" si="125"/>
        <v>0</v>
      </c>
      <c r="P599" s="24">
        <v>0.014</v>
      </c>
      <c r="Q599" s="7">
        <f t="shared" si="118"/>
        <v>325.27656</v>
      </c>
      <c r="R599" s="29">
        <v>17.875</v>
      </c>
      <c r="S599" s="24">
        <f t="shared" si="126"/>
        <v>415308465</v>
      </c>
      <c r="T599" s="23">
        <v>0</v>
      </c>
      <c r="U599" s="23">
        <f t="shared" si="123"/>
        <v>0</v>
      </c>
      <c r="V599" s="23">
        <v>0</v>
      </c>
      <c r="W599" s="23">
        <f t="shared" si="127"/>
        <v>0</v>
      </c>
      <c r="X599" s="23">
        <v>0</v>
      </c>
      <c r="Y599" s="23">
        <v>0</v>
      </c>
      <c r="Z599" s="23">
        <f t="shared" si="124"/>
        <v>0</v>
      </c>
      <c r="AA599" s="23">
        <f>F599+H599+J599+L599+N599+P599+R599+T599+V599+Y599</f>
        <v>29.454</v>
      </c>
      <c r="AB599" s="23">
        <f t="shared" si="116"/>
        <v>684335414.16</v>
      </c>
      <c r="AD599" s="25">
        <f>AA599-N599-R599</f>
        <v>11.579</v>
      </c>
      <c r="AE599">
        <f>AD599/AA599</f>
        <v>0.3931214775582264</v>
      </c>
      <c r="AG599" s="25"/>
    </row>
    <row r="600" spans="1:33" ht="12.75">
      <c r="A600" s="18"/>
      <c r="B600" s="21"/>
      <c r="C600" s="21"/>
      <c r="D600" s="26"/>
      <c r="E600" s="26"/>
      <c r="F600" s="23"/>
      <c r="G600" s="23"/>
      <c r="H600" s="24"/>
      <c r="I600" s="23">
        <f t="shared" si="120"/>
        <v>0</v>
      </c>
      <c r="J600" s="24"/>
      <c r="K600" s="24">
        <f t="shared" si="121"/>
        <v>0</v>
      </c>
      <c r="L600" s="24"/>
      <c r="M600" s="23">
        <f t="shared" si="122"/>
        <v>0</v>
      </c>
      <c r="N600" s="24"/>
      <c r="O600" s="24">
        <f t="shared" si="125"/>
        <v>0</v>
      </c>
      <c r="P600" s="24"/>
      <c r="Q600" s="7">
        <f t="shared" si="118"/>
        <v>0</v>
      </c>
      <c r="R600" s="24"/>
      <c r="S600" s="24">
        <f t="shared" si="126"/>
        <v>0</v>
      </c>
      <c r="T600" s="23"/>
      <c r="U600" s="23">
        <f t="shared" si="123"/>
        <v>0</v>
      </c>
      <c r="V600" s="23"/>
      <c r="W600" s="23">
        <f t="shared" si="127"/>
        <v>0</v>
      </c>
      <c r="X600" s="23"/>
      <c r="Y600" s="23"/>
      <c r="Z600" s="23">
        <f t="shared" si="124"/>
        <v>0</v>
      </c>
      <c r="AA600" s="23"/>
      <c r="AB600" s="23">
        <f t="shared" si="116"/>
        <v>0</v>
      </c>
      <c r="AD600" s="25"/>
      <c r="AG600" s="25"/>
    </row>
    <row r="601" spans="1:33" ht="12.75">
      <c r="A601" s="18" t="s">
        <v>41</v>
      </c>
      <c r="B601" s="19" t="s">
        <v>441</v>
      </c>
      <c r="C601" s="21"/>
      <c r="D601" s="28">
        <v>22625150</v>
      </c>
      <c r="E601" s="28"/>
      <c r="F601" s="23"/>
      <c r="G601" s="23"/>
      <c r="H601" s="24"/>
      <c r="I601" s="23">
        <f t="shared" si="120"/>
        <v>0</v>
      </c>
      <c r="J601" s="24"/>
      <c r="K601" s="24">
        <f t="shared" si="121"/>
        <v>0</v>
      </c>
      <c r="L601" s="24"/>
      <c r="M601" s="23">
        <f t="shared" si="122"/>
        <v>0</v>
      </c>
      <c r="N601" s="24"/>
      <c r="O601" s="24">
        <f t="shared" si="125"/>
        <v>0</v>
      </c>
      <c r="P601" s="24"/>
      <c r="Q601" s="7">
        <f t="shared" si="118"/>
        <v>0</v>
      </c>
      <c r="R601" s="24"/>
      <c r="S601" s="24">
        <f t="shared" si="126"/>
        <v>0</v>
      </c>
      <c r="T601" s="23"/>
      <c r="U601" s="23">
        <f t="shared" si="123"/>
        <v>0</v>
      </c>
      <c r="V601" s="23"/>
      <c r="W601" s="23">
        <f t="shared" si="127"/>
        <v>0</v>
      </c>
      <c r="X601" s="23"/>
      <c r="Y601" s="23"/>
      <c r="Z601" s="23">
        <f t="shared" si="124"/>
        <v>0</v>
      </c>
      <c r="AA601" s="23"/>
      <c r="AB601" s="23">
        <f t="shared" si="116"/>
        <v>0</v>
      </c>
      <c r="AD601" s="25"/>
      <c r="AG601" s="25"/>
    </row>
    <row r="602" spans="1:33" ht="12.75">
      <c r="A602" s="18" t="s">
        <v>283</v>
      </c>
      <c r="B602" s="19" t="s">
        <v>441</v>
      </c>
      <c r="C602" s="19"/>
      <c r="D602" s="28">
        <v>9840</v>
      </c>
      <c r="E602" s="28"/>
      <c r="F602" s="23"/>
      <c r="G602" s="23"/>
      <c r="H602" s="24"/>
      <c r="I602" s="23">
        <f t="shared" si="120"/>
        <v>0</v>
      </c>
      <c r="J602" s="24"/>
      <c r="K602" s="24">
        <f t="shared" si="121"/>
        <v>0</v>
      </c>
      <c r="L602" s="24"/>
      <c r="M602" s="23">
        <f t="shared" si="122"/>
        <v>0</v>
      </c>
      <c r="N602" s="24"/>
      <c r="O602" s="24">
        <f t="shared" si="125"/>
        <v>0</v>
      </c>
      <c r="P602" s="24"/>
      <c r="Q602" s="7">
        <f t="shared" si="118"/>
        <v>0</v>
      </c>
      <c r="R602" s="24"/>
      <c r="S602" s="24">
        <f t="shared" si="126"/>
        <v>0</v>
      </c>
      <c r="T602" s="23"/>
      <c r="U602" s="23">
        <f t="shared" si="123"/>
        <v>0</v>
      </c>
      <c r="V602" s="23"/>
      <c r="W602" s="23">
        <f t="shared" si="127"/>
        <v>0</v>
      </c>
      <c r="X602" s="23"/>
      <c r="Y602" s="23"/>
      <c r="Z602" s="23">
        <f t="shared" si="124"/>
        <v>0</v>
      </c>
      <c r="AA602" s="23"/>
      <c r="AB602" s="23">
        <f t="shared" si="116"/>
        <v>0</v>
      </c>
      <c r="AD602" s="25"/>
      <c r="AG602" s="25"/>
    </row>
    <row r="603" spans="1:33" ht="12.75">
      <c r="A603" s="18"/>
      <c r="B603" s="21" t="s">
        <v>442</v>
      </c>
      <c r="C603" s="19"/>
      <c r="D603" s="22">
        <f>SUM(D601:D602)</f>
        <v>22634990</v>
      </c>
      <c r="E603" s="22">
        <f>D603</f>
        <v>22634990</v>
      </c>
      <c r="F603" s="23">
        <v>18.299</v>
      </c>
      <c r="G603" s="23">
        <f>F603*D603</f>
        <v>414197682.01</v>
      </c>
      <c r="H603" s="24">
        <v>0</v>
      </c>
      <c r="I603" s="23">
        <f t="shared" si="120"/>
        <v>0</v>
      </c>
      <c r="J603" s="24">
        <v>0</v>
      </c>
      <c r="K603" s="24">
        <f t="shared" si="121"/>
        <v>0</v>
      </c>
      <c r="L603" s="24">
        <v>0</v>
      </c>
      <c r="M603" s="23">
        <f t="shared" si="122"/>
        <v>0</v>
      </c>
      <c r="N603" s="24">
        <v>3.313</v>
      </c>
      <c r="O603" s="24">
        <f t="shared" si="125"/>
        <v>74989721.87</v>
      </c>
      <c r="P603" s="24">
        <v>0.006</v>
      </c>
      <c r="Q603" s="7">
        <f t="shared" si="118"/>
        <v>135.80994</v>
      </c>
      <c r="R603" s="24">
        <v>0</v>
      </c>
      <c r="S603" s="24">
        <f t="shared" si="126"/>
        <v>0</v>
      </c>
      <c r="T603" s="23">
        <v>0</v>
      </c>
      <c r="U603" s="23">
        <f t="shared" si="123"/>
        <v>0</v>
      </c>
      <c r="V603" s="23">
        <v>0</v>
      </c>
      <c r="W603" s="23">
        <f t="shared" si="127"/>
        <v>0</v>
      </c>
      <c r="X603" s="23">
        <v>0</v>
      </c>
      <c r="Y603" s="23">
        <v>0</v>
      </c>
      <c r="Z603" s="23">
        <f t="shared" si="124"/>
        <v>0</v>
      </c>
      <c r="AA603" s="23">
        <f>F603+H603+J603+L603+N603+P603+R603+T603+V603+Y603</f>
        <v>21.618</v>
      </c>
      <c r="AB603" s="23">
        <f aca="true" t="shared" si="128" ref="AB603:AB612">$D603*AA603</f>
        <v>489323213.82</v>
      </c>
      <c r="AD603" s="25">
        <f>AA603-N603-R603</f>
        <v>18.305</v>
      </c>
      <c r="AE603">
        <f>AD603/AA603</f>
        <v>0.8467480803034508</v>
      </c>
      <c r="AG603" s="25"/>
    </row>
    <row r="604" spans="1:33" ht="12.75">
      <c r="A604" s="18"/>
      <c r="B604" s="21"/>
      <c r="C604" s="21"/>
      <c r="D604" s="26"/>
      <c r="E604" s="26"/>
      <c r="F604" s="23"/>
      <c r="G604" s="23"/>
      <c r="H604" s="24"/>
      <c r="I604" s="23">
        <f t="shared" si="120"/>
        <v>0</v>
      </c>
      <c r="J604" s="24"/>
      <c r="K604" s="24">
        <f t="shared" si="121"/>
        <v>0</v>
      </c>
      <c r="L604" s="24"/>
      <c r="M604" s="23">
        <f t="shared" si="122"/>
        <v>0</v>
      </c>
      <c r="N604" s="24"/>
      <c r="O604" s="24">
        <f t="shared" si="125"/>
        <v>0</v>
      </c>
      <c r="P604" s="24"/>
      <c r="Q604" s="7">
        <f t="shared" si="118"/>
        <v>0</v>
      </c>
      <c r="R604" s="24"/>
      <c r="S604" s="24">
        <f t="shared" si="126"/>
        <v>0</v>
      </c>
      <c r="U604" s="23">
        <f t="shared" si="123"/>
        <v>0</v>
      </c>
      <c r="W604" s="23">
        <f t="shared" si="127"/>
        <v>0</v>
      </c>
      <c r="X604" s="23"/>
      <c r="Z604" s="23">
        <f t="shared" si="124"/>
        <v>0</v>
      </c>
      <c r="AA604" s="23"/>
      <c r="AB604" s="23">
        <f t="shared" si="128"/>
        <v>0</v>
      </c>
      <c r="AD604" s="25"/>
      <c r="AG604" s="25"/>
    </row>
    <row r="605" spans="1:33" ht="12.75">
      <c r="A605" s="18" t="s">
        <v>41</v>
      </c>
      <c r="B605" s="19" t="s">
        <v>443</v>
      </c>
      <c r="C605" s="21"/>
      <c r="D605" s="20">
        <v>87784420</v>
      </c>
      <c r="E605" s="20"/>
      <c r="F605" s="23"/>
      <c r="G605" s="23"/>
      <c r="H605" s="24"/>
      <c r="I605" s="23">
        <f t="shared" si="120"/>
        <v>0</v>
      </c>
      <c r="J605" s="24"/>
      <c r="K605" s="24">
        <f t="shared" si="121"/>
        <v>0</v>
      </c>
      <c r="L605" s="24"/>
      <c r="M605" s="23">
        <f t="shared" si="122"/>
        <v>0</v>
      </c>
      <c r="N605" s="24"/>
      <c r="O605" s="24">
        <f t="shared" si="125"/>
        <v>0</v>
      </c>
      <c r="P605" s="24"/>
      <c r="Q605" s="7">
        <f t="shared" si="118"/>
        <v>0</v>
      </c>
      <c r="R605" s="24"/>
      <c r="S605" s="24">
        <f t="shared" si="126"/>
        <v>0</v>
      </c>
      <c r="U605" s="23">
        <f t="shared" si="123"/>
        <v>0</v>
      </c>
      <c r="W605" s="23">
        <f t="shared" si="127"/>
        <v>0</v>
      </c>
      <c r="X605" s="23"/>
      <c r="Z605" s="23">
        <f t="shared" si="124"/>
        <v>0</v>
      </c>
      <c r="AA605" s="23"/>
      <c r="AB605" s="23">
        <f t="shared" si="128"/>
        <v>0</v>
      </c>
      <c r="AD605" s="25"/>
      <c r="AG605" s="25"/>
    </row>
    <row r="606" spans="1:33" ht="12.75">
      <c r="A606" s="18"/>
      <c r="B606" s="21" t="s">
        <v>444</v>
      </c>
      <c r="C606" s="19"/>
      <c r="D606" s="22">
        <f>SUM(D605)</f>
        <v>87784420</v>
      </c>
      <c r="E606" s="22">
        <f>D606</f>
        <v>87784420</v>
      </c>
      <c r="F606" s="23">
        <v>16.201</v>
      </c>
      <c r="G606" s="23">
        <f>F606*D606</f>
        <v>1422195388.42</v>
      </c>
      <c r="H606" s="24">
        <v>0.675</v>
      </c>
      <c r="I606" s="23">
        <f t="shared" si="120"/>
        <v>59254483.50000001</v>
      </c>
      <c r="J606" s="24">
        <v>0</v>
      </c>
      <c r="K606" s="24">
        <f t="shared" si="121"/>
        <v>0</v>
      </c>
      <c r="L606" s="24">
        <v>0</v>
      </c>
      <c r="M606" s="23">
        <f t="shared" si="122"/>
        <v>0</v>
      </c>
      <c r="N606" s="24">
        <v>1.481</v>
      </c>
      <c r="O606" s="24">
        <f t="shared" si="125"/>
        <v>130008726.02000001</v>
      </c>
      <c r="P606" s="24">
        <v>0.005</v>
      </c>
      <c r="Q606" s="7">
        <f t="shared" si="118"/>
        <v>438.92210000000006</v>
      </c>
      <c r="R606" s="24">
        <v>0.946</v>
      </c>
      <c r="S606" s="24">
        <f t="shared" si="126"/>
        <v>83044061.32</v>
      </c>
      <c r="T606" s="23">
        <v>0</v>
      </c>
      <c r="U606" s="23">
        <f t="shared" si="123"/>
        <v>0</v>
      </c>
      <c r="V606" s="23">
        <v>0</v>
      </c>
      <c r="W606" s="23">
        <f>$D606*V606</f>
        <v>0</v>
      </c>
      <c r="X606" s="23">
        <v>0</v>
      </c>
      <c r="Y606" s="23">
        <v>0</v>
      </c>
      <c r="Z606" s="23">
        <f t="shared" si="124"/>
        <v>0</v>
      </c>
      <c r="AA606" s="23">
        <f>F606+H606+J606+L606+N606+P606+R606+T606+V606+Y606</f>
        <v>19.308000000000003</v>
      </c>
      <c r="AB606" s="23">
        <f t="shared" si="128"/>
        <v>1694941581.3600004</v>
      </c>
      <c r="AD606" s="25">
        <f>AA606-N606-R606</f>
        <v>16.881</v>
      </c>
      <c r="AE606">
        <f>AD606/AA606</f>
        <v>0.8743008079552516</v>
      </c>
      <c r="AG606" s="25"/>
    </row>
    <row r="607" spans="1:33" ht="12.75">
      <c r="A607" s="18"/>
      <c r="B607" s="21"/>
      <c r="C607" s="21"/>
      <c r="D607" s="26"/>
      <c r="E607" s="26"/>
      <c r="F607" s="23"/>
      <c r="G607" s="23"/>
      <c r="H607" s="24"/>
      <c r="I607" s="23">
        <f t="shared" si="120"/>
        <v>0</v>
      </c>
      <c r="J607" s="24"/>
      <c r="K607" s="24">
        <f t="shared" si="121"/>
        <v>0</v>
      </c>
      <c r="L607" s="24"/>
      <c r="M607" s="23">
        <f t="shared" si="122"/>
        <v>0</v>
      </c>
      <c r="N607" s="24"/>
      <c r="O607" s="24">
        <f t="shared" si="125"/>
        <v>0</v>
      </c>
      <c r="P607" s="24"/>
      <c r="Q607" s="7">
        <f t="shared" si="118"/>
        <v>0</v>
      </c>
      <c r="R607" s="24"/>
      <c r="S607" s="24">
        <f t="shared" si="126"/>
        <v>0</v>
      </c>
      <c r="U607" s="23">
        <f t="shared" si="123"/>
        <v>0</v>
      </c>
      <c r="W607" s="23">
        <f>$D607*V607</f>
        <v>0</v>
      </c>
      <c r="X607" s="23"/>
      <c r="Z607" s="23">
        <f t="shared" si="124"/>
        <v>0</v>
      </c>
      <c r="AA607" s="23"/>
      <c r="AB607" s="23">
        <f t="shared" si="128"/>
        <v>0</v>
      </c>
      <c r="AD607" s="25"/>
      <c r="AG607" s="25"/>
    </row>
    <row r="608" spans="1:33" ht="12.75">
      <c r="A608" s="18" t="s">
        <v>246</v>
      </c>
      <c r="B608" s="19" t="s">
        <v>445</v>
      </c>
      <c r="C608" s="21"/>
      <c r="D608" s="28">
        <v>174006420</v>
      </c>
      <c r="E608" s="28"/>
      <c r="F608" s="23"/>
      <c r="G608" s="23"/>
      <c r="H608" s="24"/>
      <c r="I608" s="23">
        <f t="shared" si="120"/>
        <v>0</v>
      </c>
      <c r="J608" s="24"/>
      <c r="K608" s="24">
        <f t="shared" si="121"/>
        <v>0</v>
      </c>
      <c r="L608" s="24"/>
      <c r="M608" s="23">
        <f t="shared" si="122"/>
        <v>0</v>
      </c>
      <c r="N608" s="24"/>
      <c r="O608" s="24">
        <f t="shared" si="125"/>
        <v>0</v>
      </c>
      <c r="P608" s="24"/>
      <c r="Q608" s="7">
        <f t="shared" si="118"/>
        <v>0</v>
      </c>
      <c r="R608" s="24"/>
      <c r="S608" s="24">
        <f t="shared" si="126"/>
        <v>0</v>
      </c>
      <c r="U608" s="23">
        <f t="shared" si="123"/>
        <v>0</v>
      </c>
      <c r="W608" s="23">
        <f>$D608*V608</f>
        <v>0</v>
      </c>
      <c r="X608" s="23"/>
      <c r="Z608" s="23">
        <f t="shared" si="124"/>
        <v>0</v>
      </c>
      <c r="AA608" s="23"/>
      <c r="AB608" s="23">
        <f t="shared" si="128"/>
        <v>0</v>
      </c>
      <c r="AD608" s="25"/>
      <c r="AG608" s="25"/>
    </row>
    <row r="609" spans="1:33" ht="12.75">
      <c r="A609" s="18"/>
      <c r="B609" s="21" t="s">
        <v>446</v>
      </c>
      <c r="C609" s="19"/>
      <c r="D609" s="22">
        <f>SUM(D608:D608)</f>
        <v>174006420</v>
      </c>
      <c r="E609" s="22">
        <f>D609</f>
        <v>174006420</v>
      </c>
      <c r="F609" s="23">
        <v>18.345</v>
      </c>
      <c r="G609" s="23">
        <f>F609*D609</f>
        <v>3192147774.8999996</v>
      </c>
      <c r="H609" s="24">
        <v>0</v>
      </c>
      <c r="I609" s="23">
        <f t="shared" si="120"/>
        <v>0</v>
      </c>
      <c r="J609" s="24">
        <v>0</v>
      </c>
      <c r="K609" s="24">
        <f t="shared" si="121"/>
        <v>0</v>
      </c>
      <c r="L609" s="24">
        <v>0</v>
      </c>
      <c r="M609" s="23">
        <f t="shared" si="122"/>
        <v>0</v>
      </c>
      <c r="N609" s="24">
        <v>6.862</v>
      </c>
      <c r="O609" s="24">
        <f t="shared" si="125"/>
        <v>1194032054.04</v>
      </c>
      <c r="P609" s="24">
        <v>0.049</v>
      </c>
      <c r="Q609" s="7">
        <f t="shared" si="118"/>
        <v>8526.31458</v>
      </c>
      <c r="R609" s="24">
        <v>5.441</v>
      </c>
      <c r="S609" s="24">
        <f t="shared" si="126"/>
        <v>946768931.22</v>
      </c>
      <c r="T609" s="23">
        <v>0</v>
      </c>
      <c r="U609" s="23">
        <f t="shared" si="123"/>
        <v>0</v>
      </c>
      <c r="V609" s="23">
        <v>0</v>
      </c>
      <c r="W609" s="23">
        <f>$D608*V609</f>
        <v>0</v>
      </c>
      <c r="X609" s="23">
        <v>0</v>
      </c>
      <c r="Y609" s="23">
        <v>0</v>
      </c>
      <c r="Z609" s="23">
        <f t="shared" si="124"/>
        <v>0</v>
      </c>
      <c r="AA609" s="23">
        <f>F609+H609+J609+L609+N609+P609+R609+T609+V609+Y609</f>
        <v>30.697</v>
      </c>
      <c r="AB609" s="23">
        <f t="shared" si="128"/>
        <v>5341475074.74</v>
      </c>
      <c r="AD609" s="25">
        <f>AA609-N609-R609</f>
        <v>18.394000000000002</v>
      </c>
      <c r="AE609">
        <f>AD609/AA609</f>
        <v>0.5992116493468418</v>
      </c>
      <c r="AG609" s="25"/>
    </row>
    <row r="610" spans="1:33" ht="12.75">
      <c r="A610" s="18"/>
      <c r="B610" s="21"/>
      <c r="C610" s="21"/>
      <c r="D610" s="26"/>
      <c r="E610" s="26"/>
      <c r="F610" s="23"/>
      <c r="G610" s="23"/>
      <c r="H610" s="24"/>
      <c r="I610" s="23">
        <f t="shared" si="120"/>
        <v>0</v>
      </c>
      <c r="J610" s="24"/>
      <c r="K610" s="24">
        <f t="shared" si="121"/>
        <v>0</v>
      </c>
      <c r="L610" s="24"/>
      <c r="M610" s="23">
        <f t="shared" si="122"/>
        <v>0</v>
      </c>
      <c r="N610" s="24"/>
      <c r="O610" s="24">
        <f t="shared" si="125"/>
        <v>0</v>
      </c>
      <c r="P610" s="24"/>
      <c r="Q610" s="7">
        <f t="shared" si="118"/>
        <v>0</v>
      </c>
      <c r="R610" s="24"/>
      <c r="S610" s="24">
        <f t="shared" si="126"/>
        <v>0</v>
      </c>
      <c r="U610" s="23">
        <f t="shared" si="123"/>
        <v>0</v>
      </c>
      <c r="W610" s="23">
        <f>$D609*V610</f>
        <v>0</v>
      </c>
      <c r="X610" s="23"/>
      <c r="Z610" s="23">
        <f t="shared" si="124"/>
        <v>0</v>
      </c>
      <c r="AA610" s="23"/>
      <c r="AB610" s="23">
        <f t="shared" si="128"/>
        <v>0</v>
      </c>
      <c r="AD610" s="25"/>
      <c r="AG610" s="25"/>
    </row>
    <row r="611" spans="1:33" ht="12.75">
      <c r="A611" s="18" t="s">
        <v>246</v>
      </c>
      <c r="B611" s="19" t="s">
        <v>447</v>
      </c>
      <c r="C611" s="21"/>
      <c r="D611" s="28">
        <v>173974820</v>
      </c>
      <c r="E611" s="28"/>
      <c r="F611" s="23"/>
      <c r="G611" s="23"/>
      <c r="H611" s="24"/>
      <c r="I611" s="23">
        <f t="shared" si="120"/>
        <v>0</v>
      </c>
      <c r="J611" s="24"/>
      <c r="K611" s="24">
        <f t="shared" si="121"/>
        <v>0</v>
      </c>
      <c r="L611" s="24"/>
      <c r="M611" s="23">
        <f t="shared" si="122"/>
        <v>0</v>
      </c>
      <c r="N611" s="24"/>
      <c r="O611" s="24">
        <f t="shared" si="125"/>
        <v>0</v>
      </c>
      <c r="P611" s="24"/>
      <c r="Q611" s="7">
        <f t="shared" si="118"/>
        <v>0</v>
      </c>
      <c r="R611" s="24"/>
      <c r="S611" s="24">
        <f t="shared" si="126"/>
        <v>0</v>
      </c>
      <c r="U611" s="23">
        <f t="shared" si="123"/>
        <v>0</v>
      </c>
      <c r="W611" s="23">
        <f>$D610*V611</f>
        <v>0</v>
      </c>
      <c r="X611" s="23"/>
      <c r="Z611" s="23">
        <f t="shared" si="124"/>
        <v>0</v>
      </c>
      <c r="AA611" s="23"/>
      <c r="AB611" s="23">
        <f t="shared" si="128"/>
        <v>0</v>
      </c>
      <c r="AD611" s="25"/>
      <c r="AG611" s="25"/>
    </row>
    <row r="612" spans="1:33" ht="12.75">
      <c r="A612" s="18"/>
      <c r="B612" s="21" t="s">
        <v>448</v>
      </c>
      <c r="C612" s="19"/>
      <c r="D612" s="44">
        <f>SUM(D611:D611)</f>
        <v>173974820</v>
      </c>
      <c r="E612" s="22">
        <f>D612</f>
        <v>173974820</v>
      </c>
      <c r="F612" s="23">
        <v>15.032</v>
      </c>
      <c r="G612" s="23">
        <f>F612*D612</f>
        <v>2615189494.24</v>
      </c>
      <c r="H612" s="24">
        <v>0</v>
      </c>
      <c r="I612" s="23">
        <f t="shared" si="120"/>
        <v>0</v>
      </c>
      <c r="J612" s="24">
        <v>0</v>
      </c>
      <c r="K612" s="24">
        <f t="shared" si="121"/>
        <v>0</v>
      </c>
      <c r="L612" s="24">
        <v>0</v>
      </c>
      <c r="M612" s="23">
        <f t="shared" si="122"/>
        <v>0</v>
      </c>
      <c r="N612" s="24">
        <v>2.299</v>
      </c>
      <c r="O612" s="24">
        <f t="shared" si="125"/>
        <v>399968111.18</v>
      </c>
      <c r="P612" s="24">
        <v>0.017</v>
      </c>
      <c r="Q612" s="7">
        <f t="shared" si="118"/>
        <v>2957.5719400000003</v>
      </c>
      <c r="R612" s="24">
        <v>5.086</v>
      </c>
      <c r="S612" s="24">
        <f t="shared" si="126"/>
        <v>884835934.5200001</v>
      </c>
      <c r="T612" s="23">
        <v>0</v>
      </c>
      <c r="U612" s="23">
        <f t="shared" si="123"/>
        <v>0</v>
      </c>
      <c r="V612" s="23">
        <v>0</v>
      </c>
      <c r="W612" s="23">
        <f>$D611*V612</f>
        <v>0</v>
      </c>
      <c r="X612" s="23">
        <v>0</v>
      </c>
      <c r="Y612" s="23">
        <v>0</v>
      </c>
      <c r="Z612" s="23">
        <f t="shared" si="124"/>
        <v>0</v>
      </c>
      <c r="AA612" s="23">
        <f>F612+H612+J612+L612+N612+P612+R612+T612+V612+Y612</f>
        <v>22.433999999999997</v>
      </c>
      <c r="AB612" s="23">
        <f t="shared" si="128"/>
        <v>3902951111.8799996</v>
      </c>
      <c r="AD612" s="25">
        <f>AA612-N612-R612</f>
        <v>15.048999999999998</v>
      </c>
      <c r="AE612">
        <f>AD612/AA612</f>
        <v>0.6708121601141125</v>
      </c>
      <c r="AG612" s="25"/>
    </row>
    <row r="613" spans="1:33" ht="12.75">
      <c r="A613" s="18"/>
      <c r="B613" s="21"/>
      <c r="C613" s="19"/>
      <c r="D613" s="44"/>
      <c r="E613" s="44"/>
      <c r="F613" s="23"/>
      <c r="G613" s="23"/>
      <c r="H613" s="24"/>
      <c r="I613" s="23"/>
      <c r="J613" s="24"/>
      <c r="K613" s="24"/>
      <c r="L613" s="24"/>
      <c r="M613" s="23"/>
      <c r="N613" s="24"/>
      <c r="O613" s="24"/>
      <c r="P613" s="24"/>
      <c r="Q613" s="7">
        <f t="shared" si="118"/>
        <v>0</v>
      </c>
      <c r="R613" s="24"/>
      <c r="S613" s="24"/>
      <c r="T613" s="23"/>
      <c r="U613" s="23">
        <f t="shared" si="123"/>
        <v>0</v>
      </c>
      <c r="V613" s="23"/>
      <c r="W613" s="23">
        <f>$D613*V613</f>
        <v>0</v>
      </c>
      <c r="X613" s="23"/>
      <c r="Y613" s="23"/>
      <c r="Z613" s="23"/>
      <c r="AA613" s="23"/>
      <c r="AB613" s="23"/>
      <c r="AD613" s="25"/>
      <c r="AG613" s="25"/>
    </row>
    <row r="614" spans="1:33" s="37" customFormat="1" ht="12.75">
      <c r="A614" s="32" t="s">
        <v>246</v>
      </c>
      <c r="B614" s="33" t="s">
        <v>449</v>
      </c>
      <c r="C614" s="38"/>
      <c r="D614" s="30">
        <v>31241250</v>
      </c>
      <c r="E614" s="30"/>
      <c r="F614" s="39"/>
      <c r="G614" s="39"/>
      <c r="H614" s="29"/>
      <c r="I614" s="39">
        <f aca="true" t="shared" si="129" ref="I614:I620">H614*D614</f>
        <v>0</v>
      </c>
      <c r="J614" s="29"/>
      <c r="K614" s="29">
        <f aca="true" t="shared" si="130" ref="K614:K620">J614*D614</f>
        <v>0</v>
      </c>
      <c r="L614" s="29"/>
      <c r="M614" s="39">
        <f t="shared" si="122"/>
        <v>0</v>
      </c>
      <c r="N614" s="29"/>
      <c r="O614" s="29">
        <f aca="true" t="shared" si="131" ref="O614:O620">N614*D614</f>
        <v>0</v>
      </c>
      <c r="P614" s="29"/>
      <c r="Q614" s="41">
        <f t="shared" si="118"/>
        <v>0</v>
      </c>
      <c r="R614" s="29"/>
      <c r="S614" s="29">
        <f aca="true" t="shared" si="132" ref="S614:S620">R614*D614</f>
        <v>0</v>
      </c>
      <c r="U614" s="39">
        <f t="shared" si="123"/>
        <v>0</v>
      </c>
      <c r="W614" s="23">
        <f>$D614*V614</f>
        <v>0</v>
      </c>
      <c r="X614" s="39"/>
      <c r="Z614" s="39">
        <f t="shared" si="124"/>
        <v>0</v>
      </c>
      <c r="AA614" s="39"/>
      <c r="AB614" s="39"/>
      <c r="AD614" s="42"/>
      <c r="AG614" s="42"/>
    </row>
    <row r="615" spans="1:33" s="37" customFormat="1" ht="12.75">
      <c r="A615" s="32" t="s">
        <v>236</v>
      </c>
      <c r="B615" s="33" t="s">
        <v>449</v>
      </c>
      <c r="C615" s="33"/>
      <c r="D615" s="30">
        <v>23350</v>
      </c>
      <c r="E615" s="30"/>
      <c r="F615" s="39"/>
      <c r="G615" s="39"/>
      <c r="H615" s="29"/>
      <c r="I615" s="39">
        <f t="shared" si="129"/>
        <v>0</v>
      </c>
      <c r="J615" s="29"/>
      <c r="K615" s="29">
        <f t="shared" si="130"/>
        <v>0</v>
      </c>
      <c r="L615" s="29"/>
      <c r="M615" s="39">
        <f t="shared" si="122"/>
        <v>0</v>
      </c>
      <c r="N615" s="29"/>
      <c r="O615" s="29">
        <f t="shared" si="131"/>
        <v>0</v>
      </c>
      <c r="P615" s="29"/>
      <c r="Q615" s="41">
        <f t="shared" si="118"/>
        <v>0</v>
      </c>
      <c r="R615" s="29"/>
      <c r="S615" s="29">
        <f t="shared" si="132"/>
        <v>0</v>
      </c>
      <c r="U615" s="39">
        <f t="shared" si="123"/>
        <v>0</v>
      </c>
      <c r="W615" s="39">
        <f aca="true" t="shared" si="133" ref="W615:W620">$D614*V615</f>
        <v>0</v>
      </c>
      <c r="X615" s="39"/>
      <c r="Z615" s="39">
        <f t="shared" si="124"/>
        <v>0</v>
      </c>
      <c r="AA615" s="39"/>
      <c r="AB615" s="39"/>
      <c r="AD615" s="42"/>
      <c r="AG615" s="42"/>
    </row>
    <row r="616" spans="1:33" s="37" customFormat="1" ht="12.75">
      <c r="A616" s="32"/>
      <c r="B616" s="38" t="s">
        <v>450</v>
      </c>
      <c r="C616" s="33"/>
      <c r="D616" s="34">
        <f>SUM(D614:D615)</f>
        <v>31264600</v>
      </c>
      <c r="E616" s="34">
        <f>D616</f>
        <v>31264600</v>
      </c>
      <c r="F616" s="39">
        <v>21.498</v>
      </c>
      <c r="G616" s="39">
        <f>F616*D616</f>
        <v>672126370.8000001</v>
      </c>
      <c r="H616" s="29">
        <v>0</v>
      </c>
      <c r="I616" s="39">
        <f t="shared" si="129"/>
        <v>0</v>
      </c>
      <c r="J616" s="29">
        <v>0</v>
      </c>
      <c r="K616" s="29">
        <f t="shared" si="130"/>
        <v>0</v>
      </c>
      <c r="L616" s="29">
        <v>0</v>
      </c>
      <c r="M616" s="39">
        <f t="shared" si="122"/>
        <v>0</v>
      </c>
      <c r="N616" s="29">
        <v>0</v>
      </c>
      <c r="O616" s="29">
        <f t="shared" si="131"/>
        <v>0</v>
      </c>
      <c r="P616" s="29">
        <v>0.041</v>
      </c>
      <c r="Q616" s="41">
        <f t="shared" si="118"/>
        <v>1281.8486</v>
      </c>
      <c r="R616" s="29">
        <v>0</v>
      </c>
      <c r="S616" s="29">
        <f t="shared" si="132"/>
        <v>0</v>
      </c>
      <c r="T616" s="39">
        <v>0</v>
      </c>
      <c r="U616" s="39">
        <f t="shared" si="123"/>
        <v>0</v>
      </c>
      <c r="V616" s="39">
        <v>0</v>
      </c>
      <c r="W616" s="39">
        <f t="shared" si="133"/>
        <v>0</v>
      </c>
      <c r="X616" s="39">
        <v>0</v>
      </c>
      <c r="Y616" s="39">
        <v>0</v>
      </c>
      <c r="Z616" s="39">
        <f t="shared" si="124"/>
        <v>0</v>
      </c>
      <c r="AA616" s="39">
        <f>F616+H616+J616+L616+N616+P616+R616+T616+V616+Y616</f>
        <v>21.539</v>
      </c>
      <c r="AB616" s="39"/>
      <c r="AD616" s="42">
        <f>AA616-N616-R616</f>
        <v>21.539</v>
      </c>
      <c r="AE616" s="37">
        <f>AD616/AA616</f>
        <v>1</v>
      </c>
      <c r="AG616" s="42"/>
    </row>
    <row r="617" spans="1:33" s="37" customFormat="1" ht="12.75">
      <c r="A617" s="32"/>
      <c r="B617" s="38"/>
      <c r="C617" s="38"/>
      <c r="D617" s="40"/>
      <c r="E617" s="40"/>
      <c r="F617" s="39"/>
      <c r="G617" s="39"/>
      <c r="H617" s="29"/>
      <c r="I617" s="39">
        <f t="shared" si="129"/>
        <v>0</v>
      </c>
      <c r="J617" s="29"/>
      <c r="K617" s="29">
        <f t="shared" si="130"/>
        <v>0</v>
      </c>
      <c r="L617" s="29"/>
      <c r="M617" s="39">
        <f t="shared" si="122"/>
        <v>0</v>
      </c>
      <c r="N617" s="29"/>
      <c r="O617" s="29">
        <f t="shared" si="131"/>
        <v>0</v>
      </c>
      <c r="P617" s="29"/>
      <c r="Q617" s="41">
        <f t="shared" si="118"/>
        <v>0</v>
      </c>
      <c r="R617" s="29"/>
      <c r="S617" s="29">
        <f t="shared" si="132"/>
        <v>0</v>
      </c>
      <c r="U617" s="39">
        <f t="shared" si="123"/>
        <v>0</v>
      </c>
      <c r="W617" s="39">
        <f t="shared" si="133"/>
        <v>0</v>
      </c>
      <c r="X617" s="39"/>
      <c r="Z617" s="39">
        <f t="shared" si="124"/>
        <v>0</v>
      </c>
      <c r="AA617" s="39"/>
      <c r="AB617" s="39"/>
      <c r="AD617" s="42"/>
      <c r="AG617" s="42"/>
    </row>
    <row r="618" spans="1:33" s="37" customFormat="1" ht="12.75">
      <c r="A618" s="32" t="s">
        <v>246</v>
      </c>
      <c r="B618" s="33" t="s">
        <v>451</v>
      </c>
      <c r="C618" s="38"/>
      <c r="D618" s="30">
        <v>20032380</v>
      </c>
      <c r="E618" s="30"/>
      <c r="F618" s="39"/>
      <c r="G618" s="39"/>
      <c r="H618" s="29"/>
      <c r="I618" s="39">
        <f t="shared" si="129"/>
        <v>0</v>
      </c>
      <c r="J618" s="29"/>
      <c r="K618" s="29">
        <f t="shared" si="130"/>
        <v>0</v>
      </c>
      <c r="L618" s="29"/>
      <c r="M618" s="39">
        <f t="shared" si="122"/>
        <v>0</v>
      </c>
      <c r="N618" s="29"/>
      <c r="O618" s="29">
        <f t="shared" si="131"/>
        <v>0</v>
      </c>
      <c r="P618" s="29"/>
      <c r="Q618" s="41">
        <f t="shared" si="118"/>
        <v>0</v>
      </c>
      <c r="R618" s="29"/>
      <c r="S618" s="29">
        <f t="shared" si="132"/>
        <v>0</v>
      </c>
      <c r="U618" s="39">
        <f t="shared" si="123"/>
        <v>0</v>
      </c>
      <c r="W618" s="39">
        <f t="shared" si="133"/>
        <v>0</v>
      </c>
      <c r="X618" s="39"/>
      <c r="Z618" s="39">
        <f t="shared" si="124"/>
        <v>0</v>
      </c>
      <c r="AA618" s="39"/>
      <c r="AB618" s="39"/>
      <c r="AD618" s="42"/>
      <c r="AG618" s="42"/>
    </row>
    <row r="619" spans="1:33" s="37" customFormat="1" ht="12.75">
      <c r="A619" s="32" t="s">
        <v>236</v>
      </c>
      <c r="B619" s="33" t="s">
        <v>451</v>
      </c>
      <c r="C619" s="33"/>
      <c r="D619" s="30">
        <v>1096642</v>
      </c>
      <c r="E619" s="30"/>
      <c r="F619" s="39"/>
      <c r="G619" s="39"/>
      <c r="H619" s="29"/>
      <c r="I619" s="39">
        <f t="shared" si="129"/>
        <v>0</v>
      </c>
      <c r="J619" s="29"/>
      <c r="K619" s="29">
        <f t="shared" si="130"/>
        <v>0</v>
      </c>
      <c r="L619" s="29"/>
      <c r="M619" s="39">
        <f t="shared" si="122"/>
        <v>0</v>
      </c>
      <c r="N619" s="29"/>
      <c r="O619" s="29">
        <f t="shared" si="131"/>
        <v>0</v>
      </c>
      <c r="P619" s="29"/>
      <c r="Q619" s="41">
        <f t="shared" si="118"/>
        <v>0</v>
      </c>
      <c r="R619" s="29"/>
      <c r="S619" s="29">
        <f t="shared" si="132"/>
        <v>0</v>
      </c>
      <c r="U619" s="39">
        <f t="shared" si="123"/>
        <v>0</v>
      </c>
      <c r="W619" s="39">
        <f t="shared" si="133"/>
        <v>0</v>
      </c>
      <c r="X619" s="39"/>
      <c r="Z619" s="39">
        <f t="shared" si="124"/>
        <v>0</v>
      </c>
      <c r="AA619" s="39"/>
      <c r="AB619" s="39"/>
      <c r="AD619" s="42"/>
      <c r="AG619" s="42"/>
    </row>
    <row r="620" spans="1:33" ht="12.75">
      <c r="A620" s="32"/>
      <c r="B620" s="38" t="s">
        <v>452</v>
      </c>
      <c r="C620" s="19"/>
      <c r="D620" s="22">
        <f>SUM(D618:D619)</f>
        <v>21129022</v>
      </c>
      <c r="E620" s="22">
        <f>D620</f>
        <v>21129022</v>
      </c>
      <c r="F620" s="23">
        <v>19.675</v>
      </c>
      <c r="G620" s="23">
        <f>F620*D620</f>
        <v>415713507.85</v>
      </c>
      <c r="H620" s="24">
        <v>0</v>
      </c>
      <c r="I620" s="23">
        <f t="shared" si="129"/>
        <v>0</v>
      </c>
      <c r="J620" s="24">
        <v>0</v>
      </c>
      <c r="K620" s="24">
        <f t="shared" si="130"/>
        <v>0</v>
      </c>
      <c r="L620" s="24">
        <v>0</v>
      </c>
      <c r="M620" s="23">
        <f t="shared" si="122"/>
        <v>0</v>
      </c>
      <c r="N620" s="24">
        <v>0</v>
      </c>
      <c r="O620" s="24">
        <f t="shared" si="131"/>
        <v>0</v>
      </c>
      <c r="P620" s="29">
        <v>0.001</v>
      </c>
      <c r="Q620" s="41">
        <f t="shared" si="118"/>
        <v>21.129022</v>
      </c>
      <c r="R620" s="29">
        <v>1.169</v>
      </c>
      <c r="S620" s="24">
        <f t="shared" si="132"/>
        <v>24699826.718000002</v>
      </c>
      <c r="T620" s="23">
        <v>0</v>
      </c>
      <c r="U620" s="23">
        <f t="shared" si="123"/>
        <v>0</v>
      </c>
      <c r="V620" s="23">
        <v>0</v>
      </c>
      <c r="W620" s="23">
        <f t="shared" si="133"/>
        <v>0</v>
      </c>
      <c r="X620" s="23">
        <v>0</v>
      </c>
      <c r="Y620" s="23">
        <v>0</v>
      </c>
      <c r="Z620" s="23">
        <f t="shared" si="124"/>
        <v>0</v>
      </c>
      <c r="AA620" s="23">
        <f>F620+H620+J620+L620+N620+P620+R620+T620+V620+Y620</f>
        <v>20.845000000000002</v>
      </c>
      <c r="AB620" s="23"/>
      <c r="AD620" s="25">
        <f>AA620-N620-R620</f>
        <v>19.676000000000002</v>
      </c>
      <c r="AE620">
        <f>AD620/AA620</f>
        <v>0.9439194051331254</v>
      </c>
      <c r="AG620" s="25"/>
    </row>
    <row r="621" spans="1:27" ht="12.75">
      <c r="A621" s="18"/>
      <c r="B621" s="21"/>
      <c r="C621" s="21"/>
      <c r="F621" s="25"/>
      <c r="I621"/>
      <c r="M621" s="23">
        <f>$D612*L621</f>
        <v>0</v>
      </c>
      <c r="Q621" s="7">
        <f>SUM(Q8:Q620)</f>
        <v>25888029.759289004</v>
      </c>
      <c r="R621" s="24"/>
      <c r="U621" s="23"/>
      <c r="V621" s="25"/>
      <c r="W621" s="23">
        <f>$D621*V621</f>
        <v>0</v>
      </c>
      <c r="X621" s="23"/>
      <c r="Z621" s="23"/>
      <c r="AA621" s="23"/>
    </row>
    <row r="622" spans="1:30" ht="12.75">
      <c r="A622" s="18"/>
      <c r="B622" s="21" t="s">
        <v>453</v>
      </c>
      <c r="C622" s="21"/>
      <c r="D622" s="26">
        <f>E622</f>
        <v>96163604354</v>
      </c>
      <c r="E622" s="26">
        <f>SUM(E8:E620)</f>
        <v>96163604354</v>
      </c>
      <c r="F622" s="45">
        <f>ROUND(SUM(G8:G620)/$D$622,3)</f>
        <v>19.969</v>
      </c>
      <c r="G622" s="46">
        <f>SUM(G8:G620)</f>
        <v>1920256718619.4248</v>
      </c>
      <c r="H622" s="45">
        <f>ROUND(SUM(I8:I620)/$D$622,3)</f>
        <v>0.018</v>
      </c>
      <c r="I622"/>
      <c r="J622" s="45">
        <f>ROUND(SUM(K8:K620)/$D$622,3)</f>
        <v>0.217</v>
      </c>
      <c r="K622" s="24">
        <f>SUM(L8:L612)/D622</f>
        <v>8.527134621341713E-13</v>
      </c>
      <c r="L622" s="45">
        <f>ROUND(SUM(M8:M620)/$D$622,3)</f>
        <v>0.004</v>
      </c>
      <c r="M622" s="45">
        <f>ROUND(SUM(N8:N620)/$D$622,3)</f>
        <v>0</v>
      </c>
      <c r="N622" s="45">
        <f>ROUND(SUM(O8:O620)/$D$622,3)</f>
        <v>5.439</v>
      </c>
      <c r="O622" s="45">
        <f>ROUND(SUM(P8:P620)/$D$622,3)</f>
        <v>0</v>
      </c>
      <c r="P622" s="45">
        <f>ROUND(SUM(Q8:Q620)/$D$622,3)</f>
        <v>0</v>
      </c>
      <c r="Q622" s="47"/>
      <c r="R622" s="45">
        <f>ROUND(SUM(S8:S620)/$D$622,3)</f>
        <v>7.923</v>
      </c>
      <c r="S622" s="24">
        <f>SUM(T8:T612)/F622</f>
        <v>0.2064199509239321</v>
      </c>
      <c r="T622" s="45">
        <f>ROUND(SUM(U8:U620)/$D$622,3)</f>
        <v>0.106</v>
      </c>
      <c r="U622" s="45">
        <f>ROUND(SUM(V8:V620)/$D$622,3)</f>
        <v>0</v>
      </c>
      <c r="V622" s="45">
        <f>ROUND(SUM(W8:W620)/$D$622,3)</f>
        <v>0.08</v>
      </c>
      <c r="W622" s="24">
        <f>SUM(W1:W612)/D622</f>
        <v>0.07968617570810983</v>
      </c>
      <c r="X622" s="45">
        <f>ROUND(SUM(Y8:Y620)/$D$622,3)</f>
        <v>0</v>
      </c>
      <c r="Y622" s="45">
        <f>ROUND(SUM(Z8:Z620)/$D$622,3)</f>
        <v>-0.026</v>
      </c>
      <c r="Z622" s="48"/>
      <c r="AA622" s="45">
        <f>ROUND(SUM(AB8:AB620)/$D$622,3)</f>
        <v>34.35</v>
      </c>
      <c r="AC622" s="25"/>
      <c r="AD622" s="49"/>
    </row>
    <row r="623" spans="1:27" ht="12.75">
      <c r="A623" s="18"/>
      <c r="B623" s="19"/>
      <c r="C623" s="19"/>
      <c r="D623" s="49"/>
      <c r="E623" s="49"/>
      <c r="F623" s="25"/>
      <c r="AA623" s="23"/>
    </row>
    <row r="624" spans="1:27" ht="12.75">
      <c r="A624" s="18"/>
      <c r="B624" s="19"/>
      <c r="C624" s="19"/>
      <c r="D624" s="26"/>
      <c r="E624" s="26"/>
      <c r="AA624" s="23"/>
    </row>
    <row r="625" spans="1:179" ht="12.75">
      <c r="A625" s="18"/>
      <c r="B625" s="19"/>
      <c r="C625" s="50"/>
      <c r="D625" s="43"/>
      <c r="E625" s="43"/>
      <c r="F625" s="49"/>
      <c r="G625" s="49"/>
      <c r="H625" s="51"/>
      <c r="I625" s="51"/>
      <c r="J625" s="51"/>
      <c r="K625" s="51"/>
      <c r="L625" s="52"/>
      <c r="M625" s="51"/>
      <c r="N625" s="51"/>
      <c r="O625" s="51"/>
      <c r="P625" s="51"/>
      <c r="R625" s="51"/>
      <c r="S625" s="51"/>
      <c r="T625" s="49"/>
      <c r="U625" s="49"/>
      <c r="V625" s="49"/>
      <c r="W625" s="49"/>
      <c r="X625" s="49"/>
      <c r="Y625" s="49" t="s">
        <v>97</v>
      </c>
      <c r="Z625" s="49"/>
      <c r="AA625" s="23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49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9"/>
      <c r="BS625" s="49"/>
      <c r="BT625" s="49"/>
      <c r="BU625" s="49"/>
      <c r="BV625" s="49"/>
      <c r="BW625" s="49"/>
      <c r="BX625" s="49"/>
      <c r="BY625" s="49"/>
      <c r="BZ625" s="49"/>
      <c r="CA625" s="49"/>
      <c r="CB625" s="49"/>
      <c r="CC625" s="49"/>
      <c r="CD625" s="49"/>
      <c r="CE625" s="49"/>
      <c r="CF625" s="49"/>
      <c r="CG625" s="49"/>
      <c r="CH625" s="49"/>
      <c r="CI625" s="49"/>
      <c r="CJ625" s="49"/>
      <c r="CK625" s="49"/>
      <c r="CL625" s="49"/>
      <c r="CM625" s="49"/>
      <c r="CN625" s="49"/>
      <c r="CO625" s="49"/>
      <c r="CP625" s="49"/>
      <c r="CQ625" s="49"/>
      <c r="CR625" s="49"/>
      <c r="CS625" s="49"/>
      <c r="CT625" s="49"/>
      <c r="CU625" s="49"/>
      <c r="CV625" s="49"/>
      <c r="CW625" s="49"/>
      <c r="CX625" s="49"/>
      <c r="CY625" s="49"/>
      <c r="CZ625" s="49"/>
      <c r="DA625" s="49"/>
      <c r="DB625" s="49"/>
      <c r="DC625" s="49"/>
      <c r="DD625" s="49"/>
      <c r="DE625" s="49"/>
      <c r="DF625" s="49"/>
      <c r="DG625" s="49"/>
      <c r="DH625" s="49"/>
      <c r="DI625" s="49"/>
      <c r="DJ625" s="49"/>
      <c r="DK625" s="49"/>
      <c r="DL625" s="49"/>
      <c r="DM625" s="49"/>
      <c r="DN625" s="49"/>
      <c r="DO625" s="49"/>
      <c r="DP625" s="49"/>
      <c r="DQ625" s="49"/>
      <c r="DR625" s="49"/>
      <c r="DS625" s="49"/>
      <c r="DT625" s="49"/>
      <c r="DU625" s="49"/>
      <c r="DV625" s="49"/>
      <c r="DW625" s="49"/>
      <c r="DX625" s="49"/>
      <c r="DY625" s="49"/>
      <c r="DZ625" s="49"/>
      <c r="EA625" s="49"/>
      <c r="EB625" s="49"/>
      <c r="EC625" s="49"/>
      <c r="ED625" s="49"/>
      <c r="EE625" s="49"/>
      <c r="EF625" s="49"/>
      <c r="EG625" s="49"/>
      <c r="EH625" s="49"/>
      <c r="EI625" s="49"/>
      <c r="EJ625" s="49"/>
      <c r="EK625" s="49"/>
      <c r="EL625" s="49"/>
      <c r="EM625" s="49"/>
      <c r="EN625" s="49"/>
      <c r="EO625" s="49"/>
      <c r="EP625" s="49"/>
      <c r="EQ625" s="49"/>
      <c r="ER625" s="49"/>
      <c r="ES625" s="49"/>
      <c r="ET625" s="49"/>
      <c r="EU625" s="49"/>
      <c r="EV625" s="49"/>
      <c r="EW625" s="49"/>
      <c r="EX625" s="49"/>
      <c r="EY625" s="49"/>
      <c r="EZ625" s="49"/>
      <c r="FA625" s="49"/>
      <c r="FB625" s="49"/>
      <c r="FC625" s="49"/>
      <c r="FD625" s="49"/>
      <c r="FE625" s="49"/>
      <c r="FF625" s="49"/>
      <c r="FG625" s="49"/>
      <c r="FH625" s="49"/>
      <c r="FI625" s="49"/>
      <c r="FJ625" s="49"/>
      <c r="FK625" s="49"/>
      <c r="FL625" s="49"/>
      <c r="FM625" s="49"/>
      <c r="FN625" s="49"/>
      <c r="FO625" s="49"/>
      <c r="FP625" s="49"/>
      <c r="FQ625" s="49"/>
      <c r="FR625" s="49"/>
      <c r="FS625" s="49"/>
      <c r="FT625" s="49"/>
      <c r="FU625" s="49"/>
      <c r="FV625" s="49"/>
      <c r="FW625" s="49"/>
    </row>
    <row r="626" spans="1:29" ht="12.75">
      <c r="A626" s="18"/>
      <c r="B626" s="19"/>
      <c r="C626" s="19"/>
      <c r="D626" s="26"/>
      <c r="E626" s="26"/>
      <c r="V626" s="23"/>
      <c r="AA626" s="23"/>
      <c r="AC626" t="s">
        <v>97</v>
      </c>
    </row>
    <row r="627" spans="1:27" ht="12.75">
      <c r="A627" s="18"/>
      <c r="B627" s="19"/>
      <c r="C627" s="19"/>
      <c r="D627" s="43"/>
      <c r="AA627" s="23"/>
    </row>
    <row r="628" spans="1:27" ht="12.75">
      <c r="A628" s="18"/>
      <c r="B628" s="19"/>
      <c r="C628" s="19"/>
      <c r="F628" s="43"/>
      <c r="AA628" s="23"/>
    </row>
    <row r="629" spans="1:28" ht="12.75">
      <c r="A629" s="18"/>
      <c r="B629" s="19"/>
      <c r="C629" s="19"/>
      <c r="AA629" s="23"/>
      <c r="AB629" s="49"/>
    </row>
    <row r="630" spans="1:28" ht="12.75">
      <c r="A630" s="18"/>
      <c r="B630" s="19"/>
      <c r="C630" s="19"/>
      <c r="AA630" s="23"/>
      <c r="AB630" s="49"/>
    </row>
    <row r="631" spans="1:28" ht="12.75">
      <c r="A631" s="18"/>
      <c r="B631" s="19"/>
      <c r="C631" s="19"/>
      <c r="AA631" s="23"/>
      <c r="AB631" s="49"/>
    </row>
    <row r="632" spans="1:28" ht="12.75">
      <c r="A632" s="18"/>
      <c r="B632" s="19"/>
      <c r="C632" s="19"/>
      <c r="F632" s="53"/>
      <c r="AA632" s="23"/>
      <c r="AB632" s="49"/>
    </row>
    <row r="633" spans="1:28" ht="12.75">
      <c r="A633" s="18"/>
      <c r="B633" s="19"/>
      <c r="C633" s="19"/>
      <c r="AA633" s="23"/>
      <c r="AB633" s="49"/>
    </row>
    <row r="634" spans="1:28" ht="12.75">
      <c r="A634" s="18"/>
      <c r="B634" s="19"/>
      <c r="C634" s="19"/>
      <c r="F634" s="53"/>
      <c r="AA634" s="23"/>
      <c r="AB634" s="49"/>
    </row>
    <row r="635" spans="1:28" ht="12.75">
      <c r="A635" s="18"/>
      <c r="B635" s="19"/>
      <c r="C635" s="19"/>
      <c r="AA635" s="23"/>
      <c r="AB635" s="49"/>
    </row>
    <row r="636" spans="1:28" ht="12.75">
      <c r="A636" s="18"/>
      <c r="B636" s="19"/>
      <c r="C636" s="19"/>
      <c r="AA636" s="23"/>
      <c r="AB636" s="49"/>
    </row>
    <row r="637" spans="1:28" ht="12.75">
      <c r="A637" s="18"/>
      <c r="B637" s="19"/>
      <c r="C637" s="19"/>
      <c r="AA637" s="23"/>
      <c r="AB637" s="49"/>
    </row>
    <row r="638" spans="1:28" ht="12.75">
      <c r="A638" s="18"/>
      <c r="B638" s="19"/>
      <c r="C638" s="19"/>
      <c r="AA638" s="23"/>
      <c r="AB638" s="49"/>
    </row>
    <row r="639" spans="1:28" ht="12.75">
      <c r="A639" s="18"/>
      <c r="B639" s="19"/>
      <c r="C639" s="19"/>
      <c r="AA639" s="23"/>
      <c r="AB639" s="49"/>
    </row>
    <row r="640" spans="1:28" ht="12.75">
      <c r="A640" s="18"/>
      <c r="B640" s="19"/>
      <c r="C640" s="19"/>
      <c r="AA640" s="23"/>
      <c r="AB640" s="49"/>
    </row>
    <row r="641" spans="1:28" ht="12.75">
      <c r="A641" s="18"/>
      <c r="B641" s="19"/>
      <c r="C641" s="19"/>
      <c r="AA641" s="23"/>
      <c r="AB641" s="49"/>
    </row>
    <row r="642" spans="1:28" ht="12.75">
      <c r="A642" s="18"/>
      <c r="B642" s="19"/>
      <c r="C642" s="19"/>
      <c r="AA642" s="23"/>
      <c r="AB642" s="49"/>
    </row>
    <row r="643" spans="1:28" ht="12.75">
      <c r="A643" s="18"/>
      <c r="B643" s="19"/>
      <c r="C643" s="19"/>
      <c r="AA643" s="23"/>
      <c r="AB643" s="49"/>
    </row>
    <row r="644" spans="1:28" ht="12.75">
      <c r="A644" s="18"/>
      <c r="B644" s="19"/>
      <c r="C644" s="19"/>
      <c r="AA644" s="23"/>
      <c r="AB644" s="49"/>
    </row>
    <row r="645" spans="1:27" ht="12.75">
      <c r="A645" s="18"/>
      <c r="B645" s="19"/>
      <c r="C645" s="19"/>
      <c r="AA645" s="23"/>
    </row>
    <row r="646" spans="1:27" ht="12.75">
      <c r="A646" s="18"/>
      <c r="B646" s="19"/>
      <c r="C646" s="19"/>
      <c r="AA646" s="23"/>
    </row>
    <row r="647" spans="1:27" ht="12.75">
      <c r="A647" s="18"/>
      <c r="B647" s="19"/>
      <c r="C647" s="19"/>
      <c r="AA647" s="23"/>
    </row>
    <row r="648" spans="1:27" ht="12.75">
      <c r="A648" s="18"/>
      <c r="B648" s="19"/>
      <c r="C648" s="19"/>
      <c r="AA648" s="23"/>
    </row>
    <row r="649" spans="1:27" ht="12.75">
      <c r="A649" s="18"/>
      <c r="B649" s="19"/>
      <c r="C649" s="19"/>
      <c r="AA649" s="23"/>
    </row>
    <row r="650" spans="1:27" ht="12.75">
      <c r="A650" s="18"/>
      <c r="B650" s="19"/>
      <c r="C650" s="19"/>
      <c r="AA650" s="23"/>
    </row>
    <row r="651" spans="1:27" ht="12.75">
      <c r="A651" s="18"/>
      <c r="B651" s="19"/>
      <c r="C651" s="19"/>
      <c r="AA651" s="23"/>
    </row>
    <row r="652" spans="1:27" ht="12.75">
      <c r="A652" s="18"/>
      <c r="B652" s="19"/>
      <c r="C652" s="19"/>
      <c r="AA652" s="23"/>
    </row>
    <row r="653" spans="1:27" ht="12.75">
      <c r="A653" s="18"/>
      <c r="B653" s="19"/>
      <c r="C653" s="19"/>
      <c r="AA653" s="23"/>
    </row>
    <row r="654" spans="1:27" ht="12.75">
      <c r="A654" s="18"/>
      <c r="B654" s="19"/>
      <c r="C654" s="19"/>
      <c r="AA654" s="23"/>
    </row>
    <row r="655" spans="1:27" ht="12.75">
      <c r="A655" s="18"/>
      <c r="B655" s="19"/>
      <c r="C655" s="19"/>
      <c r="AA655" s="23"/>
    </row>
    <row r="656" spans="1:27" ht="12.75">
      <c r="A656" s="18"/>
      <c r="B656" s="19"/>
      <c r="C656" s="19"/>
      <c r="AA656" s="23"/>
    </row>
    <row r="657" spans="1:27" ht="12.75">
      <c r="A657" s="18"/>
      <c r="B657" s="19"/>
      <c r="C657" s="19"/>
      <c r="AA657" s="23"/>
    </row>
    <row r="658" spans="1:27" ht="12.75">
      <c r="A658" s="18"/>
      <c r="B658" s="19"/>
      <c r="C658" s="19"/>
      <c r="AA658" s="23"/>
    </row>
    <row r="659" spans="1:3" ht="12.75">
      <c r="A659" s="18"/>
      <c r="B659" s="19"/>
      <c r="C659" s="19"/>
    </row>
    <row r="660" spans="1:3" ht="12.75">
      <c r="A660" s="18"/>
      <c r="B660" s="19"/>
      <c r="C660" s="19"/>
    </row>
    <row r="661" spans="1:3" ht="12.75">
      <c r="A661" s="18"/>
      <c r="B661" s="19"/>
      <c r="C661" s="19"/>
    </row>
    <row r="662" spans="1:3" ht="12.75">
      <c r="A662" s="18"/>
      <c r="B662" s="19"/>
      <c r="C662" s="19"/>
    </row>
    <row r="663" spans="1:3" ht="12.75">
      <c r="A663" s="18"/>
      <c r="B663" s="19"/>
      <c r="C663" s="19"/>
    </row>
    <row r="664" spans="1:3" ht="12.75">
      <c r="A664" s="18"/>
      <c r="B664" s="19"/>
      <c r="C664" s="19"/>
    </row>
    <row r="665" spans="1:8" ht="12.75">
      <c r="A665" s="18"/>
      <c r="B665" s="19"/>
      <c r="C665" s="19"/>
      <c r="F665" s="53"/>
      <c r="H665" s="54"/>
    </row>
    <row r="666" spans="1:3" ht="12.75">
      <c r="A666" s="18"/>
      <c r="B666" s="19"/>
      <c r="C666" s="19"/>
    </row>
    <row r="667" spans="1:8" ht="12.75">
      <c r="A667" s="18"/>
      <c r="B667" s="19"/>
      <c r="C667" s="19"/>
      <c r="F667" s="53"/>
      <c r="H667" s="54"/>
    </row>
    <row r="668" spans="1:3" ht="12.75">
      <c r="A668" s="18"/>
      <c r="B668" s="19"/>
      <c r="C668" s="19"/>
    </row>
    <row r="669" spans="1:3" ht="12.75">
      <c r="A669" s="18"/>
      <c r="B669" s="19"/>
      <c r="C669" s="19"/>
    </row>
    <row r="670" spans="1:3" ht="12.75">
      <c r="A670" s="18"/>
      <c r="B670" s="19"/>
      <c r="C670" s="19"/>
    </row>
    <row r="671" spans="1:3" ht="12.75">
      <c r="A671" s="18"/>
      <c r="B671" s="19"/>
      <c r="C671" s="19"/>
    </row>
    <row r="672" spans="1:3" ht="12.75">
      <c r="A672" s="18"/>
      <c r="B672" s="19"/>
      <c r="C672" s="19"/>
    </row>
    <row r="673" spans="1:3" ht="12.75">
      <c r="A673" s="18"/>
      <c r="B673" s="19"/>
      <c r="C673" s="19"/>
    </row>
    <row r="674" spans="1:3" ht="12.75">
      <c r="A674" s="18"/>
      <c r="B674" s="19"/>
      <c r="C674" s="19"/>
    </row>
    <row r="675" spans="1:3" ht="12.75">
      <c r="A675" s="18"/>
      <c r="B675" s="19"/>
      <c r="C675" s="19"/>
    </row>
    <row r="676" spans="1:3" ht="12.75">
      <c r="A676" s="18"/>
      <c r="B676" s="19"/>
      <c r="C676" s="19"/>
    </row>
    <row r="677" spans="1:3" ht="12.75">
      <c r="A677" s="18"/>
      <c r="B677" s="19"/>
      <c r="C677" s="19"/>
    </row>
    <row r="678" spans="1:3" ht="12.75">
      <c r="A678" s="18"/>
      <c r="B678" s="19"/>
      <c r="C678" s="19"/>
    </row>
    <row r="679" spans="1:3" ht="12.75">
      <c r="A679" s="18"/>
      <c r="B679" s="19"/>
      <c r="C679" s="19"/>
    </row>
    <row r="680" spans="1:3" ht="12.75">
      <c r="A680" s="18"/>
      <c r="B680" s="19"/>
      <c r="C680" s="19"/>
    </row>
    <row r="681" spans="1:3" ht="12.75">
      <c r="A681" s="18"/>
      <c r="B681" s="19"/>
      <c r="C681" s="19"/>
    </row>
    <row r="682" spans="1:3" ht="12.75">
      <c r="A682" s="18"/>
      <c r="B682" s="19"/>
      <c r="C682" s="19"/>
    </row>
    <row r="683" spans="1:3" ht="12.75">
      <c r="A683" s="18"/>
      <c r="B683" s="19"/>
      <c r="C683" s="19"/>
    </row>
    <row r="684" spans="1:3" ht="12.75">
      <c r="A684" s="18"/>
      <c r="B684" s="19"/>
      <c r="C684" s="19"/>
    </row>
    <row r="685" spans="1:3" ht="12.75">
      <c r="A685" s="18"/>
      <c r="B685" s="19"/>
      <c r="C685" s="19"/>
    </row>
    <row r="686" spans="1:3" ht="12.75">
      <c r="A686" s="18"/>
      <c r="B686" s="19"/>
      <c r="C686" s="19"/>
    </row>
    <row r="687" spans="1:3" ht="12.75">
      <c r="A687" s="18"/>
      <c r="B687" s="19"/>
      <c r="C687" s="19"/>
    </row>
    <row r="688" spans="1:3" ht="12.75">
      <c r="A688" s="18"/>
      <c r="B688" s="19"/>
      <c r="C688" s="19"/>
    </row>
    <row r="689" spans="1:3" ht="12.75">
      <c r="A689" s="18"/>
      <c r="B689" s="19"/>
      <c r="C689" s="19"/>
    </row>
    <row r="690" spans="1:3" ht="12.75">
      <c r="A690" s="18"/>
      <c r="B690" s="19"/>
      <c r="C690" s="19"/>
    </row>
    <row r="691" spans="1:3" ht="12.75">
      <c r="A691" s="18"/>
      <c r="B691" s="19"/>
      <c r="C691" s="19"/>
    </row>
    <row r="692" spans="1:3" ht="12.75">
      <c r="A692" s="18"/>
      <c r="B692" s="19"/>
      <c r="C692" s="19"/>
    </row>
    <row r="693" spans="1:3" ht="12.75">
      <c r="A693" s="18"/>
      <c r="B693" s="19"/>
      <c r="C693" s="19"/>
    </row>
    <row r="694" spans="1:3" ht="12.75">
      <c r="A694" s="18"/>
      <c r="B694" s="19"/>
      <c r="C694" s="19"/>
    </row>
    <row r="695" spans="1:3" ht="12.75">
      <c r="A695" s="18"/>
      <c r="B695" s="19"/>
      <c r="C695" s="19"/>
    </row>
    <row r="696" spans="1:3" ht="12.75">
      <c r="A696" s="18"/>
      <c r="B696" s="19"/>
      <c r="C696" s="19"/>
    </row>
    <row r="697" spans="1:3" ht="12.75">
      <c r="A697" s="18"/>
      <c r="B697" s="19"/>
      <c r="C697" s="19"/>
    </row>
    <row r="698" spans="1:3" ht="12.75">
      <c r="A698" s="18"/>
      <c r="B698" s="19"/>
      <c r="C698" s="19"/>
    </row>
    <row r="699" spans="1:3" ht="12.75">
      <c r="A699" s="18"/>
      <c r="B699" s="19"/>
      <c r="C699" s="19"/>
    </row>
    <row r="700" spans="1:3" ht="12.75">
      <c r="A700" s="18"/>
      <c r="B700" s="19"/>
      <c r="C700" s="19"/>
    </row>
    <row r="701" spans="1:3" ht="12.75">
      <c r="A701" s="18"/>
      <c r="B701" s="19"/>
      <c r="C701" s="19"/>
    </row>
    <row r="702" spans="1:3" ht="12.75">
      <c r="A702" s="18"/>
      <c r="B702" s="19"/>
      <c r="C702" s="19"/>
    </row>
    <row r="703" spans="1:3" ht="12.75">
      <c r="A703" s="18"/>
      <c r="B703" s="19"/>
      <c r="C703" s="19"/>
    </row>
    <row r="704" spans="1:3" ht="12.75">
      <c r="A704" s="18"/>
      <c r="B704" s="19"/>
      <c r="C704" s="19"/>
    </row>
    <row r="705" spans="1:3" ht="12.75">
      <c r="A705" s="18"/>
      <c r="B705" s="19"/>
      <c r="C705" s="19"/>
    </row>
    <row r="706" spans="1:3" ht="12.75">
      <c r="A706" s="18"/>
      <c r="B706" s="19"/>
      <c r="C706" s="19"/>
    </row>
    <row r="707" spans="1:3" ht="12.75">
      <c r="A707" s="18"/>
      <c r="B707" s="19"/>
      <c r="C707" s="19"/>
    </row>
    <row r="708" spans="1:3" ht="12.75">
      <c r="A708" s="18"/>
      <c r="B708" s="19"/>
      <c r="C708" s="19"/>
    </row>
    <row r="709" spans="1:3" ht="12.75">
      <c r="A709" s="18"/>
      <c r="B709" s="19"/>
      <c r="C709" s="19"/>
    </row>
    <row r="710" spans="1:3" ht="12.75">
      <c r="A710" s="18"/>
      <c r="B710" s="19"/>
      <c r="C710" s="19"/>
    </row>
    <row r="711" spans="1:3" ht="12.75">
      <c r="A711" s="18"/>
      <c r="B711" s="19"/>
      <c r="C711" s="19"/>
    </row>
    <row r="712" spans="1:3" ht="12.75">
      <c r="A712" s="18"/>
      <c r="B712" s="19"/>
      <c r="C712" s="19"/>
    </row>
    <row r="713" spans="1:3" ht="12.75">
      <c r="A713" s="18"/>
      <c r="B713" s="19"/>
      <c r="C713" s="19"/>
    </row>
    <row r="714" spans="1:3" ht="12.75">
      <c r="A714" s="18"/>
      <c r="B714" s="19"/>
      <c r="C714" s="19"/>
    </row>
    <row r="715" spans="1:3" ht="12.75">
      <c r="A715" s="18"/>
      <c r="B715" s="19"/>
      <c r="C715" s="19"/>
    </row>
    <row r="716" spans="1:3" ht="12.75">
      <c r="A716" s="18"/>
      <c r="B716" s="19"/>
      <c r="C716" s="19"/>
    </row>
    <row r="717" spans="1:3" ht="12.75">
      <c r="A717" s="18"/>
      <c r="B717" s="19"/>
      <c r="C717" s="19"/>
    </row>
    <row r="718" spans="1:3" ht="12.75">
      <c r="A718" s="18"/>
      <c r="B718" s="19"/>
      <c r="C718" s="19"/>
    </row>
    <row r="719" spans="1:3" ht="12.75">
      <c r="A719" s="18"/>
      <c r="B719" s="19"/>
      <c r="C719" s="19"/>
    </row>
    <row r="720" spans="1:3" ht="12.75">
      <c r="A720" s="18"/>
      <c r="B720" s="19"/>
      <c r="C720" s="19"/>
    </row>
    <row r="721" spans="1:3" ht="12.75">
      <c r="A721" s="18"/>
      <c r="B721" s="19"/>
      <c r="C721" s="19"/>
    </row>
    <row r="722" spans="1:3" ht="12.75">
      <c r="A722" s="18"/>
      <c r="B722" s="19"/>
      <c r="C722" s="19"/>
    </row>
    <row r="723" spans="1:3" ht="12.75">
      <c r="A723" s="18"/>
      <c r="B723" s="19"/>
      <c r="C723" s="19"/>
    </row>
    <row r="724" spans="1:3" ht="12.75">
      <c r="A724" s="18"/>
      <c r="B724" s="19"/>
      <c r="C724" s="19"/>
    </row>
    <row r="725" spans="1:3" ht="12.75">
      <c r="A725" s="18"/>
      <c r="B725" s="19"/>
      <c r="C725" s="19"/>
    </row>
    <row r="726" spans="1:3" ht="12.75">
      <c r="A726" s="18"/>
      <c r="B726" s="19"/>
      <c r="C726" s="19"/>
    </row>
    <row r="727" spans="1:3" ht="12.75">
      <c r="A727" s="18"/>
      <c r="B727" s="19"/>
      <c r="C727" s="19"/>
    </row>
    <row r="728" spans="1:3" ht="12.75">
      <c r="A728" s="18"/>
      <c r="B728" s="19"/>
      <c r="C728" s="19"/>
    </row>
    <row r="729" spans="1:3" ht="12.75">
      <c r="A729" s="18"/>
      <c r="B729" s="19"/>
      <c r="C729" s="19"/>
    </row>
    <row r="730" spans="1:3" ht="12.75">
      <c r="A730" s="18"/>
      <c r="B730" s="19"/>
      <c r="C730" s="19"/>
    </row>
    <row r="731" spans="1:3" ht="12.75">
      <c r="A731" s="18"/>
      <c r="B731" s="19"/>
      <c r="C731" s="19"/>
    </row>
    <row r="732" spans="1:3" ht="12.75">
      <c r="A732" s="18"/>
      <c r="B732" s="19"/>
      <c r="C732" s="19"/>
    </row>
    <row r="733" spans="1:3" ht="12.75">
      <c r="A733" s="18"/>
      <c r="B733" s="19"/>
      <c r="C733" s="19"/>
    </row>
    <row r="734" spans="1:3" ht="12.75">
      <c r="A734" s="18"/>
      <c r="B734" s="19"/>
      <c r="C734" s="19"/>
    </row>
    <row r="735" spans="1:3" ht="12.75">
      <c r="A735" s="18"/>
      <c r="B735" s="19"/>
      <c r="C735" s="19"/>
    </row>
    <row r="736" spans="1:3" ht="12.75">
      <c r="A736" s="18"/>
      <c r="B736" s="19"/>
      <c r="C736" s="19"/>
    </row>
    <row r="737" spans="1:3" ht="12.75">
      <c r="A737" s="18"/>
      <c r="B737" s="19"/>
      <c r="C737" s="19"/>
    </row>
    <row r="738" spans="1:3" ht="12.75">
      <c r="A738" s="18"/>
      <c r="B738" s="19"/>
      <c r="C738" s="19"/>
    </row>
    <row r="739" spans="1:3" ht="12.75">
      <c r="A739" s="18"/>
      <c r="B739" s="19"/>
      <c r="C739" s="19"/>
    </row>
    <row r="740" spans="1:3" ht="12.75">
      <c r="A740" s="18"/>
      <c r="B740" s="19"/>
      <c r="C740" s="19"/>
    </row>
    <row r="741" spans="1:3" ht="12.75">
      <c r="A741" s="18"/>
      <c r="B741" s="19"/>
      <c r="C741" s="19"/>
    </row>
    <row r="742" spans="1:3" ht="12.75">
      <c r="A742" s="18"/>
      <c r="B742" s="19"/>
      <c r="C742" s="19"/>
    </row>
    <row r="743" spans="2:3" ht="12.75">
      <c r="B743" s="19"/>
      <c r="C743" s="19"/>
    </row>
    <row r="744" spans="2:3" ht="12.75">
      <c r="B744" s="19"/>
      <c r="C744" s="19"/>
    </row>
    <row r="745" spans="2:3" ht="12.75">
      <c r="B745" s="19"/>
      <c r="C745" s="19"/>
    </row>
    <row r="746" spans="2:3" ht="12.75">
      <c r="B746" s="19"/>
      <c r="C746" s="19"/>
    </row>
    <row r="747" spans="2:3" ht="12.75">
      <c r="B747" s="19"/>
      <c r="C747" s="19"/>
    </row>
    <row r="748" spans="2:3" ht="12.75">
      <c r="B748" s="19"/>
      <c r="C748" s="19"/>
    </row>
    <row r="749" spans="2:3" ht="12.75">
      <c r="B749" s="19"/>
      <c r="C749" s="19"/>
    </row>
    <row r="750" spans="2:3" ht="12.75">
      <c r="B750" s="19"/>
      <c r="C750" s="19"/>
    </row>
    <row r="751" spans="2:3" ht="12.75">
      <c r="B751" s="19"/>
      <c r="C751" s="19"/>
    </row>
    <row r="752" ht="12.75">
      <c r="C752" s="19"/>
    </row>
  </sheetData>
  <sheetProtection/>
  <printOptions/>
  <pageMargins left="0.5" right="0.5" top="1" bottom="0.75" header="0.5" footer="0.5"/>
  <pageSetup fitToHeight="0" fitToWidth="1" horizontalDpi="300" verticalDpi="300" orientation="landscape" scale="61" r:id="rId1"/>
  <headerFooter alignWithMargins="0">
    <oddHeader>&amp;C&amp;"Arial,Bold"&amp;12Final Mill Levy Summary
FY 2009-10</oddHeader>
    <oddFooter>&amp;L&amp;"Arial,Bold"CDE, Public School Finance Unit&amp;CPage &amp;P&amp;R&amp;D</oddFooter>
  </headerFooter>
  <rowBreaks count="12" manualBreakCount="12">
    <brk id="55" max="255" man="1"/>
    <brk id="106" max="255" man="1"/>
    <brk id="156" max="255" man="1"/>
    <brk id="205" max="255" man="1"/>
    <brk id="253" max="255" man="1"/>
    <brk id="304" max="255" man="1"/>
    <brk id="355" max="255" man="1"/>
    <brk id="405" max="255" man="1"/>
    <brk id="454" max="255" man="1"/>
    <brk id="504" max="255" man="1"/>
    <brk id="553" max="255" man="1"/>
    <brk id="6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Christel_M</cp:lastModifiedBy>
  <dcterms:created xsi:type="dcterms:W3CDTF">2010-01-21T15:42:28Z</dcterms:created>
  <dcterms:modified xsi:type="dcterms:W3CDTF">2010-09-28T21:37:02Z</dcterms:modified>
  <cp:category/>
  <cp:version/>
  <cp:contentType/>
  <cp:contentStatus/>
</cp:coreProperties>
</file>