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worksheet" sheetId="1" r:id="rId1"/>
  </sheets>
  <externalReferences>
    <externalReference r:id="rId4"/>
    <externalReference r:id="rId5"/>
  </externalReferences>
  <definedNames>
    <definedName name="_Order1" hidden="1">255</definedName>
    <definedName name="MILL">#REF!</definedName>
    <definedName name="SUMMARY">'[2]district disk'!#REF!</definedName>
  </definedNames>
  <calcPr fullCalcOnLoad="1"/>
</workbook>
</file>

<file path=xl/sharedStrings.xml><?xml version="1.0" encoding="utf-8"?>
<sst xmlns="http://schemas.openxmlformats.org/spreadsheetml/2006/main" count="838" uniqueCount="662">
  <si>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</si>
  <si>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</si>
  <si>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</si>
  <si>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</si>
  <si>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</si>
  <si>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</si>
  <si>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</si>
  <si>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</si>
  <si>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</si>
  <si>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</si>
  <si>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</si>
  <si>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</si>
  <si>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</si>
  <si>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</si>
  <si>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</si>
  <si>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</si>
  <si>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</si>
  <si>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</si>
  <si>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</si>
  <si>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</si>
  <si>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</si>
  <si>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</si>
  <si>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</si>
  <si>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</si>
  <si>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</si>
  <si>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</si>
  <si>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</si>
  <si>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</si>
  <si>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</si>
  <si>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</si>
  <si>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</si>
  <si>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</si>
  <si>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</si>
  <si>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</si>
  <si>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</si>
  <si>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</si>
  <si>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</si>
  <si>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</si>
  <si>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</si>
  <si>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</si>
  <si>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</si>
  <si>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</si>
  <si>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</si>
  <si>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</si>
  <si>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</si>
  <si>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</si>
  <si>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</si>
  <si>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</si>
  <si>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</si>
  <si>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</si>
  <si>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</si>
  <si>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</si>
  <si>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</si>
  <si>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</si>
  <si>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</si>
  <si>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</si>
  <si>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</si>
  <si>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</si>
  <si>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</si>
  <si>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</si>
  <si>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</si>
  <si>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</si>
  <si>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</si>
  <si>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</si>
  <si>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 xml:space="preserve"> 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</si>
  <si>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</si>
  <si>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</si>
  <si>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</si>
  <si>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</si>
  <si>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</si>
  <si>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</si>
  <si>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</si>
  <si>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</si>
  <si>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</si>
  <si>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</si>
  <si>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</si>
  <si>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</si>
  <si>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</si>
  <si>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</si>
  <si>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</si>
  <si>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</si>
  <si>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</si>
  <si>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</si>
  <si>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</si>
  <si>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</si>
  <si>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</si>
  <si>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</si>
  <si>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</si>
  <si>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</si>
  <si>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</si>
  <si>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</si>
  <si>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</si>
  <si>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</si>
  <si>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</si>
  <si>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</si>
  <si>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</si>
  <si>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</si>
  <si>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</si>
  <si>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</si>
  <si>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</si>
  <si>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</si>
  <si>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</si>
  <si>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</si>
  <si>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</si>
  <si>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</si>
  <si>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</si>
  <si>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</si>
  <si>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</si>
  <si>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</si>
  <si>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</si>
  <si>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</si>
  <si>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</si>
  <si>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</si>
  <si>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</si>
  <si>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FREMONT RE-2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</si>
  <si>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</si>
  <si>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</si>
  <si>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</si>
  <si>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</si>
  <si>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</si>
  <si>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</si>
  <si>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</si>
  <si>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</si>
  <si>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</si>
  <si>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</si>
  <si>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</si>
  <si>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</si>
  <si>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</si>
  <si>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</si>
  <si>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</si>
  <si>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</si>
  <si>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</si>
  <si>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</si>
  <si>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</si>
  <si>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</si>
  <si>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</si>
  <si>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</si>
  <si>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</si>
  <si>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</si>
  <si>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</si>
  <si>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</si>
  <si>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</si>
  <si>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</si>
  <si>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</si>
  <si>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</si>
  <si>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</si>
  <si>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</si>
  <si>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</si>
  <si>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</si>
  <si>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</si>
  <si>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</si>
  <si>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</si>
  <si>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</si>
  <si>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</si>
  <si>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</si>
  <si>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</si>
  <si>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</si>
  <si>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</si>
  <si>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</si>
  <si>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</si>
  <si>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</si>
  <si>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</si>
  <si>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</si>
  <si>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</si>
  <si>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</si>
  <si>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</si>
  <si>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</si>
  <si>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</si>
  <si>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</si>
  <si>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</si>
  <si>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</si>
  <si>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</si>
  <si>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</si>
  <si>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</si>
  <si>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</si>
  <si>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</si>
  <si>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</si>
  <si>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</si>
  <si>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</si>
  <si>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</si>
  <si>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</si>
  <si>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</si>
  <si>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</si>
  <si>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</si>
  <si>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</si>
  <si>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</si>
  <si>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</si>
  <si>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</si>
  <si>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</si>
  <si>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</si>
  <si>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</si>
  <si>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</si>
  <si>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</si>
  <si>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</si>
  <si>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</si>
  <si>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</si>
  <si>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</si>
  <si>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</si>
  <si>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</si>
  <si>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</si>
  <si>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</si>
  <si>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</si>
  <si>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</si>
  <si>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</si>
  <si>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</si>
  <si>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</si>
  <si>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</si>
  <si>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</si>
  <si>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</si>
  <si>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</si>
  <si>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</si>
  <si>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</si>
  <si>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</si>
  <si>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</si>
  <si>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</si>
  <si>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</si>
  <si>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FY10 Grades 1-12 FTE</t>
  </si>
  <si>
    <t>V1.1</t>
  </si>
  <si>
    <t>FY10 Kindergarten FTE</t>
  </si>
  <si>
    <t>V2</t>
  </si>
  <si>
    <t>FY10 Special Education Preschool FTE</t>
  </si>
  <si>
    <t>V3</t>
  </si>
  <si>
    <t>FY10 October FTE Count (sum of line V1, V1.1 and line V2)</t>
  </si>
  <si>
    <t>V4</t>
  </si>
  <si>
    <t xml:space="preserve">FY10 Multi District On-line Pupil Count </t>
  </si>
  <si>
    <t>V5</t>
  </si>
  <si>
    <t>FY10 October FTE Count (minus on-line pupil count)</t>
  </si>
  <si>
    <t>V6</t>
  </si>
  <si>
    <t>FY10 Free Lunch (grades 1 - 8) Count</t>
  </si>
  <si>
    <t>V7</t>
  </si>
  <si>
    <t>FY10 Free Lunch (grades K - 12) Count</t>
  </si>
  <si>
    <t>V8</t>
  </si>
  <si>
    <t xml:space="preserve">FY10 Percent At-risk  - State Average </t>
  </si>
  <si>
    <t>V9</t>
  </si>
  <si>
    <t>FY10 October Membership (grades 1 - 8)</t>
  </si>
  <si>
    <t>V10</t>
  </si>
  <si>
    <t xml:space="preserve">FY10 October Membership (grades K-12) </t>
  </si>
  <si>
    <t>V11</t>
  </si>
  <si>
    <t xml:space="preserve">FY10 Charter School FTE Count </t>
  </si>
  <si>
    <t>V12</t>
  </si>
  <si>
    <t>FY09 Funded Pupil Count</t>
  </si>
  <si>
    <t>V13</t>
  </si>
  <si>
    <t>FY09 October FTE Count (minus CPP, OODS, Online)</t>
  </si>
  <si>
    <t>V14</t>
  </si>
  <si>
    <t>FY08 October FTE Count (minus CPP, OODS, Online)</t>
  </si>
  <si>
    <t>V15</t>
  </si>
  <si>
    <t>FY07 October FTE Count (minus CPP, OODS, Online)</t>
  </si>
  <si>
    <t>V15.1</t>
  </si>
  <si>
    <t>FY06 October FTE Count (minus CPP, OODS, Online)</t>
  </si>
  <si>
    <t>V16</t>
  </si>
  <si>
    <t>FY02 On-line Pupil Count</t>
  </si>
  <si>
    <t>V16.1</t>
  </si>
  <si>
    <t xml:space="preserve">FY10 Single District On-line Pupil Count </t>
  </si>
  <si>
    <t>V17</t>
  </si>
  <si>
    <t>FY10 Colorado Preschool Program Count FTE</t>
  </si>
  <si>
    <t>V18</t>
  </si>
  <si>
    <t>FY09 ELL Count (Dominant Language not English)</t>
  </si>
  <si>
    <t>V19</t>
  </si>
  <si>
    <t>FY10 Charter School Institute Grades K - 12 FTE</t>
  </si>
  <si>
    <t>V19.1</t>
  </si>
  <si>
    <t>FY10 Charter School Institute Kindergarten FTE</t>
  </si>
  <si>
    <t>V20</t>
  </si>
  <si>
    <t>FY10 Charter School Institute On-line Student FTE</t>
  </si>
  <si>
    <t>V20.5</t>
  </si>
  <si>
    <t>FY10 Charter School Institute CPP</t>
  </si>
  <si>
    <t>FUNDING ELEMENTS</t>
  </si>
  <si>
    <t>V21</t>
  </si>
  <si>
    <t xml:space="preserve">FY10 Base Funding </t>
  </si>
  <si>
    <t>V22</t>
  </si>
  <si>
    <t>FY10 Minimum Funding</t>
  </si>
  <si>
    <t>V22.5</t>
  </si>
  <si>
    <t>FY10 On-Line Funding</t>
  </si>
  <si>
    <t>V23</t>
  </si>
  <si>
    <t>FY10 Cost of Living Factor</t>
  </si>
  <si>
    <t>V24</t>
  </si>
  <si>
    <t>FY10 At-risk 'Base' Factor</t>
  </si>
  <si>
    <t>V25</t>
  </si>
  <si>
    <t>FY01 At-risk 'Base' Factor - (FY01 year stays constant)</t>
  </si>
  <si>
    <t>V26</t>
  </si>
  <si>
    <t>FY10 Minimum State Aid</t>
  </si>
  <si>
    <t>TAXES</t>
  </si>
  <si>
    <t>V30</t>
  </si>
  <si>
    <t xml:space="preserve">FY10 Specific Ownership Tax </t>
  </si>
  <si>
    <t>V31</t>
  </si>
  <si>
    <t>FY10 Assessed Valuation</t>
  </si>
  <si>
    <t>V32</t>
  </si>
  <si>
    <t>FY09 Mill Levy (FINAL)</t>
  </si>
  <si>
    <t>V33</t>
  </si>
  <si>
    <t>FY09 General Fund Property Tax (incl. Categorical Buyout)</t>
  </si>
  <si>
    <t>PRIOR YEAR FUNDING</t>
  </si>
  <si>
    <t>V40</t>
  </si>
  <si>
    <t>FY09 Total Program</t>
  </si>
  <si>
    <t>V41</t>
  </si>
  <si>
    <t>FY09 Total Program Per-Pupil Funding</t>
  </si>
  <si>
    <t>V42</t>
  </si>
  <si>
    <t>FY09 'True' Formula Per-Pupil Funding</t>
  </si>
  <si>
    <t>V43</t>
  </si>
  <si>
    <t>FY09 Minimum Formula  Per-Pupil Funding</t>
  </si>
  <si>
    <t>V44</t>
  </si>
  <si>
    <t>FY97 Total Program Per-Pupil Funding (FY97 year stays constant)</t>
  </si>
  <si>
    <t>CATEGORICAL FUNDING</t>
  </si>
  <si>
    <t>V50</t>
  </si>
  <si>
    <t>Transportation payments paid in FY10</t>
  </si>
  <si>
    <t>V51</t>
  </si>
  <si>
    <t>Vocational Education estimated payments paid in FY10</t>
  </si>
  <si>
    <t>V52</t>
  </si>
  <si>
    <t>English Language Proficiency Act payments paid in FY09</t>
  </si>
  <si>
    <t>V53</t>
  </si>
  <si>
    <t>Special Education - Children with Disabilities</t>
  </si>
  <si>
    <t>payments paid in FY10</t>
  </si>
  <si>
    <t>V54</t>
  </si>
  <si>
    <t>Special Education - Gifted/Talented payments paid in FY10</t>
  </si>
  <si>
    <t>V55</t>
  </si>
  <si>
    <t>Small Attendance Center payments paid in FY09</t>
  </si>
  <si>
    <t>V56</t>
  </si>
  <si>
    <t>Total Categorical Funding</t>
  </si>
  <si>
    <t>sum of lines V50, V51, V52, V53,  V54 and V55</t>
  </si>
  <si>
    <t>OTHER</t>
  </si>
  <si>
    <t>V60</t>
  </si>
  <si>
    <t>CY08 Inflation</t>
  </si>
  <si>
    <t>V61</t>
  </si>
  <si>
    <t>CY07 Inflation</t>
  </si>
  <si>
    <t>V62</t>
  </si>
  <si>
    <t xml:space="preserve">FY10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</si>
  <si>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</si>
  <si>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</si>
  <si>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</si>
  <si>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12/1/09 certification</t>
  </si>
  <si>
    <t>V63</t>
  </si>
  <si>
    <t>FY10 Actual Funding Beyond TABOR Formula Paid</t>
  </si>
  <si>
    <t xml:space="preserve">     election; enter 888,888,888.88 if never passed a TABOR</t>
  </si>
  <si>
    <t xml:space="preserve">     election and NOT required to certify at 12/1/10; else enter</t>
  </si>
  <si>
    <t xml:space="preserve">     Funding Beyond TABOR Formula (incremental) amount certified at 12/1/10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</si>
  <si>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</si>
  <si>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</si>
  <si>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</si>
  <si>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</si>
  <si>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</si>
  <si>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>Voter Approved Override</t>
  </si>
  <si>
    <t>FY 02 Cost of Living Amount (FY 02 year stays constant)</t>
  </si>
  <si>
    <t>Maximum Override (Sum of 20% Total program &amp; COL)</t>
  </si>
  <si>
    <t>FUNDED PUPIL COUNT</t>
  </si>
  <si>
    <t>FC1</t>
  </si>
  <si>
    <t>FY10 October FTE Count (minus on-line)- enter line V5</t>
  </si>
  <si>
    <t>FC2</t>
  </si>
  <si>
    <t>FY09 October FTE Count - enter line V13</t>
  </si>
  <si>
    <t>FC3</t>
  </si>
  <si>
    <t>FY08 October FTE Count - enter line V14</t>
  </si>
  <si>
    <t>FC4</t>
  </si>
  <si>
    <t>FY07 October FTE Count - enter line V15</t>
  </si>
  <si>
    <t>FC4.1</t>
  </si>
  <si>
    <t>FY06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</si>
  <si>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</si>
  <si>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</si>
  <si>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</si>
  <si>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</si>
  <si>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</si>
  <si>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FY10 Full Day Kindergarten Factor</t>
  </si>
  <si>
    <t>FC6</t>
  </si>
  <si>
    <t>FY10 CPP Pupil Count - enter line V17</t>
  </si>
  <si>
    <t>FC6.1</t>
  </si>
  <si>
    <t>FY10 Charter Institute CPP Pupil Count - enter line V20.1</t>
  </si>
  <si>
    <t>FC6.5</t>
  </si>
  <si>
    <t>FY10 CHARTER INSTITUTE PUPIL COUNT - enter line V19</t>
  </si>
  <si>
    <t>FY6.6</t>
  </si>
  <si>
    <t xml:space="preserve">FY10 Charter Institute Full Day Kindergarten Factor </t>
  </si>
  <si>
    <t>FC7</t>
  </si>
  <si>
    <t>FY10 FUNDED PUPIL COUNT - enter line FC5, plus FC5.1, plus line FC6, plus FC6.5, plus FC6.6</t>
  </si>
  <si>
    <t>FC8</t>
  </si>
  <si>
    <t xml:space="preserve">FY10 On-line Multi-District Pupil Count - enter line V4 </t>
  </si>
  <si>
    <t>FC8.5</t>
  </si>
  <si>
    <t>FY10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</si>
  <si>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</si>
  <si>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</si>
  <si>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</si>
  <si>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</si>
  <si>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</si>
  <si>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</si>
  <si>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</si>
  <si>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</si>
  <si>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</si>
  <si>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</si>
  <si>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</si>
  <si>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</si>
  <si>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</si>
  <si>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</si>
  <si>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</si>
  <si>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</si>
  <si>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</si>
  <si>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</si>
  <si>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</si>
  <si>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</si>
  <si>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</si>
  <si>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</si>
  <si>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</si>
  <si>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</si>
  <si>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</si>
  <si>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</si>
  <si>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</si>
  <si>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</si>
  <si>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</si>
  <si>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</si>
  <si>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</si>
  <si>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</si>
  <si>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</si>
  <si>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</si>
  <si>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</si>
  <si>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</si>
  <si>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</si>
  <si>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</si>
  <si>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</si>
  <si>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</si>
  <si>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</si>
  <si>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</si>
  <si>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</si>
  <si>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</si>
  <si>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</si>
  <si>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</si>
  <si>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</si>
  <si>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</si>
  <si>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</si>
  <si>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</si>
  <si>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</si>
  <si>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</si>
  <si>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</si>
  <si>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FY10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</si>
  <si>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</si>
  <si>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</si>
  <si>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</si>
  <si>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</si>
  <si>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</si>
  <si>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</si>
  <si>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</si>
  <si>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</si>
  <si>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</si>
  <si>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</si>
  <si>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</si>
  <si>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</si>
  <si>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</si>
  <si>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</si>
  <si>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</si>
  <si>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</si>
  <si>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</si>
  <si>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</si>
  <si>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</si>
  <si>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</si>
  <si>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</si>
  <si>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</si>
  <si>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</si>
  <si>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</si>
  <si>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</si>
  <si>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</si>
  <si>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</si>
  <si>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</si>
  <si>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</si>
  <si>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</si>
  <si>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</si>
  <si>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</si>
  <si>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</si>
  <si>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</si>
  <si>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</si>
  <si>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</si>
  <si>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</si>
  <si>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</si>
  <si>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</si>
  <si>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FORMULA FUNDING</t>
  </si>
  <si>
    <t>OL1</t>
  </si>
  <si>
    <t>FY10 On-Line Count - enter line V4 plus line V20</t>
  </si>
  <si>
    <t>OL2</t>
  </si>
  <si>
    <t>FY10 Base Minimum Funding - enter line V22</t>
  </si>
  <si>
    <t>OL3</t>
  </si>
  <si>
    <t>TOTAL ON-LINE FORMULA FUNDING (enter line OL2 times line OL3)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</si>
  <si>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</si>
  <si>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</si>
  <si>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</si>
  <si>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</si>
  <si>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</si>
  <si>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</si>
  <si>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</si>
  <si>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</si>
  <si>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</si>
  <si>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</si>
  <si>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</si>
  <si>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</si>
  <si>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</si>
  <si>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</si>
  <si>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</si>
  <si>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</si>
  <si>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</si>
  <si>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</si>
  <si>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</si>
  <si>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</si>
  <si>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</si>
  <si>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</si>
  <si>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</si>
  <si>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</si>
  <si>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FY09 Total Program  -   enter line V40</t>
  </si>
  <si>
    <t>TB2</t>
  </si>
  <si>
    <t>CY08 Inflation  -   enter line V60</t>
  </si>
  <si>
    <t>TB3</t>
  </si>
  <si>
    <t>FY10 Enrollment Growth - enter</t>
  </si>
  <si>
    <t>(line FC9 minus line V12) divided by line V12</t>
  </si>
  <si>
    <t>TB4</t>
  </si>
  <si>
    <t>FY10 TABOR FORMULA FUNDING</t>
  </si>
  <si>
    <t xml:space="preserve">enter line TB1 times (1 plus line TB2 plus line TB3) </t>
  </si>
  <si>
    <t>MINIMUM FORMULA FUNDING</t>
  </si>
  <si>
    <t>MF1</t>
  </si>
  <si>
    <t>FY10 'Base' Minimum Funding - enter line V22</t>
  </si>
  <si>
    <t>MF2</t>
  </si>
  <si>
    <t>Total Funded Pupil Count (minus on-line) - enter line FC7</t>
  </si>
  <si>
    <t>MF3</t>
  </si>
  <si>
    <t>FY10 On-line Funding - enter line V22.5</t>
  </si>
  <si>
    <t>MF4</t>
  </si>
  <si>
    <t>Total On-Line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</si>
  <si>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</si>
  <si>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</si>
  <si>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</si>
  <si>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</si>
  <si>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</si>
  <si>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</si>
  <si>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</si>
  <si>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</si>
  <si>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</si>
  <si>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</si>
  <si>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</si>
  <si>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</si>
  <si>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</si>
  <si>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</si>
  <si>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</si>
  <si>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</si>
  <si>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</si>
  <si>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</si>
  <si>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</si>
  <si>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</si>
  <si>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</si>
  <si>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</si>
  <si>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</si>
  <si>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</si>
  <si>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</si>
  <si>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</si>
  <si>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</si>
  <si>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</si>
  <si>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</si>
  <si>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</si>
  <si>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</si>
  <si>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</si>
  <si>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</si>
  <si>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</si>
  <si>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</si>
  <si>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</si>
  <si>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</si>
  <si>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</si>
  <si>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</si>
  <si>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</si>
  <si>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</si>
  <si>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</si>
  <si>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</si>
  <si>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</si>
  <si>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</si>
  <si>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</si>
  <si>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</si>
  <si>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</si>
  <si>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</si>
  <si>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</si>
  <si>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</si>
  <si>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</si>
  <si>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</si>
  <si>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</si>
  <si>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</si>
  <si>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</si>
  <si>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</si>
  <si>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</si>
  <si>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</si>
  <si>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</si>
  <si>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</si>
  <si>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</si>
  <si>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</si>
  <si>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</si>
  <si>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</si>
  <si>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</si>
  <si>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</si>
  <si>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</si>
  <si>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</si>
  <si>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</si>
  <si>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</si>
  <si>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</si>
  <si>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</si>
  <si>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</si>
  <si>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</si>
  <si>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</si>
  <si>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</si>
  <si>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</si>
  <si>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</si>
  <si>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</si>
  <si>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</si>
  <si>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</si>
  <si>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</si>
  <si>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</si>
  <si>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</si>
  <si>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</si>
  <si>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</si>
  <si>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</si>
  <si>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</si>
  <si>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</si>
  <si>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</si>
  <si>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</si>
  <si>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</si>
  <si>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</si>
  <si>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</si>
  <si>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</si>
  <si>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</si>
  <si>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</si>
  <si>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</si>
  <si>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</si>
  <si>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</si>
  <si>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</si>
  <si>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</si>
  <si>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</si>
  <si>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</si>
  <si>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</si>
  <si>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</si>
  <si>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</si>
  <si>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</si>
  <si>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</si>
  <si>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</si>
  <si>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</si>
  <si>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</si>
  <si>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</si>
  <si>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</si>
  <si>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</si>
  <si>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</si>
  <si>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</si>
  <si>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</si>
  <si>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</si>
  <si>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</si>
  <si>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</si>
  <si>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</si>
  <si>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</si>
  <si>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</si>
  <si>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</si>
  <si>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</si>
  <si>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</si>
  <si>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</si>
  <si>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</si>
  <si>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</si>
  <si>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</si>
  <si>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</si>
  <si>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</si>
  <si>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</si>
  <si>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</si>
  <si>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</si>
  <si>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line V66 divided by Line V31</t>
  </si>
  <si>
    <t>TM6</t>
  </si>
  <si>
    <t>Mill Levy to Certify December 15, 2009</t>
  </si>
  <si>
    <t>enter lines TM1 plus TM2 plus TM3 plus TM 4 plus TM5</t>
  </si>
  <si>
    <t>Floor District Calculation</t>
  </si>
  <si>
    <t>Hold-harmless Calculation</t>
  </si>
  <si>
    <t>Full-day Kindergarten Factor</t>
  </si>
  <si>
    <t>Hold-harmless Percentage (One minus Full-day K Factor)</t>
  </si>
  <si>
    <t>Hold Harmless Half-day Kindergarten Pupil Count</t>
  </si>
  <si>
    <t xml:space="preserve">  Times Hold Harmless Factor of .42</t>
  </si>
  <si>
    <t>Hold Harmless Full-day Kindergarten Funding 22-54-130, C.R.S.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</si>
</sst>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"/>
    <numFmt numFmtId="166" formatCode="#,##0.0_);\(#,##0.0\)"/>
    <numFmt numFmtId="167" formatCode="_(* #,##0.0_);_(* \(#,##0.0\);_(* &quot;-&quot;??_);_(@_)"/>
    <numFmt numFmtId="168" formatCode="#,##0.0_);[Red]\(#,##0.0\)"/>
    <numFmt numFmtId="169" formatCode="#,##0.0000_);\(#,##0.0000\)"/>
    <numFmt numFmtId="170" formatCode="#,##0.000"/>
    <numFmt numFmtId="171" formatCode="#,##0.000_);\(#,##0.000\)"/>
    <numFmt numFmtId="172" formatCode="_(* #,##0_);_(* \(#,##0\);_(* &quot;-&quot;??_);_(@_)"/>
    <numFmt numFmtId="173" formatCode="#,##0.000000_);[Red]\(#,##0.000000\)"/>
    <numFmt numFmtId="174" formatCode="0.000000_)"/>
    <numFmt numFmtId="175" formatCode="#,##0.0000_);[Red]\(#,##0.0000\)"/>
    <numFmt numFmtId="176" formatCode="#,##0.0000000_);[Red]\(#,##0.0000000\)"/>
    <numFmt numFmtId="177" formatCode="0.000_);[Red]\-0.000_)"/>
    <numFmt numFmtId="178" formatCode="0.00_)"/>
    <numFmt numFmtId="179" formatCode="#,##0.00000_);\(#,##0.00000\)"/>
    <numFmt numFmtId="180" formatCode="0.0000_)"/>
    <numFmt numFmtId="181" formatCode="#,##0.00000000_);[Red]\(#,##0.00000000\)"/>
    <numFmt numFmtId="182" formatCode="#,##0.00000_);[Red]\(#,##0.00000\)"/>
    <numFmt numFmtId="183" formatCode="0_)"/>
    <numFmt numFmtId="184" formatCode="0.00_);[Red]\-0.00_)"/>
  </numFmts>
  <fonts count="38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4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9" fillId="0" borderId="0" applyFont="0" applyFill="0" applyBorder="0" applyAlignment="0" applyProtection="0"/>
    <xf numFmtId="41" fontId="21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4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4">
    <xf numFmtId="40" fontId="0" fillId="0" borderId="0" xfId="0" applyAlignment="1">
      <alignment/>
    </xf>
    <xf numFmtId="164" fontId="0" fillId="0" borderId="0" xfId="0" applyNumberFormat="1" applyFill="1" applyAlignment="1" applyProtection="1">
      <alignment shrinkToFit="1"/>
      <protection/>
    </xf>
    <xf numFmtId="40" fontId="0" fillId="0" borderId="0" xfId="0" applyAlignment="1" applyProtection="1">
      <alignment/>
      <protection/>
    </xf>
    <xf numFmtId="40" fontId="0" fillId="0" borderId="0" xfId="0" applyAlignment="1" applyProtection="1">
      <alignment horizontal="center"/>
      <protection/>
    </xf>
    <xf numFmtId="40" fontId="0" fillId="0" borderId="0" xfId="0" applyFill="1" applyAlignment="1" applyProtection="1">
      <alignment horizontal="center"/>
      <protection/>
    </xf>
    <xf numFmtId="40" fontId="0" fillId="0" borderId="0" xfId="0" applyFill="1" applyAlignment="1" applyProtection="1">
      <alignment/>
      <protection/>
    </xf>
    <xf numFmtId="40" fontId="0" fillId="0" borderId="0" xfId="0" applyFont="1" applyAlignment="1" applyProtection="1">
      <alignment horizontal="center"/>
      <protection/>
    </xf>
    <xf numFmtId="40" fontId="0" fillId="0" borderId="0" xfId="0" applyFont="1" applyFill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40" fontId="0" fillId="0" borderId="0" xfId="0" applyFont="1" applyAlignment="1">
      <alignment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Fill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40" fontId="0" fillId="0" borderId="0" xfId="0" applyFont="1" applyFill="1" applyAlignment="1">
      <alignment/>
    </xf>
    <xf numFmtId="40" fontId="0" fillId="0" borderId="0" xfId="0" applyFill="1" applyAlignment="1">
      <alignment/>
    </xf>
    <xf numFmtId="166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40" fontId="0" fillId="0" borderId="0" xfId="0" applyFont="1" applyFill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center"/>
      <protection/>
    </xf>
    <xf numFmtId="166" fontId="0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39" fontId="0" fillId="0" borderId="0" xfId="0" applyNumberFormat="1" applyAlignment="1" applyProtection="1">
      <alignment/>
      <protection/>
    </xf>
    <xf numFmtId="40" fontId="18" fillId="0" borderId="0" xfId="0" applyFont="1" applyFill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70" fontId="0" fillId="0" borderId="0" xfId="44" applyNumberFormat="1" applyFont="1" applyBorder="1" applyAlignment="1">
      <alignment/>
    </xf>
    <xf numFmtId="170" fontId="0" fillId="0" borderId="0" xfId="44" applyNumberFormat="1" applyFont="1" applyFill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0" xfId="0" applyNumberFormat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/>
      <protection/>
    </xf>
    <xf numFmtId="3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38" fontId="2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40" fontId="0" fillId="0" borderId="0" xfId="0" applyNumberFormat="1" applyFont="1" applyFill="1" applyAlignment="1">
      <alignment/>
    </xf>
    <xf numFmtId="173" fontId="0" fillId="0" borderId="0" xfId="0" applyNumberFormat="1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Font="1" applyFill="1" applyAlignment="1">
      <alignment/>
    </xf>
    <xf numFmtId="176" fontId="0" fillId="0" borderId="0" xfId="0" applyNumberFormat="1" applyFill="1" applyAlignment="1" applyProtection="1">
      <alignment/>
      <protection/>
    </xf>
    <xf numFmtId="40" fontId="0" fillId="0" borderId="0" xfId="0" applyNumberFormat="1" applyFont="1" applyAlignment="1" applyProtection="1">
      <alignment horizontal="center"/>
      <protection/>
    </xf>
    <xf numFmtId="40" fontId="0" fillId="33" borderId="0" xfId="0" applyNumberFormat="1" applyFont="1" applyFill="1" applyAlignment="1" applyProtection="1">
      <alignment/>
      <protection/>
    </xf>
    <xf numFmtId="40" fontId="0" fillId="0" borderId="0" xfId="0" applyFont="1" applyAlignment="1" applyProtection="1">
      <alignment/>
      <protection/>
    </xf>
    <xf numFmtId="40" fontId="0" fillId="0" borderId="0" xfId="0" applyNumberFormat="1" applyFont="1" applyAlignment="1" applyProtection="1">
      <alignment/>
      <protection/>
    </xf>
    <xf numFmtId="40" fontId="0" fillId="33" borderId="0" xfId="0" applyFont="1" applyFill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171" fontId="0" fillId="0" borderId="0" xfId="0" applyNumberFormat="1" applyAlignment="1">
      <alignment/>
    </xf>
    <xf numFmtId="40" fontId="0" fillId="0" borderId="0" xfId="0" applyNumberFormat="1" applyAlignment="1" applyProtection="1">
      <alignment horizontal="center"/>
      <protection/>
    </xf>
    <xf numFmtId="40" fontId="0" fillId="0" borderId="0" xfId="0" applyNumberFormat="1" applyAlignment="1" applyProtection="1">
      <alignment horizontal="right"/>
      <protection/>
    </xf>
    <xf numFmtId="40" fontId="0" fillId="0" borderId="0" xfId="0" applyNumberFormat="1" applyFill="1" applyAlignment="1" applyProtection="1">
      <alignment horizontal="right"/>
      <protection/>
    </xf>
    <xf numFmtId="40" fontId="0" fillId="0" borderId="0" xfId="0" applyAlignment="1" applyProtection="1">
      <alignment horizontal="right"/>
      <protection/>
    </xf>
    <xf numFmtId="175" fontId="0" fillId="0" borderId="0" xfId="0" applyNumberFormat="1" applyAlignment="1" applyProtection="1">
      <alignment horizontal="right"/>
      <protection/>
    </xf>
    <xf numFmtId="40" fontId="0" fillId="0" borderId="0" xfId="0" applyNumberFormat="1" applyFont="1" applyAlignment="1" applyProtection="1">
      <alignment/>
      <protection/>
    </xf>
    <xf numFmtId="40" fontId="0" fillId="0" borderId="0" xfId="0" applyNumberFormat="1" applyFont="1" applyFill="1" applyAlignment="1" applyProtection="1">
      <alignment/>
      <protection/>
    </xf>
    <xf numFmtId="40" fontId="0" fillId="0" borderId="0" xfId="0" applyFont="1" applyAlignment="1">
      <alignment/>
    </xf>
    <xf numFmtId="4" fontId="0" fillId="0" borderId="0" xfId="0" applyNumberFormat="1" applyAlignment="1">
      <alignment/>
    </xf>
    <xf numFmtId="40" fontId="0" fillId="34" borderId="0" xfId="0" applyFill="1" applyAlignment="1" applyProtection="1">
      <alignment horizontal="center"/>
      <protection/>
    </xf>
    <xf numFmtId="40" fontId="0" fillId="34" borderId="0" xfId="0" applyFill="1" applyAlignment="1" applyProtection="1">
      <alignment/>
      <protection/>
    </xf>
    <xf numFmtId="40" fontId="0" fillId="34" borderId="0" xfId="0" applyNumberFormat="1" applyFill="1" applyAlignment="1" applyProtection="1">
      <alignment/>
      <protection/>
    </xf>
    <xf numFmtId="4" fontId="0" fillId="34" borderId="0" xfId="0" applyNumberFormat="1" applyFill="1" applyAlignment="1">
      <alignment/>
    </xf>
    <xf numFmtId="168" fontId="0" fillId="0" borderId="0" xfId="0" applyNumberFormat="1" applyFont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40" fontId="18" fillId="0" borderId="0" xfId="0" applyFont="1" applyFill="1" applyAlignment="1">
      <alignment/>
    </xf>
    <xf numFmtId="40" fontId="0" fillId="0" borderId="0" xfId="0" applyAlignment="1">
      <alignment horizontal="center"/>
    </xf>
    <xf numFmtId="166" fontId="0" fillId="0" borderId="0" xfId="0" applyNumberFormat="1" applyAlignment="1" applyProtection="1">
      <alignment horizontal="right"/>
      <protection/>
    </xf>
    <xf numFmtId="169" fontId="0" fillId="0" borderId="0" xfId="0" applyNumberFormat="1" applyAlignment="1" applyProtection="1">
      <alignment horizontal="right"/>
      <protection/>
    </xf>
    <xf numFmtId="169" fontId="0" fillId="0" borderId="0" xfId="0" applyNumberFormat="1" applyFill="1" applyAlignment="1" applyProtection="1">
      <alignment horizontal="right"/>
      <protection/>
    </xf>
    <xf numFmtId="169" fontId="0" fillId="0" borderId="0" xfId="0" applyNumberFormat="1" applyAlignment="1">
      <alignment/>
    </xf>
    <xf numFmtId="177" fontId="0" fillId="0" borderId="0" xfId="0" applyNumberFormat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>
      <alignment/>
    </xf>
    <xf numFmtId="40" fontId="0" fillId="0" borderId="0" xfId="0" applyAlignment="1">
      <alignment horizontal="right"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>
      <alignment/>
    </xf>
    <xf numFmtId="171" fontId="0" fillId="0" borderId="0" xfId="0" applyNumberFormat="1" applyAlignment="1" applyProtection="1">
      <alignment horizontal="center"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40" fontId="0" fillId="0" borderId="0" xfId="0" applyFill="1" applyAlignment="1">
      <alignment horizontal="right"/>
    </xf>
    <xf numFmtId="39" fontId="0" fillId="0" borderId="0" xfId="0" applyNumberFormat="1" applyFill="1" applyAlignment="1" applyProtection="1">
      <alignment/>
      <protection/>
    </xf>
    <xf numFmtId="175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Alignment="1" applyProtection="1">
      <alignment/>
      <protection/>
    </xf>
    <xf numFmtId="168" fontId="0" fillId="0" borderId="0" xfId="0" applyNumberFormat="1" applyFill="1" applyAlignment="1">
      <alignment/>
    </xf>
    <xf numFmtId="181" fontId="0" fillId="0" borderId="0" xfId="0" applyNumberFormat="1" applyAlignment="1" applyProtection="1">
      <alignment/>
      <protection/>
    </xf>
    <xf numFmtId="181" fontId="0" fillId="0" borderId="0" xfId="0" applyNumberFormat="1" applyFill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40" fontId="18" fillId="0" borderId="0" xfId="0" applyFont="1" applyFill="1" applyAlignment="1" applyProtection="1">
      <alignment wrapText="1"/>
      <protection/>
    </xf>
    <xf numFmtId="173" fontId="0" fillId="0" borderId="0" xfId="0" applyNumberFormat="1" applyAlignment="1">
      <alignment/>
    </xf>
    <xf numFmtId="174" fontId="0" fillId="0" borderId="0" xfId="0" applyNumberFormat="1" applyFill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0" fillId="0" borderId="0" xfId="0" applyNumberFormat="1" applyFill="1" applyAlignment="1" applyProtection="1">
      <alignment/>
      <protection/>
    </xf>
    <xf numFmtId="40" fontId="0" fillId="0" borderId="0" xfId="0" applyAlignment="1">
      <alignment wrapText="1"/>
    </xf>
    <xf numFmtId="40" fontId="0" fillId="35" borderId="0" xfId="0" applyNumberFormat="1" applyFill="1" applyAlignment="1" applyProtection="1">
      <alignment/>
      <protection/>
    </xf>
    <xf numFmtId="40" fontId="0" fillId="0" borderId="0" xfId="0" applyFont="1" applyFill="1" applyBorder="1" applyAlignment="1">
      <alignment/>
    </xf>
    <xf numFmtId="4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40" fontId="0" fillId="0" borderId="0" xfId="0" applyFill="1" applyBorder="1" applyAlignment="1">
      <alignment/>
    </xf>
    <xf numFmtId="40" fontId="0" fillId="0" borderId="0" xfId="0" applyNumberFormat="1" applyAlignment="1">
      <alignment/>
    </xf>
    <xf numFmtId="184" fontId="0" fillId="0" borderId="0" xfId="0" applyNumberFormat="1" applyAlignment="1" applyProtection="1">
      <alignment/>
      <protection/>
    </xf>
    <xf numFmtId="177" fontId="0" fillId="0" borderId="0" xfId="0" applyNumberFormat="1" applyAlignment="1">
      <alignment/>
    </xf>
    <xf numFmtId="40" fontId="0" fillId="35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9" fontId="0" fillId="0" borderId="0" xfId="0" applyNumberFormat="1" applyAlignment="1">
      <alignment/>
    </xf>
    <xf numFmtId="180" fontId="0" fillId="0" borderId="0" xfId="0" applyNumberFormat="1" applyAlignment="1">
      <alignment/>
    </xf>
    <xf numFmtId="40" fontId="19" fillId="0" borderId="0" xfId="0" applyFont="1" applyAlignment="1">
      <alignment/>
    </xf>
    <xf numFmtId="175" fontId="19" fillId="0" borderId="0" xfId="0" applyNumberFormat="1" applyFont="1" applyAlignment="1">
      <alignment/>
    </xf>
    <xf numFmtId="4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Budget%20-%20CDE\FY2009-10\School%20Finance%20Runs%20-%20Figure%20Setting%20Process%20Feb-Mar%202009\FY%2009-10%20CPP%20F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PSFARUNS\All1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Charter Institute"/>
      <sheetName val="transpose"/>
      <sheetName val="summary"/>
      <sheetName val="district disk"/>
      <sheetName val="home page"/>
      <sheetName val="mill levy"/>
      <sheetName val="Factor Sort"/>
      <sheetName val="Hold-harmless Full-day 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642"/>
  <sheetViews>
    <sheetView tabSelected="1" defaultGridColor="0" zoomScale="87" zoomScaleNormal="87" zoomScalePageLayoutView="0" colorId="22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"/>
    </sheetView>
  </sheetViews>
  <sheetFormatPr defaultColWidth="19.77734375" defaultRowHeight="15"/>
  <cols>
    <col min="1" max="1" width="8.6640625" style="0" bestFit="1" customWidth="1"/>
    <col min="2" max="2" width="57.5546875" style="20" customWidth="1"/>
    <col min="3" max="3" width="16.99609375" style="0" customWidth="1"/>
    <col min="4" max="22" width="19.77734375" style="0" customWidth="1"/>
    <col min="23" max="23" width="19.77734375" style="20" customWidth="1"/>
    <col min="24" max="181" width="19.77734375" style="0" customWidth="1"/>
    <col min="182" max="186" width="21.77734375" style="0" customWidth="1"/>
    <col min="187" max="188" width="22.21484375" style="0" customWidth="1"/>
  </cols>
  <sheetData>
    <row r="1" spans="1:189" ht="15">
      <c r="A1" s="1"/>
      <c r="B1" s="2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1</v>
      </c>
      <c r="K1" s="3" t="s">
        <v>1</v>
      </c>
      <c r="L1" s="3" t="s">
        <v>2</v>
      </c>
      <c r="M1" s="3" t="s">
        <v>2</v>
      </c>
      <c r="N1" s="3" t="s">
        <v>2</v>
      </c>
      <c r="O1" s="3" t="s">
        <v>2</v>
      </c>
      <c r="P1" s="3" t="s">
        <v>2</v>
      </c>
      <c r="Q1" s="3" t="s">
        <v>2</v>
      </c>
      <c r="R1" s="3" t="s">
        <v>2</v>
      </c>
      <c r="S1" s="3" t="s">
        <v>3</v>
      </c>
      <c r="T1" s="3" t="s">
        <v>4</v>
      </c>
      <c r="U1" s="3" t="s">
        <v>4</v>
      </c>
      <c r="V1" s="3" t="s">
        <v>4</v>
      </c>
      <c r="W1" s="4" t="s">
        <v>4</v>
      </c>
      <c r="X1" s="3" t="s">
        <v>4</v>
      </c>
      <c r="Y1" s="3" t="s">
        <v>5</v>
      </c>
      <c r="Z1" s="3" t="s">
        <v>5</v>
      </c>
      <c r="AA1" s="3" t="s">
        <v>6</v>
      </c>
      <c r="AB1" s="3" t="s">
        <v>6</v>
      </c>
      <c r="AC1" s="3" t="s">
        <v>7</v>
      </c>
      <c r="AD1" s="3" t="s">
        <v>7</v>
      </c>
      <c r="AE1" s="3" t="s">
        <v>8</v>
      </c>
      <c r="AF1" s="3" t="s">
        <v>8</v>
      </c>
      <c r="AG1" s="3" t="s">
        <v>9</v>
      </c>
      <c r="AH1" s="4" t="s">
        <v>10</v>
      </c>
      <c r="AI1" s="3" t="s">
        <v>10</v>
      </c>
      <c r="AJ1" s="3" t="s">
        <v>10</v>
      </c>
      <c r="AK1" s="3" t="s">
        <v>11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19</v>
      </c>
      <c r="AV1" s="3" t="s">
        <v>19</v>
      </c>
      <c r="AW1" s="3" t="s">
        <v>19</v>
      </c>
      <c r="AX1" s="3" t="s">
        <v>19</v>
      </c>
      <c r="AY1" s="3" t="s">
        <v>20</v>
      </c>
      <c r="AZ1" s="3" t="s">
        <v>20</v>
      </c>
      <c r="BA1" s="3" t="s">
        <v>20</v>
      </c>
      <c r="BB1" s="3" t="s">
        <v>20</v>
      </c>
      <c r="BC1" s="3" t="s">
        <v>20</v>
      </c>
      <c r="BD1" s="3" t="s">
        <v>20</v>
      </c>
      <c r="BE1" s="3" t="s">
        <v>20</v>
      </c>
      <c r="BF1" s="3" t="s">
        <v>20</v>
      </c>
      <c r="BG1" s="3" t="s">
        <v>20</v>
      </c>
      <c r="BH1" s="3" t="s">
        <v>20</v>
      </c>
      <c r="BI1" s="3" t="s">
        <v>20</v>
      </c>
      <c r="BJ1" s="3" t="s">
        <v>20</v>
      </c>
      <c r="BK1" s="3" t="s">
        <v>20</v>
      </c>
      <c r="BL1" s="3" t="s">
        <v>20</v>
      </c>
      <c r="BM1" s="3" t="s">
        <v>20</v>
      </c>
      <c r="BN1" s="3" t="s">
        <v>21</v>
      </c>
      <c r="BO1" s="3" t="s">
        <v>21</v>
      </c>
      <c r="BP1" s="3" t="s">
        <v>21</v>
      </c>
      <c r="BQ1" s="3" t="s">
        <v>22</v>
      </c>
      <c r="BR1" s="3" t="s">
        <v>22</v>
      </c>
      <c r="BS1" s="3" t="s">
        <v>22</v>
      </c>
      <c r="BT1" s="3" t="s">
        <v>23</v>
      </c>
      <c r="BU1" s="3" t="s">
        <v>24</v>
      </c>
      <c r="BV1" s="3" t="s">
        <v>24</v>
      </c>
      <c r="BW1" s="3" t="s">
        <v>25</v>
      </c>
      <c r="BX1" s="3" t="s">
        <v>26</v>
      </c>
      <c r="BY1" s="3" t="s">
        <v>27</v>
      </c>
      <c r="BZ1" s="3" t="s">
        <v>27</v>
      </c>
      <c r="CA1" s="3" t="s">
        <v>28</v>
      </c>
      <c r="CB1" s="3" t="s">
        <v>29</v>
      </c>
      <c r="CC1" s="3" t="s">
        <v>30</v>
      </c>
      <c r="CD1" s="3" t="s">
        <v>30</v>
      </c>
      <c r="CE1" s="3" t="s">
        <v>31</v>
      </c>
      <c r="CF1" s="3" t="s">
        <v>31</v>
      </c>
      <c r="CG1" s="3" t="s">
        <v>31</v>
      </c>
      <c r="CH1" s="3" t="s">
        <v>31</v>
      </c>
      <c r="CI1" s="3" t="s">
        <v>31</v>
      </c>
      <c r="CJ1" s="3" t="s">
        <v>32</v>
      </c>
      <c r="CK1" s="3" t="s">
        <v>33</v>
      </c>
      <c r="CL1" s="3" t="s">
        <v>33</v>
      </c>
      <c r="CM1" s="3" t="s">
        <v>33</v>
      </c>
      <c r="CN1" s="3" t="s">
        <v>34</v>
      </c>
      <c r="CO1" s="3" t="s">
        <v>34</v>
      </c>
      <c r="CP1" s="3" t="s">
        <v>34</v>
      </c>
      <c r="CQ1" s="3" t="s">
        <v>35</v>
      </c>
      <c r="CR1" s="3" t="s">
        <v>35</v>
      </c>
      <c r="CS1" s="3" t="s">
        <v>35</v>
      </c>
      <c r="CT1" s="3" t="s">
        <v>35</v>
      </c>
      <c r="CU1" s="3" t="s">
        <v>35</v>
      </c>
      <c r="CV1" s="3" t="s">
        <v>35</v>
      </c>
      <c r="CW1" s="3" t="s">
        <v>36</v>
      </c>
      <c r="CX1" s="3" t="s">
        <v>36</v>
      </c>
      <c r="CY1" s="3" t="s">
        <v>36</v>
      </c>
      <c r="CZ1" s="3" t="s">
        <v>37</v>
      </c>
      <c r="DA1" s="3" t="s">
        <v>37</v>
      </c>
      <c r="DB1" s="3" t="s">
        <v>37</v>
      </c>
      <c r="DC1" s="3" t="s">
        <v>37</v>
      </c>
      <c r="DD1" s="3" t="s">
        <v>38</v>
      </c>
      <c r="DE1" s="3" t="s">
        <v>38</v>
      </c>
      <c r="DF1" s="3" t="s">
        <v>38</v>
      </c>
      <c r="DG1" s="3" t="s">
        <v>39</v>
      </c>
      <c r="DH1" s="3" t="s">
        <v>40</v>
      </c>
      <c r="DI1" s="3" t="s">
        <v>41</v>
      </c>
      <c r="DJ1" s="3" t="s">
        <v>41</v>
      </c>
      <c r="DK1" s="3" t="s">
        <v>41</v>
      </c>
      <c r="DL1" s="3" t="s">
        <v>42</v>
      </c>
      <c r="DM1" s="3" t="s">
        <v>42</v>
      </c>
      <c r="DN1" s="3" t="s">
        <v>43</v>
      </c>
      <c r="DO1" s="3" t="s">
        <v>43</v>
      </c>
      <c r="DP1" s="3" t="s">
        <v>43</v>
      </c>
      <c r="DQ1" s="3" t="s">
        <v>43</v>
      </c>
      <c r="DR1" s="3" t="s">
        <v>44</v>
      </c>
      <c r="DS1" s="3" t="s">
        <v>44</v>
      </c>
      <c r="DT1" s="3" t="s">
        <v>44</v>
      </c>
      <c r="DU1" s="3" t="s">
        <v>44</v>
      </c>
      <c r="DV1" s="3" t="s">
        <v>44</v>
      </c>
      <c r="DW1" s="3" t="s">
        <v>44</v>
      </c>
      <c r="DX1" s="3" t="s">
        <v>45</v>
      </c>
      <c r="DY1" s="3" t="s">
        <v>45</v>
      </c>
      <c r="DZ1" s="3" t="s">
        <v>46</v>
      </c>
      <c r="EA1" s="3" t="s">
        <v>46</v>
      </c>
      <c r="EB1" s="3" t="s">
        <v>47</v>
      </c>
      <c r="EC1" s="3" t="s">
        <v>47</v>
      </c>
      <c r="ED1" s="3" t="s">
        <v>48</v>
      </c>
      <c r="EE1" s="3" t="s">
        <v>49</v>
      </c>
      <c r="EF1" s="3" t="s">
        <v>49</v>
      </c>
      <c r="EG1" s="3" t="s">
        <v>49</v>
      </c>
      <c r="EH1" s="3" t="s">
        <v>49</v>
      </c>
      <c r="EI1" s="3" t="s">
        <v>50</v>
      </c>
      <c r="EJ1" s="3" t="s">
        <v>50</v>
      </c>
      <c r="EK1" s="3" t="s">
        <v>51</v>
      </c>
      <c r="EL1" s="3" t="s">
        <v>51</v>
      </c>
      <c r="EM1" s="3" t="s">
        <v>52</v>
      </c>
      <c r="EN1" s="3" t="s">
        <v>52</v>
      </c>
      <c r="EO1" s="3" t="s">
        <v>52</v>
      </c>
      <c r="EP1" s="3" t="s">
        <v>53</v>
      </c>
      <c r="EQ1" s="3" t="s">
        <v>53</v>
      </c>
      <c r="ER1" s="3" t="s">
        <v>53</v>
      </c>
      <c r="ES1" s="3" t="s">
        <v>54</v>
      </c>
      <c r="ET1" s="3" t="s">
        <v>54</v>
      </c>
      <c r="EU1" s="3" t="s">
        <v>54</v>
      </c>
      <c r="EV1" s="3" t="s">
        <v>55</v>
      </c>
      <c r="EW1" s="3" t="s">
        <v>56</v>
      </c>
      <c r="EX1" s="3" t="s">
        <v>56</v>
      </c>
      <c r="EY1" s="3" t="s">
        <v>57</v>
      </c>
      <c r="EZ1" s="3" t="s">
        <v>57</v>
      </c>
      <c r="FA1" s="3" t="s">
        <v>58</v>
      </c>
      <c r="FB1" s="3" t="s">
        <v>59</v>
      </c>
      <c r="FC1" s="3" t="s">
        <v>59</v>
      </c>
      <c r="FD1" s="3" t="s">
        <v>60</v>
      </c>
      <c r="FE1" s="3" t="s">
        <v>60</v>
      </c>
      <c r="FF1" s="3" t="s">
        <v>60</v>
      </c>
      <c r="FG1" s="3" t="s">
        <v>60</v>
      </c>
      <c r="FH1" s="3" t="s">
        <v>60</v>
      </c>
      <c r="FI1" s="3" t="s">
        <v>61</v>
      </c>
      <c r="FJ1" s="3" t="s">
        <v>61</v>
      </c>
      <c r="FK1" s="3" t="s">
        <v>61</v>
      </c>
      <c r="FL1" s="3" t="s">
        <v>61</v>
      </c>
      <c r="FM1" s="3" t="s">
        <v>61</v>
      </c>
      <c r="FN1" s="3" t="s">
        <v>61</v>
      </c>
      <c r="FO1" s="3" t="s">
        <v>61</v>
      </c>
      <c r="FP1" s="3" t="s">
        <v>61</v>
      </c>
      <c r="FQ1" s="3" t="s">
        <v>61</v>
      </c>
      <c r="FR1" s="3" t="s">
        <v>61</v>
      </c>
      <c r="FS1" s="3" t="s">
        <v>61</v>
      </c>
      <c r="FT1" s="3" t="s">
        <v>61</v>
      </c>
      <c r="FU1" s="3" t="s">
        <v>62</v>
      </c>
      <c r="FV1" s="3" t="s">
        <v>62</v>
      </c>
      <c r="FW1" s="3" t="s">
        <v>62</v>
      </c>
      <c r="FX1" s="3" t="s">
        <v>62</v>
      </c>
      <c r="FY1" s="3"/>
      <c r="FZ1" s="3" t="s">
        <v>63</v>
      </c>
      <c r="GA1" s="3"/>
      <c r="GB1" s="3"/>
      <c r="GC1" s="3"/>
      <c r="GD1" s="3"/>
      <c r="GG1" t="s">
        <v>64</v>
      </c>
    </row>
    <row r="2" spans="1:186" ht="15">
      <c r="A2" s="5"/>
      <c r="B2" s="2"/>
      <c r="C2" s="3" t="s">
        <v>65</v>
      </c>
      <c r="D2" s="3" t="s">
        <v>66</v>
      </c>
      <c r="E2" s="3" t="s">
        <v>67</v>
      </c>
      <c r="F2" s="3" t="s">
        <v>68</v>
      </c>
      <c r="G2" s="3" t="s">
        <v>69</v>
      </c>
      <c r="H2" s="3" t="s">
        <v>70</v>
      </c>
      <c r="I2" s="3" t="s">
        <v>71</v>
      </c>
      <c r="J2" s="3" t="s">
        <v>1</v>
      </c>
      <c r="K2" s="3" t="s">
        <v>72</v>
      </c>
      <c r="L2" s="3" t="s">
        <v>73</v>
      </c>
      <c r="M2" s="3" t="s">
        <v>74</v>
      </c>
      <c r="N2" s="3" t="s">
        <v>75</v>
      </c>
      <c r="O2" s="3" t="s">
        <v>76</v>
      </c>
      <c r="P2" s="3" t="s">
        <v>77</v>
      </c>
      <c r="Q2" s="3" t="s">
        <v>78</v>
      </c>
      <c r="R2" s="3" t="s">
        <v>79</v>
      </c>
      <c r="S2" s="3" t="s">
        <v>3</v>
      </c>
      <c r="T2" s="3" t="s">
        <v>80</v>
      </c>
      <c r="U2" s="3" t="s">
        <v>81</v>
      </c>
      <c r="V2" s="3" t="s">
        <v>82</v>
      </c>
      <c r="W2" s="4" t="s">
        <v>83</v>
      </c>
      <c r="X2" s="3" t="s">
        <v>84</v>
      </c>
      <c r="Y2" s="3" t="s">
        <v>35</v>
      </c>
      <c r="Z2" s="3" t="s">
        <v>85</v>
      </c>
      <c r="AA2" s="3" t="s">
        <v>86</v>
      </c>
      <c r="AB2" s="3" t="s">
        <v>6</v>
      </c>
      <c r="AC2" s="3" t="s">
        <v>87</v>
      </c>
      <c r="AD2" s="3" t="s">
        <v>88</v>
      </c>
      <c r="AE2" s="3" t="s">
        <v>31</v>
      </c>
      <c r="AF2" s="3" t="s">
        <v>8</v>
      </c>
      <c r="AG2" s="3" t="s">
        <v>9</v>
      </c>
      <c r="AH2" s="3" t="s">
        <v>89</v>
      </c>
      <c r="AI2" s="3" t="s">
        <v>90</v>
      </c>
      <c r="AJ2" s="3" t="s">
        <v>91</v>
      </c>
      <c r="AK2" s="3" t="s">
        <v>92</v>
      </c>
      <c r="AL2" s="3" t="s">
        <v>93</v>
      </c>
      <c r="AM2" s="3" t="s">
        <v>12</v>
      </c>
      <c r="AN2" s="3" t="s">
        <v>94</v>
      </c>
      <c r="AO2" s="3" t="s">
        <v>14</v>
      </c>
      <c r="AP2" s="3" t="s">
        <v>15</v>
      </c>
      <c r="AQ2" s="3" t="s">
        <v>16</v>
      </c>
      <c r="AR2" s="3" t="s">
        <v>17</v>
      </c>
      <c r="AS2" s="3" t="s">
        <v>18</v>
      </c>
      <c r="AT2" s="3" t="s">
        <v>95</v>
      </c>
      <c r="AU2" s="3" t="s">
        <v>30</v>
      </c>
      <c r="AV2" s="3" t="s">
        <v>96</v>
      </c>
      <c r="AW2" s="3" t="s">
        <v>19</v>
      </c>
      <c r="AX2" s="3" t="s">
        <v>97</v>
      </c>
      <c r="AY2" s="3" t="s">
        <v>98</v>
      </c>
      <c r="AZ2" s="3" t="s">
        <v>99</v>
      </c>
      <c r="BA2" s="3" t="s">
        <v>100</v>
      </c>
      <c r="BB2" s="3" t="s">
        <v>101</v>
      </c>
      <c r="BC2" s="3" t="s">
        <v>102</v>
      </c>
      <c r="BD2" s="3" t="s">
        <v>103</v>
      </c>
      <c r="BE2" s="3" t="s">
        <v>104</v>
      </c>
      <c r="BF2" s="3" t="s">
        <v>105</v>
      </c>
      <c r="BG2" s="3" t="s">
        <v>106</v>
      </c>
      <c r="BH2" s="3" t="s">
        <v>107</v>
      </c>
      <c r="BI2" s="3" t="s">
        <v>108</v>
      </c>
      <c r="BJ2" s="3" t="s">
        <v>109</v>
      </c>
      <c r="BK2" s="3" t="s">
        <v>110</v>
      </c>
      <c r="BL2" s="3" t="s">
        <v>111</v>
      </c>
      <c r="BM2" s="3" t="s">
        <v>112</v>
      </c>
      <c r="BN2" s="3" t="s">
        <v>113</v>
      </c>
      <c r="BO2" s="3" t="s">
        <v>114</v>
      </c>
      <c r="BP2" s="3" t="s">
        <v>115</v>
      </c>
      <c r="BQ2" s="3" t="s">
        <v>116</v>
      </c>
      <c r="BR2" s="3" t="s">
        <v>117</v>
      </c>
      <c r="BS2" s="3" t="s">
        <v>118</v>
      </c>
      <c r="BT2" s="3" t="s">
        <v>23</v>
      </c>
      <c r="BU2" s="3" t="s">
        <v>119</v>
      </c>
      <c r="BV2" s="3" t="s">
        <v>120</v>
      </c>
      <c r="BW2" s="3" t="s">
        <v>25</v>
      </c>
      <c r="BX2" s="3" t="s">
        <v>26</v>
      </c>
      <c r="BY2" s="3" t="s">
        <v>27</v>
      </c>
      <c r="BZ2" s="3" t="s">
        <v>121</v>
      </c>
      <c r="CA2" s="3" t="s">
        <v>122</v>
      </c>
      <c r="CB2" s="3" t="s">
        <v>29</v>
      </c>
      <c r="CC2" s="3" t="s">
        <v>123</v>
      </c>
      <c r="CD2" s="3" t="s">
        <v>124</v>
      </c>
      <c r="CE2" s="3" t="s">
        <v>125</v>
      </c>
      <c r="CF2" s="3" t="s">
        <v>126</v>
      </c>
      <c r="CG2" s="3" t="s">
        <v>127</v>
      </c>
      <c r="CH2" s="3" t="s">
        <v>128</v>
      </c>
      <c r="CI2" s="3" t="s">
        <v>129</v>
      </c>
      <c r="CJ2" s="3" t="s">
        <v>32</v>
      </c>
      <c r="CK2" s="3" t="s">
        <v>130</v>
      </c>
      <c r="CL2" s="3" t="s">
        <v>131</v>
      </c>
      <c r="CM2" s="3" t="s">
        <v>132</v>
      </c>
      <c r="CN2" s="3" t="s">
        <v>133</v>
      </c>
      <c r="CO2" s="3" t="s">
        <v>134</v>
      </c>
      <c r="CP2" s="3" t="s">
        <v>135</v>
      </c>
      <c r="CQ2" s="3" t="s">
        <v>136</v>
      </c>
      <c r="CR2" s="3" t="s">
        <v>137</v>
      </c>
      <c r="CS2" s="3" t="s">
        <v>138</v>
      </c>
      <c r="CT2" s="3" t="s">
        <v>139</v>
      </c>
      <c r="CU2" s="3" t="s">
        <v>140</v>
      </c>
      <c r="CV2" s="3" t="s">
        <v>141</v>
      </c>
      <c r="CW2" s="3" t="s">
        <v>142</v>
      </c>
      <c r="CX2" s="3" t="s">
        <v>143</v>
      </c>
      <c r="CY2" s="3" t="s">
        <v>144</v>
      </c>
      <c r="CZ2" s="3" t="s">
        <v>145</v>
      </c>
      <c r="DA2" s="3" t="s">
        <v>146</v>
      </c>
      <c r="DB2" s="3" t="s">
        <v>147</v>
      </c>
      <c r="DC2" s="3" t="s">
        <v>148</v>
      </c>
      <c r="DD2" s="3" t="s">
        <v>149</v>
      </c>
      <c r="DE2" s="3" t="s">
        <v>150</v>
      </c>
      <c r="DF2" s="3" t="s">
        <v>151</v>
      </c>
      <c r="DG2" s="3" t="s">
        <v>152</v>
      </c>
      <c r="DH2" s="3" t="s">
        <v>40</v>
      </c>
      <c r="DI2" s="3" t="s">
        <v>41</v>
      </c>
      <c r="DJ2" s="3" t="s">
        <v>16</v>
      </c>
      <c r="DK2" s="3" t="s">
        <v>153</v>
      </c>
      <c r="DL2" s="3" t="s">
        <v>42</v>
      </c>
      <c r="DM2" s="3" t="s">
        <v>154</v>
      </c>
      <c r="DN2" s="3" t="s">
        <v>155</v>
      </c>
      <c r="DO2" s="3" t="s">
        <v>156</v>
      </c>
      <c r="DP2" s="3" t="s">
        <v>157</v>
      </c>
      <c r="DQ2" s="3" t="s">
        <v>158</v>
      </c>
      <c r="DR2" s="3" t="s">
        <v>159</v>
      </c>
      <c r="DS2" s="3" t="s">
        <v>160</v>
      </c>
      <c r="DT2" s="3" t="s">
        <v>161</v>
      </c>
      <c r="DU2" s="3" t="s">
        <v>162</v>
      </c>
      <c r="DV2" s="3" t="s">
        <v>163</v>
      </c>
      <c r="DW2" s="3" t="s">
        <v>164</v>
      </c>
      <c r="DX2" s="3" t="s">
        <v>45</v>
      </c>
      <c r="DY2" s="3" t="s">
        <v>165</v>
      </c>
      <c r="DZ2" s="3" t="s">
        <v>166</v>
      </c>
      <c r="EA2" s="3" t="s">
        <v>46</v>
      </c>
      <c r="EB2" s="3" t="s">
        <v>167</v>
      </c>
      <c r="EC2" s="3" t="s">
        <v>168</v>
      </c>
      <c r="ED2" s="3" t="s">
        <v>169</v>
      </c>
      <c r="EE2" s="3" t="s">
        <v>170</v>
      </c>
      <c r="EF2" s="3" t="s">
        <v>171</v>
      </c>
      <c r="EG2" s="3" t="s">
        <v>172</v>
      </c>
      <c r="EH2" s="3" t="s">
        <v>173</v>
      </c>
      <c r="EI2" s="3" t="s">
        <v>174</v>
      </c>
      <c r="EJ2" s="3" t="s">
        <v>175</v>
      </c>
      <c r="EK2" s="3" t="s">
        <v>176</v>
      </c>
      <c r="EL2" s="3" t="s">
        <v>177</v>
      </c>
      <c r="EM2" s="3" t="s">
        <v>178</v>
      </c>
      <c r="EN2" s="3" t="s">
        <v>179</v>
      </c>
      <c r="EO2" s="3" t="s">
        <v>180</v>
      </c>
      <c r="EP2" s="3" t="s">
        <v>181</v>
      </c>
      <c r="EQ2" s="3" t="s">
        <v>182</v>
      </c>
      <c r="ER2" s="3" t="s">
        <v>183</v>
      </c>
      <c r="ES2" s="3" t="s">
        <v>184</v>
      </c>
      <c r="ET2" s="3" t="s">
        <v>40</v>
      </c>
      <c r="EU2" s="3" t="s">
        <v>185</v>
      </c>
      <c r="EV2" s="3" t="s">
        <v>186</v>
      </c>
      <c r="EW2" s="3" t="s">
        <v>187</v>
      </c>
      <c r="EX2" s="3" t="s">
        <v>188</v>
      </c>
      <c r="EY2" s="3" t="s">
        <v>189</v>
      </c>
      <c r="EZ2" s="3" t="s">
        <v>190</v>
      </c>
      <c r="FA2" s="3" t="s">
        <v>58</v>
      </c>
      <c r="FB2" s="3" t="s">
        <v>191</v>
      </c>
      <c r="FC2" s="3" t="s">
        <v>192</v>
      </c>
      <c r="FD2" s="3" t="s">
        <v>193</v>
      </c>
      <c r="FE2" s="3" t="s">
        <v>194</v>
      </c>
      <c r="FF2" s="3" t="s">
        <v>195</v>
      </c>
      <c r="FG2" s="3" t="s">
        <v>196</v>
      </c>
      <c r="FH2" s="3" t="s">
        <v>197</v>
      </c>
      <c r="FI2" s="3" t="s">
        <v>198</v>
      </c>
      <c r="FJ2" s="3" t="s">
        <v>199</v>
      </c>
      <c r="FK2" s="3" t="s">
        <v>200</v>
      </c>
      <c r="FL2" s="3" t="s">
        <v>201</v>
      </c>
      <c r="FM2" s="3" t="s">
        <v>202</v>
      </c>
      <c r="FN2" s="3" t="s">
        <v>203</v>
      </c>
      <c r="FO2" s="3" t="s">
        <v>190</v>
      </c>
      <c r="FP2" s="3" t="s">
        <v>204</v>
      </c>
      <c r="FQ2" s="3" t="s">
        <v>205</v>
      </c>
      <c r="FR2" s="3" t="s">
        <v>206</v>
      </c>
      <c r="FS2" s="3" t="s">
        <v>207</v>
      </c>
      <c r="FT2" s="3" t="s">
        <v>208</v>
      </c>
      <c r="FU2" s="3" t="s">
        <v>209</v>
      </c>
      <c r="FV2" s="3" t="s">
        <v>210</v>
      </c>
      <c r="FW2" s="3" t="s">
        <v>211</v>
      </c>
      <c r="FX2" s="3" t="s">
        <v>212</v>
      </c>
      <c r="FY2" s="3" t="s">
        <v>213</v>
      </c>
      <c r="FZ2" s="3" t="s">
        <v>214</v>
      </c>
      <c r="GA2" s="3"/>
      <c r="GB2" s="3"/>
      <c r="GC2" s="3"/>
      <c r="GD2" s="3"/>
    </row>
    <row r="3" spans="1:186" ht="15">
      <c r="A3" s="5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</row>
    <row r="4" spans="1:256" ht="15">
      <c r="A4" s="6" t="s">
        <v>215</v>
      </c>
      <c r="B4" s="7" t="s">
        <v>216</v>
      </c>
      <c r="C4" s="8">
        <v>4892</v>
      </c>
      <c r="D4" s="8">
        <v>37961.5</v>
      </c>
      <c r="E4" s="8">
        <v>6186</v>
      </c>
      <c r="F4" s="8">
        <v>12566.5</v>
      </c>
      <c r="G4" s="8">
        <v>985</v>
      </c>
      <c r="H4" s="8">
        <v>909.5</v>
      </c>
      <c r="I4" s="8">
        <v>8493.5</v>
      </c>
      <c r="J4" s="8">
        <v>1885</v>
      </c>
      <c r="K4" s="8">
        <v>274</v>
      </c>
      <c r="L4" s="8">
        <v>2665</v>
      </c>
      <c r="M4" s="8">
        <v>1318</v>
      </c>
      <c r="N4" s="8">
        <v>46389.5</v>
      </c>
      <c r="O4" s="8">
        <v>14213.5</v>
      </c>
      <c r="P4" s="8">
        <v>138</v>
      </c>
      <c r="Q4" s="8">
        <v>31576.5</v>
      </c>
      <c r="R4" s="8">
        <v>416</v>
      </c>
      <c r="S4" s="8">
        <v>1407</v>
      </c>
      <c r="T4" s="8">
        <v>142</v>
      </c>
      <c r="U4" s="8">
        <v>59</v>
      </c>
      <c r="V4" s="8">
        <v>246.5</v>
      </c>
      <c r="W4" s="8">
        <v>405</v>
      </c>
      <c r="X4" s="8">
        <v>41</v>
      </c>
      <c r="Y4" s="8">
        <v>498</v>
      </c>
      <c r="Z4" s="8">
        <v>228</v>
      </c>
      <c r="AA4" s="8">
        <v>23336.5</v>
      </c>
      <c r="AB4" s="8">
        <v>26226</v>
      </c>
      <c r="AC4" s="8">
        <v>845</v>
      </c>
      <c r="AD4" s="8">
        <v>989</v>
      </c>
      <c r="AE4" s="8">
        <v>91</v>
      </c>
      <c r="AF4" s="8">
        <v>151.5</v>
      </c>
      <c r="AG4" s="8">
        <v>807</v>
      </c>
      <c r="AH4" s="8">
        <v>979</v>
      </c>
      <c r="AI4" s="8">
        <v>286</v>
      </c>
      <c r="AJ4" s="8">
        <v>257</v>
      </c>
      <c r="AK4" s="8">
        <v>190</v>
      </c>
      <c r="AL4" s="8">
        <v>239</v>
      </c>
      <c r="AM4" s="8">
        <v>454.5</v>
      </c>
      <c r="AN4" s="8">
        <v>428</v>
      </c>
      <c r="AO4" s="8">
        <v>4706</v>
      </c>
      <c r="AP4" s="8">
        <v>65998</v>
      </c>
      <c r="AQ4" s="8">
        <v>239.5</v>
      </c>
      <c r="AR4" s="8">
        <v>53556</v>
      </c>
      <c r="AS4" s="8">
        <v>5477.5</v>
      </c>
      <c r="AT4" s="8">
        <v>2409</v>
      </c>
      <c r="AU4" s="8">
        <v>320</v>
      </c>
      <c r="AV4" s="8">
        <v>271</v>
      </c>
      <c r="AW4" s="8">
        <v>213</v>
      </c>
      <c r="AX4" s="8">
        <v>42</v>
      </c>
      <c r="AY4" s="8">
        <v>566.5</v>
      </c>
      <c r="AZ4" s="8">
        <v>9522</v>
      </c>
      <c r="BA4" s="8">
        <v>7810</v>
      </c>
      <c r="BB4" s="8">
        <v>6473.5</v>
      </c>
      <c r="BC4" s="8">
        <v>26245</v>
      </c>
      <c r="BD4" s="8">
        <v>4157</v>
      </c>
      <c r="BE4" s="8">
        <v>1285</v>
      </c>
      <c r="BF4" s="8">
        <v>20371</v>
      </c>
      <c r="BG4" s="8">
        <v>765</v>
      </c>
      <c r="BH4" s="8">
        <v>623</v>
      </c>
      <c r="BI4" s="8">
        <v>234.5</v>
      </c>
      <c r="BJ4" s="8">
        <v>5401</v>
      </c>
      <c r="BK4" s="8">
        <v>12844.5</v>
      </c>
      <c r="BL4" s="8">
        <v>243</v>
      </c>
      <c r="BM4" s="8">
        <v>296.5</v>
      </c>
      <c r="BN4" s="8">
        <v>3425.5</v>
      </c>
      <c r="BO4" s="8">
        <v>1501</v>
      </c>
      <c r="BP4" s="8">
        <v>187</v>
      </c>
      <c r="BQ4" s="8">
        <v>4888</v>
      </c>
      <c r="BR4" s="8">
        <v>4439.5</v>
      </c>
      <c r="BS4" s="8">
        <v>1047.5</v>
      </c>
      <c r="BT4" s="8">
        <v>284</v>
      </c>
      <c r="BU4" s="8">
        <v>415.5</v>
      </c>
      <c r="BV4" s="8">
        <v>1273</v>
      </c>
      <c r="BW4" s="8">
        <v>1561</v>
      </c>
      <c r="BX4" s="8">
        <v>74</v>
      </c>
      <c r="BY4" s="8">
        <v>539</v>
      </c>
      <c r="BZ4" s="8">
        <v>232</v>
      </c>
      <c r="CA4" s="8">
        <v>182</v>
      </c>
      <c r="CB4" s="8">
        <v>76698</v>
      </c>
      <c r="CC4" s="8">
        <v>163</v>
      </c>
      <c r="CD4" s="8">
        <v>71</v>
      </c>
      <c r="CE4" s="8">
        <v>137</v>
      </c>
      <c r="CF4" s="8">
        <v>108</v>
      </c>
      <c r="CG4" s="8">
        <v>162</v>
      </c>
      <c r="CH4" s="8">
        <v>114</v>
      </c>
      <c r="CI4" s="8">
        <v>673</v>
      </c>
      <c r="CJ4" s="8">
        <v>979.5</v>
      </c>
      <c r="CK4" s="8">
        <v>4159.5</v>
      </c>
      <c r="CL4" s="8">
        <v>1257.5</v>
      </c>
      <c r="CM4" s="8">
        <v>729</v>
      </c>
      <c r="CN4" s="8">
        <v>23483</v>
      </c>
      <c r="CO4" s="8">
        <v>13628.5</v>
      </c>
      <c r="CP4" s="8">
        <v>1070</v>
      </c>
      <c r="CQ4" s="8">
        <v>1284</v>
      </c>
      <c r="CR4" s="8">
        <v>195</v>
      </c>
      <c r="CS4" s="8">
        <v>303</v>
      </c>
      <c r="CT4" s="8">
        <v>110</v>
      </c>
      <c r="CU4" s="8">
        <v>460.5</v>
      </c>
      <c r="CV4" s="8">
        <v>55</v>
      </c>
      <c r="CW4" s="8">
        <v>159</v>
      </c>
      <c r="CX4" s="8">
        <v>409</v>
      </c>
      <c r="CY4" s="8">
        <v>256.5</v>
      </c>
      <c r="CZ4" s="8">
        <v>2157</v>
      </c>
      <c r="DA4" s="8">
        <v>160</v>
      </c>
      <c r="DB4" s="8">
        <v>285</v>
      </c>
      <c r="DC4" s="8">
        <v>146</v>
      </c>
      <c r="DD4" s="8">
        <v>116</v>
      </c>
      <c r="DE4" s="8">
        <v>436</v>
      </c>
      <c r="DF4" s="8">
        <v>19670</v>
      </c>
      <c r="DG4" s="8">
        <v>88</v>
      </c>
      <c r="DH4" s="8">
        <v>2129</v>
      </c>
      <c r="DI4" s="8">
        <v>2649</v>
      </c>
      <c r="DJ4" s="8">
        <v>610.5</v>
      </c>
      <c r="DK4" s="8">
        <v>343.5</v>
      </c>
      <c r="DL4" s="8">
        <v>5755</v>
      </c>
      <c r="DM4" s="8">
        <v>281</v>
      </c>
      <c r="DN4" s="8">
        <v>1310.5</v>
      </c>
      <c r="DO4" s="8">
        <v>2827</v>
      </c>
      <c r="DP4" s="8">
        <v>176</v>
      </c>
      <c r="DQ4" s="8">
        <v>468</v>
      </c>
      <c r="DR4" s="8">
        <v>1209</v>
      </c>
      <c r="DS4" s="8">
        <v>750.5</v>
      </c>
      <c r="DT4" s="8">
        <v>165</v>
      </c>
      <c r="DU4" s="8">
        <v>368</v>
      </c>
      <c r="DV4" s="8">
        <v>185</v>
      </c>
      <c r="DW4" s="8">
        <v>354</v>
      </c>
      <c r="DX4" s="8">
        <v>207.5</v>
      </c>
      <c r="DY4" s="8">
        <v>316.5</v>
      </c>
      <c r="DZ4" s="8">
        <v>1060</v>
      </c>
      <c r="EA4" s="8">
        <v>468</v>
      </c>
      <c r="EB4" s="8">
        <v>531.5</v>
      </c>
      <c r="EC4" s="8">
        <v>260.5</v>
      </c>
      <c r="ED4" s="8">
        <v>1523.5</v>
      </c>
      <c r="EE4" s="8">
        <v>210</v>
      </c>
      <c r="EF4" s="8">
        <v>1461.5</v>
      </c>
      <c r="EG4" s="8">
        <v>239.5</v>
      </c>
      <c r="EH4" s="8">
        <v>198</v>
      </c>
      <c r="EI4" s="8">
        <v>15834</v>
      </c>
      <c r="EJ4" s="8">
        <v>8116</v>
      </c>
      <c r="EK4" s="8">
        <v>599.5</v>
      </c>
      <c r="EL4" s="8">
        <v>422</v>
      </c>
      <c r="EM4" s="8">
        <v>557</v>
      </c>
      <c r="EN4" s="8">
        <v>1045</v>
      </c>
      <c r="EO4" s="8">
        <v>443.5</v>
      </c>
      <c r="EP4" s="8">
        <v>378</v>
      </c>
      <c r="EQ4" s="8">
        <v>2018.5</v>
      </c>
      <c r="ER4" s="8">
        <v>352</v>
      </c>
      <c r="ES4" s="8">
        <v>106.5</v>
      </c>
      <c r="ET4" s="8">
        <v>192</v>
      </c>
      <c r="EU4" s="8">
        <v>531</v>
      </c>
      <c r="EV4" s="8">
        <v>58.5</v>
      </c>
      <c r="EW4" s="8">
        <v>608</v>
      </c>
      <c r="EX4" s="8">
        <v>225</v>
      </c>
      <c r="EY4" s="8">
        <v>1184</v>
      </c>
      <c r="EZ4" s="8">
        <v>105</v>
      </c>
      <c r="FA4" s="8">
        <v>2671.5</v>
      </c>
      <c r="FB4" s="8">
        <v>389.5</v>
      </c>
      <c r="FC4" s="8">
        <v>2511</v>
      </c>
      <c r="FD4" s="8">
        <v>344.5</v>
      </c>
      <c r="FE4" s="8">
        <v>91</v>
      </c>
      <c r="FF4" s="8">
        <v>174</v>
      </c>
      <c r="FG4" s="8">
        <v>105</v>
      </c>
      <c r="FH4" s="8">
        <v>86</v>
      </c>
      <c r="FI4" s="8">
        <v>1635</v>
      </c>
      <c r="FJ4" s="8">
        <v>1555</v>
      </c>
      <c r="FK4" s="8">
        <v>1907</v>
      </c>
      <c r="FL4" s="8">
        <v>3651</v>
      </c>
      <c r="FM4" s="8">
        <v>2714.5</v>
      </c>
      <c r="FN4" s="8">
        <v>16922</v>
      </c>
      <c r="FO4" s="8">
        <v>1039</v>
      </c>
      <c r="FP4" s="8">
        <v>2018</v>
      </c>
      <c r="FQ4" s="8">
        <v>765.5</v>
      </c>
      <c r="FR4" s="8">
        <v>135</v>
      </c>
      <c r="FS4" s="8">
        <v>148</v>
      </c>
      <c r="FT4" s="8">
        <v>86</v>
      </c>
      <c r="FU4" s="8">
        <v>709</v>
      </c>
      <c r="FV4" s="8">
        <v>587</v>
      </c>
      <c r="FW4" s="8">
        <v>119</v>
      </c>
      <c r="FX4" s="8">
        <v>78</v>
      </c>
      <c r="FY4" s="9"/>
      <c r="FZ4" s="9">
        <f aca="true" t="shared" si="0" ref="FZ4:FZ11">SUM(C4:FX4)</f>
        <v>728291.5</v>
      </c>
      <c r="GA4" s="9"/>
      <c r="GB4" s="9"/>
      <c r="GC4" s="3"/>
      <c r="GD4" s="9"/>
      <c r="GE4" s="9"/>
      <c r="GF4" s="9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5">
      <c r="A5" s="6" t="s">
        <v>217</v>
      </c>
      <c r="B5" s="7" t="s">
        <v>218</v>
      </c>
      <c r="C5" s="11">
        <v>253</v>
      </c>
      <c r="D5" s="11">
        <v>1527</v>
      </c>
      <c r="E5" s="11">
        <v>312.5</v>
      </c>
      <c r="F5" s="11">
        <v>650</v>
      </c>
      <c r="G5" s="11">
        <v>39</v>
      </c>
      <c r="H5" s="11">
        <v>28</v>
      </c>
      <c r="I5" s="11">
        <v>433</v>
      </c>
      <c r="J5" s="11">
        <v>77</v>
      </c>
      <c r="K5" s="11">
        <v>15</v>
      </c>
      <c r="L5" s="11">
        <v>116</v>
      </c>
      <c r="M5" s="11">
        <v>58</v>
      </c>
      <c r="N5" s="11">
        <v>1880</v>
      </c>
      <c r="O5" s="11">
        <v>532.5</v>
      </c>
      <c r="P5" s="11">
        <v>5.5</v>
      </c>
      <c r="Q5" s="11">
        <v>1558.5</v>
      </c>
      <c r="R5" s="11">
        <v>13</v>
      </c>
      <c r="S5" s="11">
        <v>54</v>
      </c>
      <c r="T5" s="11">
        <v>3</v>
      </c>
      <c r="U5" s="11">
        <v>2.5</v>
      </c>
      <c r="V5" s="11">
        <v>9.5</v>
      </c>
      <c r="W5" s="11">
        <v>2.5</v>
      </c>
      <c r="X5" s="11">
        <v>1.5</v>
      </c>
      <c r="Y5" s="11">
        <v>22.5</v>
      </c>
      <c r="Z5" s="11">
        <v>5.5</v>
      </c>
      <c r="AA5" s="11">
        <v>1102.5</v>
      </c>
      <c r="AB5" s="11">
        <v>1030</v>
      </c>
      <c r="AC5" s="11">
        <v>27.5</v>
      </c>
      <c r="AD5" s="11">
        <v>46</v>
      </c>
      <c r="AE5" s="11">
        <v>2.5</v>
      </c>
      <c r="AF5" s="11">
        <v>5</v>
      </c>
      <c r="AG5" s="11">
        <v>42</v>
      </c>
      <c r="AH5" s="11">
        <v>36</v>
      </c>
      <c r="AI5" s="11">
        <v>14.5</v>
      </c>
      <c r="AJ5" s="11">
        <v>7.5</v>
      </c>
      <c r="AK5" s="11">
        <v>5.5</v>
      </c>
      <c r="AL5" s="11">
        <v>6.5</v>
      </c>
      <c r="AM5" s="11">
        <v>20.5</v>
      </c>
      <c r="AN5" s="11">
        <v>11.5</v>
      </c>
      <c r="AO5" s="11">
        <v>184.5</v>
      </c>
      <c r="AP5" s="11">
        <v>3446</v>
      </c>
      <c r="AQ5" s="11">
        <v>11.5</v>
      </c>
      <c r="AR5" s="11">
        <v>2354</v>
      </c>
      <c r="AS5" s="11">
        <v>269.5</v>
      </c>
      <c r="AT5" s="11">
        <v>88</v>
      </c>
      <c r="AU5" s="11">
        <v>14.5</v>
      </c>
      <c r="AV5" s="11">
        <v>10</v>
      </c>
      <c r="AW5" s="11">
        <v>5</v>
      </c>
      <c r="AX5" s="11">
        <v>1.5</v>
      </c>
      <c r="AY5" s="11">
        <v>24</v>
      </c>
      <c r="AZ5" s="11">
        <v>517.5</v>
      </c>
      <c r="BA5" s="11">
        <v>316</v>
      </c>
      <c r="BB5" s="11">
        <v>302.5</v>
      </c>
      <c r="BC5" s="11">
        <v>1217.5</v>
      </c>
      <c r="BD5" s="11">
        <v>172.5</v>
      </c>
      <c r="BE5" s="11">
        <v>40.5</v>
      </c>
      <c r="BF5" s="11">
        <v>776</v>
      </c>
      <c r="BG5" s="11">
        <v>31</v>
      </c>
      <c r="BH5" s="11">
        <v>19</v>
      </c>
      <c r="BI5" s="11">
        <v>9</v>
      </c>
      <c r="BJ5" s="11">
        <v>164.5</v>
      </c>
      <c r="BK5" s="11">
        <v>628</v>
      </c>
      <c r="BL5" s="11">
        <v>3.5</v>
      </c>
      <c r="BM5" s="11">
        <v>8</v>
      </c>
      <c r="BN5" s="11">
        <v>133</v>
      </c>
      <c r="BO5" s="11">
        <v>60</v>
      </c>
      <c r="BP5" s="11">
        <v>9.5</v>
      </c>
      <c r="BQ5" s="11">
        <v>205</v>
      </c>
      <c r="BR5" s="11">
        <v>195.5</v>
      </c>
      <c r="BS5" s="11">
        <v>39</v>
      </c>
      <c r="BT5" s="11">
        <v>15</v>
      </c>
      <c r="BU5" s="11">
        <v>17.5</v>
      </c>
      <c r="BV5" s="11">
        <v>53</v>
      </c>
      <c r="BW5" s="11">
        <v>82.5</v>
      </c>
      <c r="BX5" s="11">
        <v>3</v>
      </c>
      <c r="BY5" s="11">
        <v>21.5</v>
      </c>
      <c r="BZ5" s="11">
        <v>5.5</v>
      </c>
      <c r="CA5" s="11">
        <v>8.5</v>
      </c>
      <c r="CB5" s="11">
        <v>3030.5</v>
      </c>
      <c r="CC5" s="11">
        <v>6</v>
      </c>
      <c r="CD5" s="11">
        <v>2.5</v>
      </c>
      <c r="CE5" s="11">
        <v>5</v>
      </c>
      <c r="CF5" s="11">
        <v>3</v>
      </c>
      <c r="CG5" s="11">
        <v>6</v>
      </c>
      <c r="CH5" s="11">
        <v>4</v>
      </c>
      <c r="CI5" s="11">
        <v>29</v>
      </c>
      <c r="CJ5" s="11">
        <v>47.5</v>
      </c>
      <c r="CK5" s="11">
        <v>160</v>
      </c>
      <c r="CL5" s="11">
        <v>59</v>
      </c>
      <c r="CM5" s="11">
        <v>30</v>
      </c>
      <c r="CN5" s="11">
        <v>1035</v>
      </c>
      <c r="CO5" s="11">
        <v>546</v>
      </c>
      <c r="CP5" s="11">
        <v>48.5</v>
      </c>
      <c r="CQ5" s="11">
        <v>55.5</v>
      </c>
      <c r="CR5" s="11">
        <v>7.5</v>
      </c>
      <c r="CS5" s="11">
        <v>11.5</v>
      </c>
      <c r="CT5" s="11">
        <v>3.5</v>
      </c>
      <c r="CU5" s="11">
        <v>13</v>
      </c>
      <c r="CV5" s="11">
        <v>1.5</v>
      </c>
      <c r="CW5" s="11">
        <v>6</v>
      </c>
      <c r="CX5" s="11">
        <v>19</v>
      </c>
      <c r="CY5" s="11">
        <v>4</v>
      </c>
      <c r="CZ5" s="11">
        <v>86.5</v>
      </c>
      <c r="DA5" s="11">
        <v>7.5</v>
      </c>
      <c r="DB5" s="11">
        <v>10.5</v>
      </c>
      <c r="DC5" s="11">
        <v>2</v>
      </c>
      <c r="DD5" s="11">
        <v>8</v>
      </c>
      <c r="DE5" s="11">
        <v>14</v>
      </c>
      <c r="DF5" s="11">
        <v>813.5</v>
      </c>
      <c r="DG5" s="11">
        <v>3.5</v>
      </c>
      <c r="DH5" s="11">
        <v>104.5</v>
      </c>
      <c r="DI5" s="11">
        <v>94</v>
      </c>
      <c r="DJ5" s="11">
        <v>23</v>
      </c>
      <c r="DK5" s="11">
        <v>12.5</v>
      </c>
      <c r="DL5" s="11">
        <v>225</v>
      </c>
      <c r="DM5" s="11">
        <v>14.5</v>
      </c>
      <c r="DN5" s="11">
        <v>48</v>
      </c>
      <c r="DO5" s="11">
        <v>109</v>
      </c>
      <c r="DP5" s="11">
        <v>9</v>
      </c>
      <c r="DQ5" s="11">
        <v>21.5</v>
      </c>
      <c r="DR5" s="11">
        <v>54.5</v>
      </c>
      <c r="DS5" s="11">
        <v>36.5</v>
      </c>
      <c r="DT5" s="11">
        <v>6</v>
      </c>
      <c r="DU5" s="11">
        <v>17</v>
      </c>
      <c r="DV5" s="11">
        <v>5.5</v>
      </c>
      <c r="DW5" s="11">
        <v>12</v>
      </c>
      <c r="DX5" s="11">
        <v>4</v>
      </c>
      <c r="DY5" s="11">
        <v>13.5</v>
      </c>
      <c r="DZ5" s="11">
        <v>41.5</v>
      </c>
      <c r="EA5" s="11">
        <v>26.5</v>
      </c>
      <c r="EB5" s="11">
        <v>28</v>
      </c>
      <c r="EC5" s="11">
        <v>11</v>
      </c>
      <c r="ED5" s="11">
        <v>61</v>
      </c>
      <c r="EE5" s="11">
        <v>5.5</v>
      </c>
      <c r="EF5" s="11">
        <v>69.5</v>
      </c>
      <c r="EG5" s="11">
        <v>12.5</v>
      </c>
      <c r="EH5" s="11">
        <v>5</v>
      </c>
      <c r="EI5" s="11">
        <v>680</v>
      </c>
      <c r="EJ5" s="11">
        <v>273.5</v>
      </c>
      <c r="EK5" s="11">
        <v>27</v>
      </c>
      <c r="EL5" s="11">
        <v>19.5</v>
      </c>
      <c r="EM5" s="11">
        <v>20</v>
      </c>
      <c r="EN5" s="11">
        <v>47</v>
      </c>
      <c r="EO5" s="11">
        <v>20</v>
      </c>
      <c r="EP5" s="11">
        <v>15</v>
      </c>
      <c r="EQ5" s="11">
        <v>73</v>
      </c>
      <c r="ER5" s="11">
        <v>20</v>
      </c>
      <c r="ES5" s="11">
        <v>2</v>
      </c>
      <c r="ET5" s="11">
        <v>8.5</v>
      </c>
      <c r="EU5" s="11">
        <v>23</v>
      </c>
      <c r="EV5" s="11">
        <v>3.5</v>
      </c>
      <c r="EW5" s="11">
        <v>36.5</v>
      </c>
      <c r="EX5" s="11">
        <v>10</v>
      </c>
      <c r="EY5" s="11">
        <v>7.5</v>
      </c>
      <c r="EZ5" s="11">
        <v>5</v>
      </c>
      <c r="FA5" s="11">
        <v>141.5</v>
      </c>
      <c r="FB5" s="11">
        <v>14.5</v>
      </c>
      <c r="FC5" s="11">
        <v>90</v>
      </c>
      <c r="FD5" s="11">
        <v>12.5</v>
      </c>
      <c r="FE5" s="11">
        <v>7.5</v>
      </c>
      <c r="FF5" s="11">
        <v>5.5</v>
      </c>
      <c r="FG5" s="11">
        <v>6.5</v>
      </c>
      <c r="FH5" s="11">
        <v>4</v>
      </c>
      <c r="FI5" s="11">
        <v>73.5</v>
      </c>
      <c r="FJ5" s="11">
        <v>77</v>
      </c>
      <c r="FK5" s="11">
        <v>77</v>
      </c>
      <c r="FL5" s="11">
        <v>158</v>
      </c>
      <c r="FM5" s="11">
        <v>138</v>
      </c>
      <c r="FN5" s="11">
        <v>806</v>
      </c>
      <c r="FO5" s="11">
        <v>37.5</v>
      </c>
      <c r="FP5" s="11">
        <v>101</v>
      </c>
      <c r="FQ5" s="11">
        <v>33.5</v>
      </c>
      <c r="FR5" s="11">
        <v>6</v>
      </c>
      <c r="FS5" s="11">
        <v>4</v>
      </c>
      <c r="FT5" s="11">
        <v>3</v>
      </c>
      <c r="FU5" s="11">
        <v>32.5</v>
      </c>
      <c r="FV5" s="11">
        <v>30</v>
      </c>
      <c r="FW5" s="11">
        <v>7</v>
      </c>
      <c r="FX5" s="11">
        <v>3</v>
      </c>
      <c r="FY5" s="9"/>
      <c r="FZ5" s="9">
        <f t="shared" si="0"/>
        <v>31728.5</v>
      </c>
      <c r="GA5" s="9"/>
      <c r="GB5" s="9"/>
      <c r="GC5" s="3"/>
      <c r="GD5" s="9"/>
      <c r="GE5" s="9"/>
      <c r="GF5" s="9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5">
      <c r="A6" s="12" t="s">
        <v>219</v>
      </c>
      <c r="B6" s="13" t="s">
        <v>220</v>
      </c>
      <c r="C6" s="14">
        <v>26</v>
      </c>
      <c r="D6" s="14">
        <v>165.5</v>
      </c>
      <c r="E6" s="14">
        <v>31.5</v>
      </c>
      <c r="F6" s="14">
        <v>112</v>
      </c>
      <c r="G6" s="14">
        <v>5.5</v>
      </c>
      <c r="H6" s="14">
        <v>8</v>
      </c>
      <c r="I6" s="14">
        <v>42.5</v>
      </c>
      <c r="J6" s="14">
        <v>12.5</v>
      </c>
      <c r="K6" s="14">
        <v>0</v>
      </c>
      <c r="L6" s="14">
        <v>21.5</v>
      </c>
      <c r="M6" s="14">
        <v>6.5</v>
      </c>
      <c r="N6" s="14">
        <v>241</v>
      </c>
      <c r="O6" s="14">
        <v>36.5</v>
      </c>
      <c r="P6" s="14">
        <v>1.5</v>
      </c>
      <c r="Q6" s="14">
        <v>145</v>
      </c>
      <c r="R6" s="14">
        <v>2.5</v>
      </c>
      <c r="S6" s="14">
        <v>3</v>
      </c>
      <c r="T6" s="14">
        <v>0.5</v>
      </c>
      <c r="U6" s="14">
        <v>1.5</v>
      </c>
      <c r="V6" s="14">
        <v>5</v>
      </c>
      <c r="W6" s="15">
        <v>0</v>
      </c>
      <c r="X6" s="14">
        <v>1</v>
      </c>
      <c r="Y6" s="14">
        <v>6.5</v>
      </c>
      <c r="Z6" s="14">
        <v>3.5</v>
      </c>
      <c r="AA6" s="14">
        <v>132</v>
      </c>
      <c r="AB6" s="14">
        <v>82.5</v>
      </c>
      <c r="AC6" s="14">
        <v>6.5</v>
      </c>
      <c r="AD6" s="14">
        <v>9.5</v>
      </c>
      <c r="AE6" s="14">
        <v>0</v>
      </c>
      <c r="AF6" s="14">
        <v>0</v>
      </c>
      <c r="AG6" s="14">
        <v>7.5</v>
      </c>
      <c r="AH6" s="14">
        <v>3.5</v>
      </c>
      <c r="AI6" s="14">
        <v>2</v>
      </c>
      <c r="AJ6" s="14">
        <v>0</v>
      </c>
      <c r="AK6" s="14">
        <v>0</v>
      </c>
      <c r="AL6" s="14">
        <v>0</v>
      </c>
      <c r="AM6" s="14">
        <v>4.5</v>
      </c>
      <c r="AN6" s="14">
        <v>3</v>
      </c>
      <c r="AO6" s="14">
        <v>39</v>
      </c>
      <c r="AP6" s="15">
        <v>93.5</v>
      </c>
      <c r="AQ6" s="14">
        <v>0.5</v>
      </c>
      <c r="AR6" s="14">
        <v>153</v>
      </c>
      <c r="AS6" s="14">
        <v>30</v>
      </c>
      <c r="AT6" s="14">
        <v>19</v>
      </c>
      <c r="AU6" s="14">
        <v>2</v>
      </c>
      <c r="AV6" s="14">
        <v>0</v>
      </c>
      <c r="AW6" s="14">
        <v>1</v>
      </c>
      <c r="AX6" s="14">
        <v>0</v>
      </c>
      <c r="AY6" s="14">
        <v>0.5</v>
      </c>
      <c r="AZ6" s="14">
        <v>63</v>
      </c>
      <c r="BA6" s="14">
        <v>85.5</v>
      </c>
      <c r="BB6" s="14">
        <v>70</v>
      </c>
      <c r="BC6" s="14">
        <v>109.5</v>
      </c>
      <c r="BD6" s="14">
        <v>10</v>
      </c>
      <c r="BE6" s="14">
        <v>5</v>
      </c>
      <c r="BF6" s="14">
        <v>73</v>
      </c>
      <c r="BG6" s="14">
        <v>4.5</v>
      </c>
      <c r="BH6" s="14">
        <v>2</v>
      </c>
      <c r="BI6" s="14">
        <v>2</v>
      </c>
      <c r="BJ6" s="14">
        <v>20.5</v>
      </c>
      <c r="BK6" s="14">
        <v>62.5</v>
      </c>
      <c r="BL6" s="14">
        <v>0</v>
      </c>
      <c r="BM6" s="14">
        <v>1.5</v>
      </c>
      <c r="BN6" s="14">
        <v>59.5</v>
      </c>
      <c r="BO6" s="14">
        <v>19</v>
      </c>
      <c r="BP6" s="14">
        <v>1.5</v>
      </c>
      <c r="BQ6" s="14">
        <v>14.5</v>
      </c>
      <c r="BR6" s="14">
        <v>17</v>
      </c>
      <c r="BS6" s="14">
        <v>3.5</v>
      </c>
      <c r="BT6" s="14">
        <v>4</v>
      </c>
      <c r="BU6" s="14">
        <v>3.5</v>
      </c>
      <c r="BV6" s="14">
        <v>5.5</v>
      </c>
      <c r="BW6" s="14">
        <v>4</v>
      </c>
      <c r="BX6" s="14">
        <v>0</v>
      </c>
      <c r="BY6" s="14">
        <v>4.5</v>
      </c>
      <c r="BZ6" s="14">
        <v>0</v>
      </c>
      <c r="CA6" s="14">
        <v>2.5</v>
      </c>
      <c r="CB6" s="14">
        <v>231</v>
      </c>
      <c r="CC6" s="14">
        <v>1</v>
      </c>
      <c r="CD6" s="14">
        <v>1.5</v>
      </c>
      <c r="CE6" s="14">
        <v>0.5</v>
      </c>
      <c r="CF6" s="14">
        <v>0</v>
      </c>
      <c r="CG6" s="14">
        <v>5</v>
      </c>
      <c r="CH6" s="14">
        <v>0</v>
      </c>
      <c r="CI6" s="14">
        <v>2.5</v>
      </c>
      <c r="CJ6" s="14">
        <v>4.5</v>
      </c>
      <c r="CK6" s="14">
        <v>10</v>
      </c>
      <c r="CL6" s="14">
        <v>1</v>
      </c>
      <c r="CM6" s="14">
        <v>3.5</v>
      </c>
      <c r="CN6" s="14">
        <v>93.5</v>
      </c>
      <c r="CO6" s="14">
        <v>87.5</v>
      </c>
      <c r="CP6" s="14">
        <v>2.5</v>
      </c>
      <c r="CQ6" s="14">
        <v>11</v>
      </c>
      <c r="CR6" s="14">
        <v>0.5</v>
      </c>
      <c r="CS6" s="14">
        <v>0.5</v>
      </c>
      <c r="CT6" s="14">
        <v>0.5</v>
      </c>
      <c r="CU6" s="14">
        <v>0</v>
      </c>
      <c r="CV6" s="14">
        <v>0.5</v>
      </c>
      <c r="CW6" s="14">
        <v>1</v>
      </c>
      <c r="CX6" s="14">
        <v>5</v>
      </c>
      <c r="CY6" s="14">
        <v>0</v>
      </c>
      <c r="CZ6" s="14">
        <v>27</v>
      </c>
      <c r="DA6" s="14">
        <v>0.5</v>
      </c>
      <c r="DB6" s="14">
        <v>1</v>
      </c>
      <c r="DC6" s="14">
        <v>2.5</v>
      </c>
      <c r="DD6" s="14">
        <v>0</v>
      </c>
      <c r="DE6" s="14">
        <v>1</v>
      </c>
      <c r="DF6" s="14">
        <v>116.5</v>
      </c>
      <c r="DG6" s="14">
        <v>0</v>
      </c>
      <c r="DH6" s="14">
        <v>21</v>
      </c>
      <c r="DI6" s="14">
        <v>11.5</v>
      </c>
      <c r="DJ6" s="14">
        <v>5</v>
      </c>
      <c r="DK6" s="14">
        <v>0</v>
      </c>
      <c r="DL6" s="14">
        <v>30</v>
      </c>
      <c r="DM6" s="14">
        <v>3</v>
      </c>
      <c r="DN6" s="14">
        <v>6.5</v>
      </c>
      <c r="DO6" s="14">
        <v>6</v>
      </c>
      <c r="DP6" s="14">
        <v>0</v>
      </c>
      <c r="DQ6" s="14">
        <v>3</v>
      </c>
      <c r="DR6" s="14">
        <v>6.5</v>
      </c>
      <c r="DS6" s="14">
        <v>4</v>
      </c>
      <c r="DT6" s="14">
        <v>0</v>
      </c>
      <c r="DU6" s="14">
        <v>1</v>
      </c>
      <c r="DV6" s="14">
        <v>0.5</v>
      </c>
      <c r="DW6" s="14">
        <v>0</v>
      </c>
      <c r="DX6" s="14">
        <v>0.5</v>
      </c>
      <c r="DY6" s="14">
        <v>1</v>
      </c>
      <c r="DZ6" s="14">
        <v>10.5</v>
      </c>
      <c r="EA6" s="14">
        <v>5</v>
      </c>
      <c r="EB6" s="14">
        <v>8.5</v>
      </c>
      <c r="EC6" s="14">
        <v>3.5</v>
      </c>
      <c r="ED6" s="14">
        <v>4.5</v>
      </c>
      <c r="EE6" s="14">
        <v>0</v>
      </c>
      <c r="EF6" s="14">
        <v>16.5</v>
      </c>
      <c r="EG6" s="14">
        <v>3</v>
      </c>
      <c r="EH6" s="14">
        <v>1.5</v>
      </c>
      <c r="EI6" s="14">
        <v>57.5</v>
      </c>
      <c r="EJ6" s="14">
        <v>38.5</v>
      </c>
      <c r="EK6" s="14">
        <v>6.5</v>
      </c>
      <c r="EL6" s="14">
        <v>5.5</v>
      </c>
      <c r="EM6" s="14">
        <v>0</v>
      </c>
      <c r="EN6" s="14">
        <v>7.5</v>
      </c>
      <c r="EO6" s="14">
        <v>0.5</v>
      </c>
      <c r="EP6" s="14">
        <v>3.5</v>
      </c>
      <c r="EQ6" s="14">
        <v>12.5</v>
      </c>
      <c r="ER6" s="14">
        <v>2.5</v>
      </c>
      <c r="ES6" s="14">
        <v>1</v>
      </c>
      <c r="ET6" s="14">
        <v>0</v>
      </c>
      <c r="EU6" s="14">
        <v>1</v>
      </c>
      <c r="EV6" s="14">
        <v>0</v>
      </c>
      <c r="EW6" s="14">
        <v>4.5</v>
      </c>
      <c r="EX6" s="14">
        <v>5</v>
      </c>
      <c r="EY6" s="14">
        <v>5</v>
      </c>
      <c r="EZ6" s="14">
        <v>4.5</v>
      </c>
      <c r="FA6" s="14">
        <v>17.5</v>
      </c>
      <c r="FB6" s="14">
        <v>5.5</v>
      </c>
      <c r="FC6" s="14">
        <v>6.5</v>
      </c>
      <c r="FD6" s="14">
        <v>2.5</v>
      </c>
      <c r="FE6" s="14">
        <v>0</v>
      </c>
      <c r="FF6" s="14">
        <v>1</v>
      </c>
      <c r="FG6" s="14">
        <v>0</v>
      </c>
      <c r="FH6" s="14">
        <v>1.5</v>
      </c>
      <c r="FI6" s="14">
        <v>6</v>
      </c>
      <c r="FJ6" s="14">
        <v>11.5</v>
      </c>
      <c r="FK6" s="14">
        <v>5.5</v>
      </c>
      <c r="FL6" s="14">
        <v>22</v>
      </c>
      <c r="FM6" s="14">
        <v>18.5</v>
      </c>
      <c r="FN6" s="14">
        <v>128.5</v>
      </c>
      <c r="FO6" s="14">
        <v>4</v>
      </c>
      <c r="FP6" s="14">
        <v>3</v>
      </c>
      <c r="FQ6" s="14">
        <v>3.5</v>
      </c>
      <c r="FR6" s="14">
        <v>2</v>
      </c>
      <c r="FS6" s="14">
        <v>0</v>
      </c>
      <c r="FT6" s="14">
        <v>0</v>
      </c>
      <c r="FU6" s="14">
        <v>4</v>
      </c>
      <c r="FV6" s="14">
        <v>10.5</v>
      </c>
      <c r="FW6" s="14">
        <v>0.5</v>
      </c>
      <c r="FX6" s="14">
        <v>0</v>
      </c>
      <c r="FY6" s="16">
        <v>0</v>
      </c>
      <c r="FZ6" s="9">
        <f t="shared" si="0"/>
        <v>3290</v>
      </c>
      <c r="GA6" s="9"/>
      <c r="GB6" s="9"/>
      <c r="GC6" s="9"/>
      <c r="GD6" s="9"/>
      <c r="GE6" s="9"/>
      <c r="GF6" s="9"/>
      <c r="GG6" s="10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189" s="20" customFormat="1" ht="15">
      <c r="A7" s="4" t="s">
        <v>221</v>
      </c>
      <c r="B7" s="5" t="s">
        <v>222</v>
      </c>
      <c r="C7" s="17">
        <f>SUM(C4:C6)</f>
        <v>5171</v>
      </c>
      <c r="D7" s="17">
        <f aca="true" t="shared" si="1" ref="D7:BO7">SUM(D4:D6)</f>
        <v>39654</v>
      </c>
      <c r="E7" s="17">
        <f t="shared" si="1"/>
        <v>6530</v>
      </c>
      <c r="F7" s="17">
        <f t="shared" si="1"/>
        <v>13328.5</v>
      </c>
      <c r="G7" s="17">
        <f t="shared" si="1"/>
        <v>1029.5</v>
      </c>
      <c r="H7" s="17">
        <f t="shared" si="1"/>
        <v>945.5</v>
      </c>
      <c r="I7" s="17">
        <f t="shared" si="1"/>
        <v>8969</v>
      </c>
      <c r="J7" s="17">
        <f t="shared" si="1"/>
        <v>1974.5</v>
      </c>
      <c r="K7" s="17">
        <f t="shared" si="1"/>
        <v>289</v>
      </c>
      <c r="L7" s="17">
        <f t="shared" si="1"/>
        <v>2802.5</v>
      </c>
      <c r="M7" s="17">
        <f t="shared" si="1"/>
        <v>1382.5</v>
      </c>
      <c r="N7" s="17">
        <f t="shared" si="1"/>
        <v>48510.5</v>
      </c>
      <c r="O7" s="17">
        <f t="shared" si="1"/>
        <v>14782.5</v>
      </c>
      <c r="P7" s="17">
        <f t="shared" si="1"/>
        <v>145</v>
      </c>
      <c r="Q7" s="17">
        <f t="shared" si="1"/>
        <v>33280</v>
      </c>
      <c r="R7" s="17">
        <f t="shared" si="1"/>
        <v>431.5</v>
      </c>
      <c r="S7" s="17">
        <f t="shared" si="1"/>
        <v>1464</v>
      </c>
      <c r="T7" s="17">
        <f t="shared" si="1"/>
        <v>145.5</v>
      </c>
      <c r="U7" s="17">
        <f t="shared" si="1"/>
        <v>63</v>
      </c>
      <c r="V7" s="17">
        <f t="shared" si="1"/>
        <v>261</v>
      </c>
      <c r="W7" s="17">
        <f t="shared" si="1"/>
        <v>407.5</v>
      </c>
      <c r="X7" s="17">
        <f t="shared" si="1"/>
        <v>43.5</v>
      </c>
      <c r="Y7" s="17">
        <f t="shared" si="1"/>
        <v>527</v>
      </c>
      <c r="Z7" s="17">
        <f t="shared" si="1"/>
        <v>237</v>
      </c>
      <c r="AA7" s="17">
        <f t="shared" si="1"/>
        <v>24571</v>
      </c>
      <c r="AB7" s="17">
        <f t="shared" si="1"/>
        <v>27338.5</v>
      </c>
      <c r="AC7" s="17">
        <f t="shared" si="1"/>
        <v>879</v>
      </c>
      <c r="AD7" s="17">
        <f t="shared" si="1"/>
        <v>1044.5</v>
      </c>
      <c r="AE7" s="17">
        <f t="shared" si="1"/>
        <v>93.5</v>
      </c>
      <c r="AF7" s="17">
        <f t="shared" si="1"/>
        <v>156.5</v>
      </c>
      <c r="AG7" s="17">
        <f t="shared" si="1"/>
        <v>856.5</v>
      </c>
      <c r="AH7" s="17">
        <f t="shared" si="1"/>
        <v>1018.5</v>
      </c>
      <c r="AI7" s="17">
        <f t="shared" si="1"/>
        <v>302.5</v>
      </c>
      <c r="AJ7" s="17">
        <f t="shared" si="1"/>
        <v>264.5</v>
      </c>
      <c r="AK7" s="17">
        <f t="shared" si="1"/>
        <v>195.5</v>
      </c>
      <c r="AL7" s="17">
        <f t="shared" si="1"/>
        <v>245.5</v>
      </c>
      <c r="AM7" s="17">
        <f t="shared" si="1"/>
        <v>479.5</v>
      </c>
      <c r="AN7" s="17">
        <f t="shared" si="1"/>
        <v>442.5</v>
      </c>
      <c r="AO7" s="17">
        <f t="shared" si="1"/>
        <v>4929.5</v>
      </c>
      <c r="AP7" s="17">
        <f t="shared" si="1"/>
        <v>69537.5</v>
      </c>
      <c r="AQ7" s="17">
        <f t="shared" si="1"/>
        <v>251.5</v>
      </c>
      <c r="AR7" s="17">
        <f t="shared" si="1"/>
        <v>56063</v>
      </c>
      <c r="AS7" s="17">
        <f t="shared" si="1"/>
        <v>5777</v>
      </c>
      <c r="AT7" s="17">
        <f t="shared" si="1"/>
        <v>2516</v>
      </c>
      <c r="AU7" s="17">
        <f t="shared" si="1"/>
        <v>336.5</v>
      </c>
      <c r="AV7" s="17">
        <f t="shared" si="1"/>
        <v>281</v>
      </c>
      <c r="AW7" s="17">
        <f t="shared" si="1"/>
        <v>219</v>
      </c>
      <c r="AX7" s="17">
        <f t="shared" si="1"/>
        <v>43.5</v>
      </c>
      <c r="AY7" s="17">
        <f t="shared" si="1"/>
        <v>591</v>
      </c>
      <c r="AZ7" s="17">
        <f t="shared" si="1"/>
        <v>10102.5</v>
      </c>
      <c r="BA7" s="17">
        <f t="shared" si="1"/>
        <v>8211.5</v>
      </c>
      <c r="BB7" s="17">
        <f t="shared" si="1"/>
        <v>6846</v>
      </c>
      <c r="BC7" s="17">
        <f t="shared" si="1"/>
        <v>27572</v>
      </c>
      <c r="BD7" s="17">
        <f t="shared" si="1"/>
        <v>4339.5</v>
      </c>
      <c r="BE7" s="17">
        <f t="shared" si="1"/>
        <v>1330.5</v>
      </c>
      <c r="BF7" s="17">
        <f t="shared" si="1"/>
        <v>21220</v>
      </c>
      <c r="BG7" s="17">
        <f t="shared" si="1"/>
        <v>800.5</v>
      </c>
      <c r="BH7" s="17">
        <f t="shared" si="1"/>
        <v>644</v>
      </c>
      <c r="BI7" s="17">
        <f t="shared" si="1"/>
        <v>245.5</v>
      </c>
      <c r="BJ7" s="17">
        <f t="shared" si="1"/>
        <v>5586</v>
      </c>
      <c r="BK7" s="17">
        <f t="shared" si="1"/>
        <v>13535</v>
      </c>
      <c r="BL7" s="17">
        <f t="shared" si="1"/>
        <v>246.5</v>
      </c>
      <c r="BM7" s="17">
        <f t="shared" si="1"/>
        <v>306</v>
      </c>
      <c r="BN7" s="17">
        <f t="shared" si="1"/>
        <v>3618</v>
      </c>
      <c r="BO7" s="17">
        <f t="shared" si="1"/>
        <v>1580</v>
      </c>
      <c r="BP7" s="17">
        <f aca="true" t="shared" si="2" ref="BP7:EA7">SUM(BP4:BP6)</f>
        <v>198</v>
      </c>
      <c r="BQ7" s="17">
        <f t="shared" si="2"/>
        <v>5107.5</v>
      </c>
      <c r="BR7" s="17">
        <f t="shared" si="2"/>
        <v>4652</v>
      </c>
      <c r="BS7" s="17">
        <f t="shared" si="2"/>
        <v>1090</v>
      </c>
      <c r="BT7" s="17">
        <f t="shared" si="2"/>
        <v>303</v>
      </c>
      <c r="BU7" s="17">
        <f t="shared" si="2"/>
        <v>436.5</v>
      </c>
      <c r="BV7" s="17">
        <f t="shared" si="2"/>
        <v>1331.5</v>
      </c>
      <c r="BW7" s="17">
        <f t="shared" si="2"/>
        <v>1647.5</v>
      </c>
      <c r="BX7" s="17">
        <f t="shared" si="2"/>
        <v>77</v>
      </c>
      <c r="BY7" s="17">
        <f t="shared" si="2"/>
        <v>565</v>
      </c>
      <c r="BZ7" s="17">
        <f t="shared" si="2"/>
        <v>237.5</v>
      </c>
      <c r="CA7" s="17">
        <f t="shared" si="2"/>
        <v>193</v>
      </c>
      <c r="CB7" s="17">
        <f t="shared" si="2"/>
        <v>79959.5</v>
      </c>
      <c r="CC7" s="17">
        <f t="shared" si="2"/>
        <v>170</v>
      </c>
      <c r="CD7" s="17">
        <f t="shared" si="2"/>
        <v>75</v>
      </c>
      <c r="CE7" s="17">
        <f t="shared" si="2"/>
        <v>142.5</v>
      </c>
      <c r="CF7" s="17">
        <f t="shared" si="2"/>
        <v>111</v>
      </c>
      <c r="CG7" s="17">
        <f t="shared" si="2"/>
        <v>173</v>
      </c>
      <c r="CH7" s="17">
        <f t="shared" si="2"/>
        <v>118</v>
      </c>
      <c r="CI7" s="17">
        <f t="shared" si="2"/>
        <v>704.5</v>
      </c>
      <c r="CJ7" s="17">
        <f t="shared" si="2"/>
        <v>1031.5</v>
      </c>
      <c r="CK7" s="17">
        <f t="shared" si="2"/>
        <v>4329.5</v>
      </c>
      <c r="CL7" s="17">
        <f t="shared" si="2"/>
        <v>1317.5</v>
      </c>
      <c r="CM7" s="17">
        <f t="shared" si="2"/>
        <v>762.5</v>
      </c>
      <c r="CN7" s="17">
        <f t="shared" si="2"/>
        <v>24611.5</v>
      </c>
      <c r="CO7" s="17">
        <f t="shared" si="2"/>
        <v>14262</v>
      </c>
      <c r="CP7" s="17">
        <f t="shared" si="2"/>
        <v>1121</v>
      </c>
      <c r="CQ7" s="17">
        <f t="shared" si="2"/>
        <v>1350.5</v>
      </c>
      <c r="CR7" s="17">
        <f t="shared" si="2"/>
        <v>203</v>
      </c>
      <c r="CS7" s="17">
        <f t="shared" si="2"/>
        <v>315</v>
      </c>
      <c r="CT7" s="17">
        <f t="shared" si="2"/>
        <v>114</v>
      </c>
      <c r="CU7" s="17">
        <f t="shared" si="2"/>
        <v>473.5</v>
      </c>
      <c r="CV7" s="17">
        <f t="shared" si="2"/>
        <v>57</v>
      </c>
      <c r="CW7" s="17">
        <f t="shared" si="2"/>
        <v>166</v>
      </c>
      <c r="CX7" s="17">
        <f t="shared" si="2"/>
        <v>433</v>
      </c>
      <c r="CY7" s="17">
        <f t="shared" si="2"/>
        <v>260.5</v>
      </c>
      <c r="CZ7" s="17">
        <f t="shared" si="2"/>
        <v>2270.5</v>
      </c>
      <c r="DA7" s="17">
        <f t="shared" si="2"/>
        <v>168</v>
      </c>
      <c r="DB7" s="17">
        <f t="shared" si="2"/>
        <v>296.5</v>
      </c>
      <c r="DC7" s="17">
        <f t="shared" si="2"/>
        <v>150.5</v>
      </c>
      <c r="DD7" s="17">
        <f t="shared" si="2"/>
        <v>124</v>
      </c>
      <c r="DE7" s="17">
        <f t="shared" si="2"/>
        <v>451</v>
      </c>
      <c r="DF7" s="17">
        <f t="shared" si="2"/>
        <v>20600</v>
      </c>
      <c r="DG7" s="17">
        <f t="shared" si="2"/>
        <v>91.5</v>
      </c>
      <c r="DH7" s="17">
        <f t="shared" si="2"/>
        <v>2254.5</v>
      </c>
      <c r="DI7" s="17">
        <f t="shared" si="2"/>
        <v>2754.5</v>
      </c>
      <c r="DJ7" s="17">
        <f t="shared" si="2"/>
        <v>638.5</v>
      </c>
      <c r="DK7" s="17">
        <f t="shared" si="2"/>
        <v>356</v>
      </c>
      <c r="DL7" s="17">
        <f t="shared" si="2"/>
        <v>6010</v>
      </c>
      <c r="DM7" s="17">
        <f t="shared" si="2"/>
        <v>298.5</v>
      </c>
      <c r="DN7" s="17">
        <f t="shared" si="2"/>
        <v>1365</v>
      </c>
      <c r="DO7" s="17">
        <f t="shared" si="2"/>
        <v>2942</v>
      </c>
      <c r="DP7" s="17">
        <f t="shared" si="2"/>
        <v>185</v>
      </c>
      <c r="DQ7" s="17">
        <f t="shared" si="2"/>
        <v>492.5</v>
      </c>
      <c r="DR7" s="17">
        <f t="shared" si="2"/>
        <v>1270</v>
      </c>
      <c r="DS7" s="17">
        <f t="shared" si="2"/>
        <v>791</v>
      </c>
      <c r="DT7" s="17">
        <f t="shared" si="2"/>
        <v>171</v>
      </c>
      <c r="DU7" s="17">
        <f t="shared" si="2"/>
        <v>386</v>
      </c>
      <c r="DV7" s="17">
        <f t="shared" si="2"/>
        <v>191</v>
      </c>
      <c r="DW7" s="17">
        <f t="shared" si="2"/>
        <v>366</v>
      </c>
      <c r="DX7" s="17">
        <f t="shared" si="2"/>
        <v>212</v>
      </c>
      <c r="DY7" s="17">
        <f t="shared" si="2"/>
        <v>331</v>
      </c>
      <c r="DZ7" s="17">
        <f t="shared" si="2"/>
        <v>1112</v>
      </c>
      <c r="EA7" s="17">
        <f t="shared" si="2"/>
        <v>499.5</v>
      </c>
      <c r="EB7" s="17">
        <f aca="true" t="shared" si="3" ref="EB7:FX7">SUM(EB4:EB6)</f>
        <v>568</v>
      </c>
      <c r="EC7" s="17">
        <f t="shared" si="3"/>
        <v>275</v>
      </c>
      <c r="ED7" s="17">
        <f t="shared" si="3"/>
        <v>1589</v>
      </c>
      <c r="EE7" s="17">
        <f t="shared" si="3"/>
        <v>215.5</v>
      </c>
      <c r="EF7" s="17">
        <f t="shared" si="3"/>
        <v>1547.5</v>
      </c>
      <c r="EG7" s="17">
        <f t="shared" si="3"/>
        <v>255</v>
      </c>
      <c r="EH7" s="17">
        <f t="shared" si="3"/>
        <v>204.5</v>
      </c>
      <c r="EI7" s="17">
        <f t="shared" si="3"/>
        <v>16571.5</v>
      </c>
      <c r="EJ7" s="17">
        <f t="shared" si="3"/>
        <v>8428</v>
      </c>
      <c r="EK7" s="17">
        <f t="shared" si="3"/>
        <v>633</v>
      </c>
      <c r="EL7" s="17">
        <f t="shared" si="3"/>
        <v>447</v>
      </c>
      <c r="EM7" s="17">
        <f t="shared" si="3"/>
        <v>577</v>
      </c>
      <c r="EN7" s="17">
        <f t="shared" si="3"/>
        <v>1099.5</v>
      </c>
      <c r="EO7" s="17">
        <f t="shared" si="3"/>
        <v>464</v>
      </c>
      <c r="EP7" s="17">
        <f t="shared" si="3"/>
        <v>396.5</v>
      </c>
      <c r="EQ7" s="17">
        <f t="shared" si="3"/>
        <v>2104</v>
      </c>
      <c r="ER7" s="17">
        <f t="shared" si="3"/>
        <v>374.5</v>
      </c>
      <c r="ES7" s="17">
        <f t="shared" si="3"/>
        <v>109.5</v>
      </c>
      <c r="ET7" s="17">
        <f t="shared" si="3"/>
        <v>200.5</v>
      </c>
      <c r="EU7" s="17">
        <f t="shared" si="3"/>
        <v>555</v>
      </c>
      <c r="EV7" s="17">
        <f t="shared" si="3"/>
        <v>62</v>
      </c>
      <c r="EW7" s="17">
        <f t="shared" si="3"/>
        <v>649</v>
      </c>
      <c r="EX7" s="17">
        <f t="shared" si="3"/>
        <v>240</v>
      </c>
      <c r="EY7" s="17">
        <f t="shared" si="3"/>
        <v>1196.5</v>
      </c>
      <c r="EZ7" s="17">
        <f t="shared" si="3"/>
        <v>114.5</v>
      </c>
      <c r="FA7" s="17">
        <f t="shared" si="3"/>
        <v>2830.5</v>
      </c>
      <c r="FB7" s="17">
        <f t="shared" si="3"/>
        <v>409.5</v>
      </c>
      <c r="FC7" s="17">
        <f t="shared" si="3"/>
        <v>2607.5</v>
      </c>
      <c r="FD7" s="17">
        <f t="shared" si="3"/>
        <v>359.5</v>
      </c>
      <c r="FE7" s="17">
        <f t="shared" si="3"/>
        <v>98.5</v>
      </c>
      <c r="FF7" s="17">
        <f t="shared" si="3"/>
        <v>180.5</v>
      </c>
      <c r="FG7" s="17">
        <f t="shared" si="3"/>
        <v>111.5</v>
      </c>
      <c r="FH7" s="17">
        <f t="shared" si="3"/>
        <v>91.5</v>
      </c>
      <c r="FI7" s="17">
        <f t="shared" si="3"/>
        <v>1714.5</v>
      </c>
      <c r="FJ7" s="17">
        <f t="shared" si="3"/>
        <v>1643.5</v>
      </c>
      <c r="FK7" s="17">
        <f t="shared" si="3"/>
        <v>1989.5</v>
      </c>
      <c r="FL7" s="17">
        <f t="shared" si="3"/>
        <v>3831</v>
      </c>
      <c r="FM7" s="17">
        <f t="shared" si="3"/>
        <v>2871</v>
      </c>
      <c r="FN7" s="17">
        <f t="shared" si="3"/>
        <v>17856.5</v>
      </c>
      <c r="FO7" s="17">
        <f t="shared" si="3"/>
        <v>1080.5</v>
      </c>
      <c r="FP7" s="17">
        <f t="shared" si="3"/>
        <v>2122</v>
      </c>
      <c r="FQ7" s="17">
        <f t="shared" si="3"/>
        <v>802.5</v>
      </c>
      <c r="FR7" s="17">
        <f t="shared" si="3"/>
        <v>143</v>
      </c>
      <c r="FS7" s="17">
        <f t="shared" si="3"/>
        <v>152</v>
      </c>
      <c r="FT7" s="17">
        <f t="shared" si="3"/>
        <v>89</v>
      </c>
      <c r="FU7" s="17">
        <f t="shared" si="3"/>
        <v>745.5</v>
      </c>
      <c r="FV7" s="17">
        <f t="shared" si="3"/>
        <v>627.5</v>
      </c>
      <c r="FW7" s="17">
        <f t="shared" si="3"/>
        <v>126.5</v>
      </c>
      <c r="FX7" s="17">
        <f t="shared" si="3"/>
        <v>81</v>
      </c>
      <c r="FY7" s="18"/>
      <c r="FZ7" s="13">
        <f t="shared" si="0"/>
        <v>763310</v>
      </c>
      <c r="GA7" s="13"/>
      <c r="GB7" s="9"/>
      <c r="GC7" s="13"/>
      <c r="GD7" s="13"/>
      <c r="GE7" s="13"/>
      <c r="GF7" s="13"/>
      <c r="GG7" s="19"/>
    </row>
    <row r="8" spans="1:189" s="20" customFormat="1" ht="15">
      <c r="A8" s="4" t="s">
        <v>223</v>
      </c>
      <c r="B8" s="5" t="s">
        <v>224</v>
      </c>
      <c r="C8" s="15">
        <v>0</v>
      </c>
      <c r="D8" s="15">
        <v>4789.5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339.5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19.5</v>
      </c>
      <c r="AN8" s="15">
        <v>0</v>
      </c>
      <c r="AO8" s="15">
        <v>0</v>
      </c>
      <c r="AP8" s="15">
        <v>1153.5</v>
      </c>
      <c r="AQ8" s="15">
        <v>0</v>
      </c>
      <c r="AR8" s="15">
        <v>2835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51.5</v>
      </c>
      <c r="BD8" s="15">
        <v>0</v>
      </c>
      <c r="BE8" s="15">
        <v>0</v>
      </c>
      <c r="BF8" s="15">
        <v>34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39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335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75.5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447</v>
      </c>
      <c r="CV8" s="15">
        <v>0</v>
      </c>
      <c r="CW8" s="15">
        <v>0</v>
      </c>
      <c r="CX8" s="15">
        <v>0</v>
      </c>
      <c r="CY8" s="15">
        <v>204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  <c r="DT8" s="15">
        <v>0</v>
      </c>
      <c r="DU8" s="15">
        <v>0</v>
      </c>
      <c r="DV8" s="15">
        <v>0</v>
      </c>
      <c r="DW8" s="15">
        <v>0</v>
      </c>
      <c r="DX8" s="15">
        <v>0</v>
      </c>
      <c r="DY8" s="15">
        <v>0</v>
      </c>
      <c r="DZ8" s="15">
        <v>0</v>
      </c>
      <c r="EA8" s="15">
        <v>0</v>
      </c>
      <c r="EB8" s="15">
        <v>0</v>
      </c>
      <c r="EC8" s="15">
        <v>0</v>
      </c>
      <c r="ED8" s="15">
        <v>0</v>
      </c>
      <c r="EE8" s="15">
        <v>0</v>
      </c>
      <c r="EF8" s="15">
        <v>0</v>
      </c>
      <c r="EG8" s="15">
        <v>0</v>
      </c>
      <c r="EH8" s="15">
        <v>0</v>
      </c>
      <c r="EI8" s="15">
        <v>0</v>
      </c>
      <c r="EJ8" s="15">
        <v>0</v>
      </c>
      <c r="EK8" s="15">
        <v>0</v>
      </c>
      <c r="EL8" s="15">
        <v>0</v>
      </c>
      <c r="EM8" s="15">
        <v>0</v>
      </c>
      <c r="EN8" s="15">
        <v>81</v>
      </c>
      <c r="EO8" s="15">
        <v>0</v>
      </c>
      <c r="EP8" s="15">
        <v>0</v>
      </c>
      <c r="EQ8" s="15">
        <v>0</v>
      </c>
      <c r="ER8" s="15">
        <v>0</v>
      </c>
      <c r="ES8" s="15">
        <v>0</v>
      </c>
      <c r="ET8" s="15">
        <v>0</v>
      </c>
      <c r="EU8" s="15">
        <v>0</v>
      </c>
      <c r="EV8" s="15">
        <v>0</v>
      </c>
      <c r="EW8" s="15">
        <v>0</v>
      </c>
      <c r="EX8" s="15">
        <v>0</v>
      </c>
      <c r="EY8" s="15">
        <v>974</v>
      </c>
      <c r="EZ8" s="15">
        <v>0</v>
      </c>
      <c r="FA8" s="15">
        <v>0</v>
      </c>
      <c r="FB8" s="15">
        <v>0</v>
      </c>
      <c r="FC8" s="15">
        <v>0</v>
      </c>
      <c r="FD8" s="15">
        <v>0</v>
      </c>
      <c r="FE8" s="15">
        <v>0</v>
      </c>
      <c r="FF8" s="15">
        <v>0</v>
      </c>
      <c r="FG8" s="15">
        <v>0</v>
      </c>
      <c r="FH8" s="15">
        <v>0</v>
      </c>
      <c r="FI8" s="15">
        <v>0</v>
      </c>
      <c r="FJ8" s="15">
        <v>0</v>
      </c>
      <c r="FK8" s="15">
        <v>0</v>
      </c>
      <c r="FL8" s="15">
        <v>0</v>
      </c>
      <c r="FM8" s="15">
        <v>0</v>
      </c>
      <c r="FN8" s="15">
        <v>0</v>
      </c>
      <c r="FO8" s="15">
        <v>0</v>
      </c>
      <c r="FP8" s="15">
        <v>0</v>
      </c>
      <c r="FQ8" s="15">
        <v>0</v>
      </c>
      <c r="FR8" s="15">
        <v>0</v>
      </c>
      <c r="FS8" s="15">
        <v>0</v>
      </c>
      <c r="FT8" s="15">
        <v>0</v>
      </c>
      <c r="FU8" s="15">
        <v>0</v>
      </c>
      <c r="FV8" s="15">
        <v>0</v>
      </c>
      <c r="FW8" s="15">
        <v>0</v>
      </c>
      <c r="FX8" s="15">
        <v>0</v>
      </c>
      <c r="FY8" s="17">
        <v>0</v>
      </c>
      <c r="FZ8" s="13">
        <f t="shared" si="0"/>
        <v>11378</v>
      </c>
      <c r="GA8" s="13"/>
      <c r="GB8" s="9"/>
      <c r="GC8" s="13"/>
      <c r="GD8" s="13"/>
      <c r="GE8" s="13"/>
      <c r="GF8" s="13"/>
      <c r="GG8" s="19"/>
    </row>
    <row r="9" spans="1:256" ht="15">
      <c r="A9" s="3" t="s">
        <v>225</v>
      </c>
      <c r="B9" s="5" t="s">
        <v>226</v>
      </c>
      <c r="C9" s="21">
        <f>C7-C8</f>
        <v>5171</v>
      </c>
      <c r="D9" s="21">
        <f aca="true" t="shared" si="4" ref="D9:BO9">D7-D8</f>
        <v>34864.5</v>
      </c>
      <c r="E9" s="21">
        <f t="shared" si="4"/>
        <v>6530</v>
      </c>
      <c r="F9" s="21">
        <f t="shared" si="4"/>
        <v>13328.5</v>
      </c>
      <c r="G9" s="21">
        <f t="shared" si="4"/>
        <v>1029.5</v>
      </c>
      <c r="H9" s="21">
        <f t="shared" si="4"/>
        <v>945.5</v>
      </c>
      <c r="I9" s="21">
        <f t="shared" si="4"/>
        <v>8969</v>
      </c>
      <c r="J9" s="21">
        <f t="shared" si="4"/>
        <v>1974.5</v>
      </c>
      <c r="K9" s="21">
        <f t="shared" si="4"/>
        <v>289</v>
      </c>
      <c r="L9" s="21">
        <f t="shared" si="4"/>
        <v>2802.5</v>
      </c>
      <c r="M9" s="21">
        <f t="shared" si="4"/>
        <v>1382.5</v>
      </c>
      <c r="N9" s="21">
        <f t="shared" si="4"/>
        <v>48510.5</v>
      </c>
      <c r="O9" s="21">
        <f t="shared" si="4"/>
        <v>14782.5</v>
      </c>
      <c r="P9" s="21">
        <f t="shared" si="4"/>
        <v>145</v>
      </c>
      <c r="Q9" s="21">
        <f t="shared" si="4"/>
        <v>33280</v>
      </c>
      <c r="R9" s="21">
        <f t="shared" si="4"/>
        <v>431.5</v>
      </c>
      <c r="S9" s="21">
        <f t="shared" si="4"/>
        <v>1464</v>
      </c>
      <c r="T9" s="21">
        <f t="shared" si="4"/>
        <v>145.5</v>
      </c>
      <c r="U9" s="21">
        <f t="shared" si="4"/>
        <v>63</v>
      </c>
      <c r="V9" s="21">
        <f t="shared" si="4"/>
        <v>261</v>
      </c>
      <c r="W9" s="21">
        <f t="shared" si="4"/>
        <v>68</v>
      </c>
      <c r="X9" s="21">
        <f t="shared" si="4"/>
        <v>43.5</v>
      </c>
      <c r="Y9" s="21">
        <f t="shared" si="4"/>
        <v>527</v>
      </c>
      <c r="Z9" s="21">
        <f t="shared" si="4"/>
        <v>237</v>
      </c>
      <c r="AA9" s="21">
        <f t="shared" si="4"/>
        <v>24571</v>
      </c>
      <c r="AB9" s="21">
        <f t="shared" si="4"/>
        <v>27338.5</v>
      </c>
      <c r="AC9" s="21">
        <f t="shared" si="4"/>
        <v>879</v>
      </c>
      <c r="AD9" s="21">
        <f t="shared" si="4"/>
        <v>1044.5</v>
      </c>
      <c r="AE9" s="21">
        <f t="shared" si="4"/>
        <v>93.5</v>
      </c>
      <c r="AF9" s="21">
        <f t="shared" si="4"/>
        <v>156.5</v>
      </c>
      <c r="AG9" s="21">
        <f t="shared" si="4"/>
        <v>856.5</v>
      </c>
      <c r="AH9" s="21">
        <f t="shared" si="4"/>
        <v>1018.5</v>
      </c>
      <c r="AI9" s="21">
        <f t="shared" si="4"/>
        <v>302.5</v>
      </c>
      <c r="AJ9" s="21">
        <f t="shared" si="4"/>
        <v>264.5</v>
      </c>
      <c r="AK9" s="21">
        <f t="shared" si="4"/>
        <v>195.5</v>
      </c>
      <c r="AL9" s="21">
        <f t="shared" si="4"/>
        <v>245.5</v>
      </c>
      <c r="AM9" s="21">
        <f t="shared" si="4"/>
        <v>460</v>
      </c>
      <c r="AN9" s="21">
        <f t="shared" si="4"/>
        <v>442.5</v>
      </c>
      <c r="AO9" s="21">
        <f t="shared" si="4"/>
        <v>4929.5</v>
      </c>
      <c r="AP9" s="21">
        <f t="shared" si="4"/>
        <v>68384</v>
      </c>
      <c r="AQ9" s="21">
        <f t="shared" si="4"/>
        <v>251.5</v>
      </c>
      <c r="AR9" s="21">
        <f t="shared" si="4"/>
        <v>53228</v>
      </c>
      <c r="AS9" s="21">
        <f t="shared" si="4"/>
        <v>5777</v>
      </c>
      <c r="AT9" s="21">
        <f t="shared" si="4"/>
        <v>2516</v>
      </c>
      <c r="AU9" s="21">
        <f t="shared" si="4"/>
        <v>336.5</v>
      </c>
      <c r="AV9" s="21">
        <f t="shared" si="4"/>
        <v>281</v>
      </c>
      <c r="AW9" s="21">
        <f t="shared" si="4"/>
        <v>219</v>
      </c>
      <c r="AX9" s="21">
        <f t="shared" si="4"/>
        <v>43.5</v>
      </c>
      <c r="AY9" s="21">
        <f t="shared" si="4"/>
        <v>591</v>
      </c>
      <c r="AZ9" s="21">
        <f t="shared" si="4"/>
        <v>10102.5</v>
      </c>
      <c r="BA9" s="21">
        <f t="shared" si="4"/>
        <v>8211.5</v>
      </c>
      <c r="BB9" s="21">
        <f t="shared" si="4"/>
        <v>6846</v>
      </c>
      <c r="BC9" s="21">
        <f t="shared" si="4"/>
        <v>27520.5</v>
      </c>
      <c r="BD9" s="21">
        <f t="shared" si="4"/>
        <v>4339.5</v>
      </c>
      <c r="BE9" s="21">
        <f t="shared" si="4"/>
        <v>1330.5</v>
      </c>
      <c r="BF9" s="21">
        <f t="shared" si="4"/>
        <v>21186</v>
      </c>
      <c r="BG9" s="21">
        <f t="shared" si="4"/>
        <v>800.5</v>
      </c>
      <c r="BH9" s="21">
        <f t="shared" si="4"/>
        <v>644</v>
      </c>
      <c r="BI9" s="21">
        <f t="shared" si="4"/>
        <v>245.5</v>
      </c>
      <c r="BJ9" s="21">
        <f t="shared" si="4"/>
        <v>5586</v>
      </c>
      <c r="BK9" s="21">
        <f t="shared" si="4"/>
        <v>13535</v>
      </c>
      <c r="BL9" s="21">
        <f t="shared" si="4"/>
        <v>207.5</v>
      </c>
      <c r="BM9" s="21">
        <f t="shared" si="4"/>
        <v>306</v>
      </c>
      <c r="BN9" s="21">
        <f t="shared" si="4"/>
        <v>3618</v>
      </c>
      <c r="BO9" s="21">
        <f t="shared" si="4"/>
        <v>1580</v>
      </c>
      <c r="BP9" s="21">
        <f aca="true" t="shared" si="5" ref="BP9:EA9">BP7-BP8</f>
        <v>198</v>
      </c>
      <c r="BQ9" s="21">
        <f t="shared" si="5"/>
        <v>5107.5</v>
      </c>
      <c r="BR9" s="21">
        <f t="shared" si="5"/>
        <v>4317</v>
      </c>
      <c r="BS9" s="21">
        <f t="shared" si="5"/>
        <v>1090</v>
      </c>
      <c r="BT9" s="21">
        <f t="shared" si="5"/>
        <v>303</v>
      </c>
      <c r="BU9" s="21">
        <f t="shared" si="5"/>
        <v>436.5</v>
      </c>
      <c r="BV9" s="21">
        <f t="shared" si="5"/>
        <v>1331.5</v>
      </c>
      <c r="BW9" s="21">
        <f t="shared" si="5"/>
        <v>1647.5</v>
      </c>
      <c r="BX9" s="21">
        <f t="shared" si="5"/>
        <v>77</v>
      </c>
      <c r="BY9" s="21">
        <f t="shared" si="5"/>
        <v>565</v>
      </c>
      <c r="BZ9" s="21">
        <f t="shared" si="5"/>
        <v>237.5</v>
      </c>
      <c r="CA9" s="21">
        <f t="shared" si="5"/>
        <v>193</v>
      </c>
      <c r="CB9" s="21">
        <f t="shared" si="5"/>
        <v>79884</v>
      </c>
      <c r="CC9" s="21">
        <f t="shared" si="5"/>
        <v>170</v>
      </c>
      <c r="CD9" s="21">
        <f t="shared" si="5"/>
        <v>75</v>
      </c>
      <c r="CE9" s="21">
        <f t="shared" si="5"/>
        <v>142.5</v>
      </c>
      <c r="CF9" s="21">
        <f t="shared" si="5"/>
        <v>111</v>
      </c>
      <c r="CG9" s="21">
        <f t="shared" si="5"/>
        <v>173</v>
      </c>
      <c r="CH9" s="21">
        <f t="shared" si="5"/>
        <v>118</v>
      </c>
      <c r="CI9" s="21">
        <f t="shared" si="5"/>
        <v>704.5</v>
      </c>
      <c r="CJ9" s="21">
        <f t="shared" si="5"/>
        <v>1031.5</v>
      </c>
      <c r="CK9" s="21">
        <f t="shared" si="5"/>
        <v>4329.5</v>
      </c>
      <c r="CL9" s="21">
        <f t="shared" si="5"/>
        <v>1317.5</v>
      </c>
      <c r="CM9" s="21">
        <f t="shared" si="5"/>
        <v>762.5</v>
      </c>
      <c r="CN9" s="21">
        <f t="shared" si="5"/>
        <v>24611.5</v>
      </c>
      <c r="CO9" s="21">
        <f t="shared" si="5"/>
        <v>14262</v>
      </c>
      <c r="CP9" s="21">
        <f t="shared" si="5"/>
        <v>1121</v>
      </c>
      <c r="CQ9" s="21">
        <f t="shared" si="5"/>
        <v>1350.5</v>
      </c>
      <c r="CR9" s="21">
        <f t="shared" si="5"/>
        <v>203</v>
      </c>
      <c r="CS9" s="21">
        <f t="shared" si="5"/>
        <v>315</v>
      </c>
      <c r="CT9" s="21">
        <f t="shared" si="5"/>
        <v>114</v>
      </c>
      <c r="CU9" s="21">
        <f t="shared" si="5"/>
        <v>26.5</v>
      </c>
      <c r="CV9" s="21">
        <f t="shared" si="5"/>
        <v>57</v>
      </c>
      <c r="CW9" s="21">
        <f t="shared" si="5"/>
        <v>166</v>
      </c>
      <c r="CX9" s="21">
        <f t="shared" si="5"/>
        <v>433</v>
      </c>
      <c r="CY9" s="21">
        <f t="shared" si="5"/>
        <v>56.5</v>
      </c>
      <c r="CZ9" s="21">
        <f t="shared" si="5"/>
        <v>2270.5</v>
      </c>
      <c r="DA9" s="21">
        <f t="shared" si="5"/>
        <v>168</v>
      </c>
      <c r="DB9" s="21">
        <f t="shared" si="5"/>
        <v>296.5</v>
      </c>
      <c r="DC9" s="21">
        <f t="shared" si="5"/>
        <v>150.5</v>
      </c>
      <c r="DD9" s="21">
        <f t="shared" si="5"/>
        <v>124</v>
      </c>
      <c r="DE9" s="21">
        <f t="shared" si="5"/>
        <v>451</v>
      </c>
      <c r="DF9" s="21">
        <f t="shared" si="5"/>
        <v>20600</v>
      </c>
      <c r="DG9" s="21">
        <f t="shared" si="5"/>
        <v>91.5</v>
      </c>
      <c r="DH9" s="21">
        <f t="shared" si="5"/>
        <v>2254.5</v>
      </c>
      <c r="DI9" s="21">
        <f t="shared" si="5"/>
        <v>2754.5</v>
      </c>
      <c r="DJ9" s="21">
        <f t="shared" si="5"/>
        <v>638.5</v>
      </c>
      <c r="DK9" s="21">
        <f t="shared" si="5"/>
        <v>356</v>
      </c>
      <c r="DL9" s="21">
        <f t="shared" si="5"/>
        <v>6010</v>
      </c>
      <c r="DM9" s="21">
        <f t="shared" si="5"/>
        <v>298.5</v>
      </c>
      <c r="DN9" s="21">
        <f t="shared" si="5"/>
        <v>1365</v>
      </c>
      <c r="DO9" s="21">
        <f t="shared" si="5"/>
        <v>2942</v>
      </c>
      <c r="DP9" s="21">
        <f t="shared" si="5"/>
        <v>185</v>
      </c>
      <c r="DQ9" s="21">
        <f t="shared" si="5"/>
        <v>492.5</v>
      </c>
      <c r="DR9" s="21">
        <f t="shared" si="5"/>
        <v>1270</v>
      </c>
      <c r="DS9" s="21">
        <f t="shared" si="5"/>
        <v>791</v>
      </c>
      <c r="DT9" s="21">
        <f t="shared" si="5"/>
        <v>171</v>
      </c>
      <c r="DU9" s="21">
        <f t="shared" si="5"/>
        <v>386</v>
      </c>
      <c r="DV9" s="21">
        <f t="shared" si="5"/>
        <v>191</v>
      </c>
      <c r="DW9" s="21">
        <f t="shared" si="5"/>
        <v>366</v>
      </c>
      <c r="DX9" s="21">
        <f t="shared" si="5"/>
        <v>212</v>
      </c>
      <c r="DY9" s="21">
        <f t="shared" si="5"/>
        <v>331</v>
      </c>
      <c r="DZ9" s="21">
        <f t="shared" si="5"/>
        <v>1112</v>
      </c>
      <c r="EA9" s="21">
        <f t="shared" si="5"/>
        <v>499.5</v>
      </c>
      <c r="EB9" s="21">
        <f aca="true" t="shared" si="6" ref="EB9:FX9">EB7-EB8</f>
        <v>568</v>
      </c>
      <c r="EC9" s="21">
        <f t="shared" si="6"/>
        <v>275</v>
      </c>
      <c r="ED9" s="21">
        <f t="shared" si="6"/>
        <v>1589</v>
      </c>
      <c r="EE9" s="21">
        <f t="shared" si="6"/>
        <v>215.5</v>
      </c>
      <c r="EF9" s="21">
        <f t="shared" si="6"/>
        <v>1547.5</v>
      </c>
      <c r="EG9" s="21">
        <f t="shared" si="6"/>
        <v>255</v>
      </c>
      <c r="EH9" s="21">
        <f t="shared" si="6"/>
        <v>204.5</v>
      </c>
      <c r="EI9" s="21">
        <f t="shared" si="6"/>
        <v>16571.5</v>
      </c>
      <c r="EJ9" s="21">
        <f t="shared" si="6"/>
        <v>8428</v>
      </c>
      <c r="EK9" s="21">
        <f t="shared" si="6"/>
        <v>633</v>
      </c>
      <c r="EL9" s="21">
        <f t="shared" si="6"/>
        <v>447</v>
      </c>
      <c r="EM9" s="21">
        <f t="shared" si="6"/>
        <v>577</v>
      </c>
      <c r="EN9" s="21">
        <f t="shared" si="6"/>
        <v>1018.5</v>
      </c>
      <c r="EO9" s="21">
        <f t="shared" si="6"/>
        <v>464</v>
      </c>
      <c r="EP9" s="21">
        <f t="shared" si="6"/>
        <v>396.5</v>
      </c>
      <c r="EQ9" s="21">
        <f t="shared" si="6"/>
        <v>2104</v>
      </c>
      <c r="ER9" s="21">
        <f t="shared" si="6"/>
        <v>374.5</v>
      </c>
      <c r="ES9" s="21">
        <f t="shared" si="6"/>
        <v>109.5</v>
      </c>
      <c r="ET9" s="21">
        <f t="shared" si="6"/>
        <v>200.5</v>
      </c>
      <c r="EU9" s="21">
        <f t="shared" si="6"/>
        <v>555</v>
      </c>
      <c r="EV9" s="21">
        <f t="shared" si="6"/>
        <v>62</v>
      </c>
      <c r="EW9" s="21">
        <f t="shared" si="6"/>
        <v>649</v>
      </c>
      <c r="EX9" s="21">
        <f t="shared" si="6"/>
        <v>240</v>
      </c>
      <c r="EY9" s="21">
        <f t="shared" si="6"/>
        <v>222.5</v>
      </c>
      <c r="EZ9" s="21">
        <f t="shared" si="6"/>
        <v>114.5</v>
      </c>
      <c r="FA9" s="21">
        <f t="shared" si="6"/>
        <v>2830.5</v>
      </c>
      <c r="FB9" s="21">
        <f t="shared" si="6"/>
        <v>409.5</v>
      </c>
      <c r="FC9" s="21">
        <f t="shared" si="6"/>
        <v>2607.5</v>
      </c>
      <c r="FD9" s="21">
        <f t="shared" si="6"/>
        <v>359.5</v>
      </c>
      <c r="FE9" s="21">
        <f t="shared" si="6"/>
        <v>98.5</v>
      </c>
      <c r="FF9" s="21">
        <f t="shared" si="6"/>
        <v>180.5</v>
      </c>
      <c r="FG9" s="21">
        <f t="shared" si="6"/>
        <v>111.5</v>
      </c>
      <c r="FH9" s="21">
        <f t="shared" si="6"/>
        <v>91.5</v>
      </c>
      <c r="FI9" s="21">
        <f t="shared" si="6"/>
        <v>1714.5</v>
      </c>
      <c r="FJ9" s="21">
        <f t="shared" si="6"/>
        <v>1643.5</v>
      </c>
      <c r="FK9" s="21">
        <f t="shared" si="6"/>
        <v>1989.5</v>
      </c>
      <c r="FL9" s="21">
        <f t="shared" si="6"/>
        <v>3831</v>
      </c>
      <c r="FM9" s="21">
        <f t="shared" si="6"/>
        <v>2871</v>
      </c>
      <c r="FN9" s="21">
        <f t="shared" si="6"/>
        <v>17856.5</v>
      </c>
      <c r="FO9" s="21">
        <f t="shared" si="6"/>
        <v>1080.5</v>
      </c>
      <c r="FP9" s="21">
        <f t="shared" si="6"/>
        <v>2122</v>
      </c>
      <c r="FQ9" s="21">
        <f t="shared" si="6"/>
        <v>802.5</v>
      </c>
      <c r="FR9" s="21">
        <f t="shared" si="6"/>
        <v>143</v>
      </c>
      <c r="FS9" s="21">
        <f t="shared" si="6"/>
        <v>152</v>
      </c>
      <c r="FT9" s="21">
        <f t="shared" si="6"/>
        <v>89</v>
      </c>
      <c r="FU9" s="21">
        <f t="shared" si="6"/>
        <v>745.5</v>
      </c>
      <c r="FV9" s="21">
        <f t="shared" si="6"/>
        <v>627.5</v>
      </c>
      <c r="FW9" s="21">
        <f t="shared" si="6"/>
        <v>126.5</v>
      </c>
      <c r="FX9" s="21">
        <f t="shared" si="6"/>
        <v>81</v>
      </c>
      <c r="FY9" s="21"/>
      <c r="FZ9" s="9">
        <f t="shared" si="0"/>
        <v>751932</v>
      </c>
      <c r="GA9" s="9"/>
      <c r="GB9" s="9"/>
      <c r="GC9" s="9"/>
      <c r="GD9" s="9"/>
      <c r="GE9" s="13"/>
      <c r="GF9" s="13"/>
      <c r="GG9" s="19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15">
      <c r="A10" s="6" t="s">
        <v>227</v>
      </c>
      <c r="B10" s="18" t="s">
        <v>228</v>
      </c>
      <c r="C10" s="22">
        <v>2209</v>
      </c>
      <c r="D10" s="22">
        <f>8122+386</f>
        <v>8508</v>
      </c>
      <c r="E10" s="22">
        <v>3377</v>
      </c>
      <c r="F10" s="22">
        <f>2632+149</f>
        <v>2781</v>
      </c>
      <c r="G10" s="22">
        <v>140</v>
      </c>
      <c r="H10" s="22">
        <v>73</v>
      </c>
      <c r="I10" s="22">
        <f>4188+88</f>
        <v>4276</v>
      </c>
      <c r="J10" s="22">
        <v>722</v>
      </c>
      <c r="K10" s="22">
        <v>79</v>
      </c>
      <c r="L10" s="22">
        <v>791</v>
      </c>
      <c r="M10" s="22">
        <v>698</v>
      </c>
      <c r="N10" s="22">
        <v>5848</v>
      </c>
      <c r="O10" s="22">
        <v>1480</v>
      </c>
      <c r="P10" s="22">
        <v>25</v>
      </c>
      <c r="Q10" s="22">
        <v>13451</v>
      </c>
      <c r="R10" s="22">
        <v>83</v>
      </c>
      <c r="S10" s="22">
        <v>379</v>
      </c>
      <c r="T10" s="22">
        <v>29</v>
      </c>
      <c r="U10" s="22">
        <v>15</v>
      </c>
      <c r="V10" s="22">
        <v>57</v>
      </c>
      <c r="W10" s="23">
        <v>50</v>
      </c>
      <c r="X10" s="22">
        <v>10</v>
      </c>
      <c r="Y10" s="22">
        <v>232</v>
      </c>
      <c r="Z10" s="22">
        <v>73</v>
      </c>
      <c r="AA10" s="22">
        <v>4971</v>
      </c>
      <c r="AB10" s="22">
        <v>2594</v>
      </c>
      <c r="AC10" s="24">
        <v>141</v>
      </c>
      <c r="AD10" s="24">
        <v>161</v>
      </c>
      <c r="AE10" s="24">
        <v>24</v>
      </c>
      <c r="AF10" s="24">
        <v>27</v>
      </c>
      <c r="AG10" s="24">
        <v>106</v>
      </c>
      <c r="AH10" s="22">
        <v>381</v>
      </c>
      <c r="AI10" s="22">
        <v>97</v>
      </c>
      <c r="AJ10" s="22">
        <v>95</v>
      </c>
      <c r="AK10" s="22">
        <v>91</v>
      </c>
      <c r="AL10" s="22">
        <v>111</v>
      </c>
      <c r="AM10" s="22">
        <v>158</v>
      </c>
      <c r="AN10" s="22">
        <v>94</v>
      </c>
      <c r="AO10" s="22">
        <v>1121</v>
      </c>
      <c r="AP10" s="22">
        <v>30454</v>
      </c>
      <c r="AQ10" s="22">
        <v>65</v>
      </c>
      <c r="AR10" s="22">
        <v>2514</v>
      </c>
      <c r="AS10" s="22">
        <f>1266+9</f>
        <v>1275</v>
      </c>
      <c r="AT10" s="22">
        <v>180</v>
      </c>
      <c r="AU10" s="22">
        <v>48</v>
      </c>
      <c r="AV10" s="22">
        <v>59</v>
      </c>
      <c r="AW10" s="22">
        <v>27</v>
      </c>
      <c r="AX10" s="22">
        <v>8</v>
      </c>
      <c r="AY10" s="22">
        <v>126</v>
      </c>
      <c r="AZ10" s="22">
        <v>4521</v>
      </c>
      <c r="BA10" s="22">
        <v>1749</v>
      </c>
      <c r="BB10" s="22">
        <v>1461</v>
      </c>
      <c r="BC10" s="22">
        <f>8051+318</f>
        <v>8369</v>
      </c>
      <c r="BD10" s="22">
        <v>325</v>
      </c>
      <c r="BE10" s="22">
        <v>200</v>
      </c>
      <c r="BF10" s="22">
        <v>1103</v>
      </c>
      <c r="BG10" s="22">
        <v>265</v>
      </c>
      <c r="BH10" s="22">
        <v>88</v>
      </c>
      <c r="BI10" s="22">
        <v>59</v>
      </c>
      <c r="BJ10" s="22">
        <v>237</v>
      </c>
      <c r="BK10" s="22">
        <v>1258</v>
      </c>
      <c r="BL10" s="22">
        <v>31</v>
      </c>
      <c r="BM10" s="22">
        <v>93</v>
      </c>
      <c r="BN10" s="22">
        <v>872</v>
      </c>
      <c r="BO10" s="22">
        <v>378</v>
      </c>
      <c r="BP10" s="22">
        <v>45</v>
      </c>
      <c r="BQ10" s="22">
        <f>1236+17</f>
        <v>1253</v>
      </c>
      <c r="BR10" s="22">
        <v>1141</v>
      </c>
      <c r="BS10" s="22">
        <v>254</v>
      </c>
      <c r="BT10" s="22">
        <v>40</v>
      </c>
      <c r="BU10" s="22">
        <v>101</v>
      </c>
      <c r="BV10" s="22">
        <v>181</v>
      </c>
      <c r="BW10" s="22">
        <v>171</v>
      </c>
      <c r="BX10" s="22">
        <v>11</v>
      </c>
      <c r="BY10" s="22">
        <v>238</v>
      </c>
      <c r="BZ10" s="22">
        <v>55</v>
      </c>
      <c r="CA10" s="22">
        <v>45</v>
      </c>
      <c r="CB10" s="22">
        <v>12952</v>
      </c>
      <c r="CC10" s="22">
        <v>29</v>
      </c>
      <c r="CD10" s="22">
        <v>28</v>
      </c>
      <c r="CE10" s="22">
        <v>35</v>
      </c>
      <c r="CF10" s="22">
        <v>21</v>
      </c>
      <c r="CG10" s="22">
        <v>33</v>
      </c>
      <c r="CH10" s="22">
        <v>34</v>
      </c>
      <c r="CI10" s="22">
        <v>191</v>
      </c>
      <c r="CJ10" s="22">
        <v>435</v>
      </c>
      <c r="CK10" s="22">
        <v>668</v>
      </c>
      <c r="CL10" s="22">
        <v>150</v>
      </c>
      <c r="CM10" s="22">
        <v>225</v>
      </c>
      <c r="CN10" s="22">
        <f>3686+56</f>
        <v>3742</v>
      </c>
      <c r="CO10" s="22">
        <v>2088</v>
      </c>
      <c r="CP10" s="24">
        <v>209</v>
      </c>
      <c r="CQ10" s="24">
        <v>451</v>
      </c>
      <c r="CR10" s="24">
        <v>31</v>
      </c>
      <c r="CS10" s="24">
        <v>36</v>
      </c>
      <c r="CT10" s="22">
        <v>46</v>
      </c>
      <c r="CU10" s="22">
        <v>31</v>
      </c>
      <c r="CV10" s="22">
        <v>7</v>
      </c>
      <c r="CW10" s="22">
        <v>50</v>
      </c>
      <c r="CX10" s="22">
        <v>89</v>
      </c>
      <c r="CY10" s="22">
        <v>19</v>
      </c>
      <c r="CZ10" s="22">
        <v>579</v>
      </c>
      <c r="DA10" s="22">
        <v>16</v>
      </c>
      <c r="DB10" s="22">
        <v>36</v>
      </c>
      <c r="DC10" s="22">
        <v>30</v>
      </c>
      <c r="DD10" s="22">
        <v>34</v>
      </c>
      <c r="DE10" s="22">
        <v>57</v>
      </c>
      <c r="DF10" s="22">
        <f>5470+45</f>
        <v>5515</v>
      </c>
      <c r="DG10" s="22">
        <v>10</v>
      </c>
      <c r="DH10" s="22">
        <v>438</v>
      </c>
      <c r="DI10" s="22">
        <v>900</v>
      </c>
      <c r="DJ10" s="22">
        <v>147</v>
      </c>
      <c r="DK10" s="22">
        <v>114</v>
      </c>
      <c r="DL10" s="22">
        <v>1777</v>
      </c>
      <c r="DM10" s="24">
        <v>86</v>
      </c>
      <c r="DN10" s="24">
        <v>393</v>
      </c>
      <c r="DO10" s="22">
        <v>1241</v>
      </c>
      <c r="DP10" s="22">
        <v>33</v>
      </c>
      <c r="DQ10" s="22">
        <v>95</v>
      </c>
      <c r="DR10" s="22">
        <v>482</v>
      </c>
      <c r="DS10" s="22">
        <v>344</v>
      </c>
      <c r="DT10" s="22">
        <v>71</v>
      </c>
      <c r="DU10" s="22">
        <v>104</v>
      </c>
      <c r="DV10" s="22">
        <v>49</v>
      </c>
      <c r="DW10" s="22">
        <v>85</v>
      </c>
      <c r="DX10" s="22">
        <v>20</v>
      </c>
      <c r="DY10" s="22">
        <v>34</v>
      </c>
      <c r="DZ10" s="22">
        <v>139</v>
      </c>
      <c r="EA10" s="22">
        <v>99</v>
      </c>
      <c r="EB10" s="24">
        <v>127</v>
      </c>
      <c r="EC10" s="24">
        <v>28</v>
      </c>
      <c r="ED10" s="24">
        <v>35</v>
      </c>
      <c r="EE10" s="22">
        <v>60</v>
      </c>
      <c r="EF10" s="22">
        <v>586</v>
      </c>
      <c r="EG10" s="22">
        <v>87</v>
      </c>
      <c r="EH10" s="22">
        <v>62</v>
      </c>
      <c r="EI10" s="22">
        <v>6171</v>
      </c>
      <c r="EJ10" s="22">
        <v>1506</v>
      </c>
      <c r="EK10" s="22">
        <v>87</v>
      </c>
      <c r="EL10" s="22">
        <v>52</v>
      </c>
      <c r="EM10" s="22">
        <v>210</v>
      </c>
      <c r="EN10" s="22">
        <v>390</v>
      </c>
      <c r="EO10" s="22">
        <v>101</v>
      </c>
      <c r="EP10" s="22">
        <v>62</v>
      </c>
      <c r="EQ10" s="22">
        <v>98</v>
      </c>
      <c r="ER10" s="22">
        <v>42</v>
      </c>
      <c r="ES10" s="22">
        <v>30</v>
      </c>
      <c r="ET10" s="22">
        <v>54</v>
      </c>
      <c r="EU10" s="22">
        <v>294</v>
      </c>
      <c r="EV10" s="22">
        <v>26</v>
      </c>
      <c r="EW10" s="22">
        <v>68</v>
      </c>
      <c r="EX10" s="22">
        <v>39</v>
      </c>
      <c r="EY10" s="22">
        <v>44</v>
      </c>
      <c r="EZ10" s="22">
        <v>41</v>
      </c>
      <c r="FA10" s="22">
        <v>456</v>
      </c>
      <c r="FB10" s="22">
        <v>122</v>
      </c>
      <c r="FC10" s="22">
        <v>343</v>
      </c>
      <c r="FD10" s="22">
        <v>85</v>
      </c>
      <c r="FE10" s="22">
        <v>35</v>
      </c>
      <c r="FF10" s="22">
        <v>32</v>
      </c>
      <c r="FG10" s="22">
        <v>18</v>
      </c>
      <c r="FH10" s="22">
        <v>17</v>
      </c>
      <c r="FI10" s="22">
        <v>556</v>
      </c>
      <c r="FJ10" s="22">
        <v>262</v>
      </c>
      <c r="FK10" s="22">
        <v>508</v>
      </c>
      <c r="FL10" s="22">
        <v>351</v>
      </c>
      <c r="FM10" s="22">
        <v>507</v>
      </c>
      <c r="FN10" s="22">
        <v>6316</v>
      </c>
      <c r="FO10" s="22">
        <v>249</v>
      </c>
      <c r="FP10" s="22">
        <v>826</v>
      </c>
      <c r="FQ10" s="22">
        <v>232</v>
      </c>
      <c r="FR10" s="22">
        <v>36</v>
      </c>
      <c r="FS10" s="22">
        <v>22</v>
      </c>
      <c r="FT10" s="22">
        <v>16</v>
      </c>
      <c r="FU10" s="22">
        <v>204</v>
      </c>
      <c r="FV10" s="22">
        <v>154</v>
      </c>
      <c r="FW10" s="22">
        <v>24</v>
      </c>
      <c r="FX10" s="22">
        <v>26</v>
      </c>
      <c r="FY10" s="22"/>
      <c r="FZ10" s="9">
        <f t="shared" si="0"/>
        <v>171083</v>
      </c>
      <c r="GA10" s="9"/>
      <c r="GB10" s="9"/>
      <c r="GC10" s="9"/>
      <c r="GD10" s="9"/>
      <c r="GE10" s="18"/>
      <c r="GF10" s="18"/>
      <c r="GG10" s="19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15">
      <c r="A11" s="12" t="s">
        <v>229</v>
      </c>
      <c r="B11" s="18" t="s">
        <v>230</v>
      </c>
      <c r="C11" s="25">
        <v>2979</v>
      </c>
      <c r="D11" s="25">
        <f>10563+493.5</f>
        <v>11056.5</v>
      </c>
      <c r="E11" s="25">
        <v>4746</v>
      </c>
      <c r="F11" s="25">
        <f>3444.5+211</f>
        <v>3655.5</v>
      </c>
      <c r="G11" s="25">
        <v>200.5</v>
      </c>
      <c r="H11" s="25">
        <v>128.5</v>
      </c>
      <c r="I11" s="25">
        <f>5791.5+465.5</f>
        <v>6257</v>
      </c>
      <c r="J11" s="25">
        <v>1072.5</v>
      </c>
      <c r="K11" s="25">
        <v>107.5</v>
      </c>
      <c r="L11" s="25">
        <v>1244.5</v>
      </c>
      <c r="M11" s="25">
        <v>1054</v>
      </c>
      <c r="N11" s="25">
        <v>8443.5</v>
      </c>
      <c r="O11" s="25">
        <v>2043</v>
      </c>
      <c r="P11" s="25">
        <v>43</v>
      </c>
      <c r="Q11" s="25">
        <v>18880</v>
      </c>
      <c r="R11" s="25">
        <v>117.5</v>
      </c>
      <c r="S11" s="25">
        <v>554.5</v>
      </c>
      <c r="T11" s="25">
        <v>43</v>
      </c>
      <c r="U11" s="25">
        <v>27</v>
      </c>
      <c r="V11" s="25">
        <v>90.5</v>
      </c>
      <c r="W11" s="26">
        <v>173</v>
      </c>
      <c r="X11" s="25">
        <v>21.5</v>
      </c>
      <c r="Y11" s="25">
        <v>325.5</v>
      </c>
      <c r="Z11" s="25">
        <v>105</v>
      </c>
      <c r="AA11" s="25">
        <v>6927</v>
      </c>
      <c r="AB11" s="25">
        <v>3787.5</v>
      </c>
      <c r="AC11" s="25">
        <v>215.5</v>
      </c>
      <c r="AD11" s="25">
        <v>233.5</v>
      </c>
      <c r="AE11" s="25">
        <v>30</v>
      </c>
      <c r="AF11" s="25">
        <v>38.5</v>
      </c>
      <c r="AG11" s="25">
        <v>146</v>
      </c>
      <c r="AH11" s="25">
        <v>580</v>
      </c>
      <c r="AI11" s="25">
        <v>138</v>
      </c>
      <c r="AJ11" s="25">
        <v>155.5</v>
      </c>
      <c r="AK11" s="25">
        <v>149.5</v>
      </c>
      <c r="AL11" s="25">
        <v>155</v>
      </c>
      <c r="AM11" s="25">
        <v>266.5</v>
      </c>
      <c r="AN11" s="25">
        <v>144</v>
      </c>
      <c r="AO11" s="25">
        <v>1719</v>
      </c>
      <c r="AP11" s="25">
        <v>43285.5</v>
      </c>
      <c r="AQ11" s="25">
        <v>78</v>
      </c>
      <c r="AR11" s="25">
        <v>3500.5</v>
      </c>
      <c r="AS11" s="25">
        <f>1643.5+10.5</f>
        <v>1654</v>
      </c>
      <c r="AT11" s="25">
        <v>256.5</v>
      </c>
      <c r="AU11" s="25">
        <v>64.5</v>
      </c>
      <c r="AV11" s="25">
        <v>87</v>
      </c>
      <c r="AW11" s="25">
        <v>40</v>
      </c>
      <c r="AX11" s="25">
        <v>17.5</v>
      </c>
      <c r="AY11" s="25">
        <v>180</v>
      </c>
      <c r="AZ11" s="25">
        <v>6200.5</v>
      </c>
      <c r="BA11" s="25">
        <v>2403</v>
      </c>
      <c r="BB11" s="25">
        <v>1915</v>
      </c>
      <c r="BC11" s="25">
        <f>11449.5+474</f>
        <v>11923.5</v>
      </c>
      <c r="BD11" s="25">
        <v>433.5</v>
      </c>
      <c r="BE11" s="25">
        <v>267.5</v>
      </c>
      <c r="BF11" s="25">
        <v>1524</v>
      </c>
      <c r="BG11" s="25">
        <v>398.5</v>
      </c>
      <c r="BH11" s="25">
        <v>119.5</v>
      </c>
      <c r="BI11" s="25">
        <v>91</v>
      </c>
      <c r="BJ11" s="25">
        <v>319</v>
      </c>
      <c r="BK11" s="25">
        <v>1744</v>
      </c>
      <c r="BL11" s="25">
        <v>40.5</v>
      </c>
      <c r="BM11" s="25">
        <v>144</v>
      </c>
      <c r="BN11" s="25">
        <v>1215.5</v>
      </c>
      <c r="BO11" s="25">
        <v>542.5</v>
      </c>
      <c r="BP11" s="25">
        <v>81.5</v>
      </c>
      <c r="BQ11" s="25">
        <f>1663+20</f>
        <v>1683</v>
      </c>
      <c r="BR11" s="25">
        <v>1512.5</v>
      </c>
      <c r="BS11" s="25">
        <v>368.5</v>
      </c>
      <c r="BT11" s="25">
        <v>58</v>
      </c>
      <c r="BU11" s="25">
        <v>120</v>
      </c>
      <c r="BV11" s="25">
        <v>244</v>
      </c>
      <c r="BW11" s="25">
        <v>231</v>
      </c>
      <c r="BX11" s="25">
        <v>13.5</v>
      </c>
      <c r="BY11" s="25">
        <v>354.5</v>
      </c>
      <c r="BZ11" s="25">
        <v>90.5</v>
      </c>
      <c r="CA11" s="25">
        <v>69</v>
      </c>
      <c r="CB11" s="25">
        <v>18817</v>
      </c>
      <c r="CC11" s="25">
        <v>41.5</v>
      </c>
      <c r="CD11" s="25">
        <v>38.5</v>
      </c>
      <c r="CE11" s="25">
        <v>48.5</v>
      </c>
      <c r="CF11" s="25">
        <v>36</v>
      </c>
      <c r="CG11" s="25">
        <v>52.5</v>
      </c>
      <c r="CH11" s="25">
        <v>49.5</v>
      </c>
      <c r="CI11" s="25">
        <v>277.5</v>
      </c>
      <c r="CJ11" s="25">
        <v>597.5</v>
      </c>
      <c r="CK11" s="25">
        <f>904+4</f>
        <v>908</v>
      </c>
      <c r="CL11" s="25">
        <v>215</v>
      </c>
      <c r="CM11" s="25">
        <v>306.5</v>
      </c>
      <c r="CN11" s="25">
        <f>5279+68</f>
        <v>5347</v>
      </c>
      <c r="CO11" s="25">
        <v>2903.5</v>
      </c>
      <c r="CP11" s="25">
        <v>299</v>
      </c>
      <c r="CQ11" s="25">
        <v>644.5</v>
      </c>
      <c r="CR11" s="25">
        <v>55</v>
      </c>
      <c r="CS11" s="25">
        <v>58</v>
      </c>
      <c r="CT11" s="25">
        <v>75</v>
      </c>
      <c r="CU11" s="25">
        <v>63</v>
      </c>
      <c r="CV11" s="25">
        <v>14.5</v>
      </c>
      <c r="CW11" s="25">
        <v>67.5</v>
      </c>
      <c r="CX11" s="25">
        <v>139</v>
      </c>
      <c r="CY11" s="25">
        <v>41.5</v>
      </c>
      <c r="CZ11" s="25">
        <v>808</v>
      </c>
      <c r="DA11" s="25">
        <v>24.5</v>
      </c>
      <c r="DB11" s="25">
        <v>60.5</v>
      </c>
      <c r="DC11" s="25">
        <v>39</v>
      </c>
      <c r="DD11" s="25">
        <v>52</v>
      </c>
      <c r="DE11" s="25">
        <v>86</v>
      </c>
      <c r="DF11" s="25">
        <f>7662+48</f>
        <v>7710</v>
      </c>
      <c r="DG11" s="25">
        <v>19.5</v>
      </c>
      <c r="DH11" s="25">
        <v>595</v>
      </c>
      <c r="DI11" s="25">
        <v>1275</v>
      </c>
      <c r="DJ11" s="25">
        <v>185</v>
      </c>
      <c r="DK11" s="25">
        <v>161.5</v>
      </c>
      <c r="DL11" s="25">
        <v>2528.5</v>
      </c>
      <c r="DM11" s="25">
        <v>123</v>
      </c>
      <c r="DN11" s="25">
        <v>558</v>
      </c>
      <c r="DO11" s="25">
        <v>1769.5</v>
      </c>
      <c r="DP11" s="25">
        <v>49</v>
      </c>
      <c r="DQ11" s="25">
        <v>155</v>
      </c>
      <c r="DR11" s="25">
        <v>718</v>
      </c>
      <c r="DS11" s="25">
        <v>493.5</v>
      </c>
      <c r="DT11" s="25">
        <v>107.5</v>
      </c>
      <c r="DU11" s="25">
        <v>146.5</v>
      </c>
      <c r="DV11" s="25">
        <v>69</v>
      </c>
      <c r="DW11" s="25">
        <v>110</v>
      </c>
      <c r="DX11" s="25">
        <v>36.5</v>
      </c>
      <c r="DY11" s="25">
        <v>50</v>
      </c>
      <c r="DZ11" s="25">
        <v>200.5</v>
      </c>
      <c r="EA11" s="25">
        <v>145</v>
      </c>
      <c r="EB11" s="25">
        <v>179.5</v>
      </c>
      <c r="EC11" s="25">
        <v>44</v>
      </c>
      <c r="ED11" s="25">
        <v>53.5</v>
      </c>
      <c r="EE11" s="25">
        <v>96.5</v>
      </c>
      <c r="EF11" s="25">
        <v>863</v>
      </c>
      <c r="EG11" s="25">
        <v>124.5</v>
      </c>
      <c r="EH11" s="25">
        <v>91.5</v>
      </c>
      <c r="EI11" s="25">
        <v>8954.5</v>
      </c>
      <c r="EJ11" s="25">
        <v>2125</v>
      </c>
      <c r="EK11" s="25">
        <v>112</v>
      </c>
      <c r="EL11" s="25">
        <v>69</v>
      </c>
      <c r="EM11" s="25">
        <v>292.5</v>
      </c>
      <c r="EN11" s="25">
        <v>561.5</v>
      </c>
      <c r="EO11" s="25">
        <v>151</v>
      </c>
      <c r="EP11" s="25">
        <v>92</v>
      </c>
      <c r="EQ11" s="25">
        <v>148.5</v>
      </c>
      <c r="ER11" s="25">
        <v>58.5</v>
      </c>
      <c r="ES11" s="25">
        <v>47.5</v>
      </c>
      <c r="ET11" s="25">
        <v>83</v>
      </c>
      <c r="EU11" s="25">
        <v>450.5</v>
      </c>
      <c r="EV11" s="25">
        <v>36</v>
      </c>
      <c r="EW11" s="25">
        <v>84.5</v>
      </c>
      <c r="EX11" s="25">
        <v>53.5</v>
      </c>
      <c r="EY11" s="25">
        <v>117</v>
      </c>
      <c r="EZ11" s="25">
        <v>58</v>
      </c>
      <c r="FA11" s="25">
        <v>626</v>
      </c>
      <c r="FB11" s="25">
        <v>178</v>
      </c>
      <c r="FC11" s="25">
        <v>529.5</v>
      </c>
      <c r="FD11" s="25">
        <v>125.5</v>
      </c>
      <c r="FE11" s="25">
        <v>40</v>
      </c>
      <c r="FF11" s="25">
        <v>45.5</v>
      </c>
      <c r="FG11" s="25">
        <v>23.5</v>
      </c>
      <c r="FH11" s="25">
        <v>31</v>
      </c>
      <c r="FI11" s="25">
        <v>789</v>
      </c>
      <c r="FJ11" s="25">
        <v>378.5</v>
      </c>
      <c r="FK11" s="25">
        <v>726</v>
      </c>
      <c r="FL11" s="25">
        <v>485</v>
      </c>
      <c r="FM11" s="25">
        <v>703</v>
      </c>
      <c r="FN11" s="25">
        <v>8851.5</v>
      </c>
      <c r="FO11" s="25">
        <v>344</v>
      </c>
      <c r="FP11" s="25">
        <v>1183</v>
      </c>
      <c r="FQ11" s="25">
        <v>340</v>
      </c>
      <c r="FR11" s="25">
        <v>53.5</v>
      </c>
      <c r="FS11" s="25">
        <v>34</v>
      </c>
      <c r="FT11" s="25">
        <v>25.5</v>
      </c>
      <c r="FU11" s="25">
        <v>299.5</v>
      </c>
      <c r="FV11" s="25">
        <v>226</v>
      </c>
      <c r="FW11" s="25">
        <v>40.5</v>
      </c>
      <c r="FX11" s="25">
        <v>35</v>
      </c>
      <c r="FY11" s="21"/>
      <c r="FZ11" s="9">
        <f t="shared" si="0"/>
        <v>241756</v>
      </c>
      <c r="GA11" s="9"/>
      <c r="GB11" s="9"/>
      <c r="GC11" s="9"/>
      <c r="GD11" s="9"/>
      <c r="GE11" s="18"/>
      <c r="GF11" s="18"/>
      <c r="GG11" s="19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15">
      <c r="A12" s="12" t="s">
        <v>231</v>
      </c>
      <c r="B12" s="5" t="s">
        <v>232</v>
      </c>
      <c r="C12" s="27">
        <f>ROUND(FZ133/FZ14,4)</f>
        <v>0.3479</v>
      </c>
      <c r="D12" s="27">
        <v>0.3479</v>
      </c>
      <c r="E12" s="27">
        <v>0.3479</v>
      </c>
      <c r="F12" s="27">
        <v>0.3479</v>
      </c>
      <c r="G12" s="27">
        <v>0.3479</v>
      </c>
      <c r="H12" s="27">
        <v>0.3479</v>
      </c>
      <c r="I12" s="27">
        <v>0.3479</v>
      </c>
      <c r="J12" s="27">
        <v>0.3479</v>
      </c>
      <c r="K12" s="27">
        <v>0.3479</v>
      </c>
      <c r="L12" s="27">
        <v>0.3479</v>
      </c>
      <c r="M12" s="27">
        <v>0.3479</v>
      </c>
      <c r="N12" s="27">
        <v>0.3479</v>
      </c>
      <c r="O12" s="27">
        <v>0.3479</v>
      </c>
      <c r="P12" s="27">
        <v>0.3479</v>
      </c>
      <c r="Q12" s="27">
        <v>0.3479</v>
      </c>
      <c r="R12" s="27">
        <v>0.3479</v>
      </c>
      <c r="S12" s="27">
        <v>0.3479</v>
      </c>
      <c r="T12" s="27">
        <v>0.3479</v>
      </c>
      <c r="U12" s="27">
        <v>0.3479</v>
      </c>
      <c r="V12" s="27">
        <v>0.3479</v>
      </c>
      <c r="W12" s="27">
        <v>0.3479</v>
      </c>
      <c r="X12" s="27">
        <v>0.3479</v>
      </c>
      <c r="Y12" s="27">
        <v>0.3479</v>
      </c>
      <c r="Z12" s="27">
        <v>0.3479</v>
      </c>
      <c r="AA12" s="27">
        <v>0.3479</v>
      </c>
      <c r="AB12" s="27">
        <v>0.3479</v>
      </c>
      <c r="AC12" s="27">
        <v>0.3479</v>
      </c>
      <c r="AD12" s="27">
        <v>0.3479</v>
      </c>
      <c r="AE12" s="27">
        <v>0.3479</v>
      </c>
      <c r="AF12" s="27">
        <v>0.3479</v>
      </c>
      <c r="AG12" s="27">
        <v>0.3479</v>
      </c>
      <c r="AH12" s="27">
        <v>0.3479</v>
      </c>
      <c r="AI12" s="27">
        <v>0.3479</v>
      </c>
      <c r="AJ12" s="27">
        <v>0.3479</v>
      </c>
      <c r="AK12" s="27">
        <v>0.3479</v>
      </c>
      <c r="AL12" s="27">
        <v>0.3479</v>
      </c>
      <c r="AM12" s="27">
        <v>0.3479</v>
      </c>
      <c r="AN12" s="27">
        <v>0.3479</v>
      </c>
      <c r="AO12" s="27">
        <v>0.3479</v>
      </c>
      <c r="AP12" s="27">
        <v>0.3479</v>
      </c>
      <c r="AQ12" s="27">
        <v>0.3479</v>
      </c>
      <c r="AR12" s="27">
        <v>0.3479</v>
      </c>
      <c r="AS12" s="27">
        <v>0.3479</v>
      </c>
      <c r="AT12" s="27">
        <v>0.3479</v>
      </c>
      <c r="AU12" s="27">
        <v>0.3479</v>
      </c>
      <c r="AV12" s="27">
        <v>0.3479</v>
      </c>
      <c r="AW12" s="27">
        <v>0.3479</v>
      </c>
      <c r="AX12" s="27">
        <v>0.3479</v>
      </c>
      <c r="AY12" s="27">
        <v>0.3479</v>
      </c>
      <c r="AZ12" s="27">
        <v>0.3479</v>
      </c>
      <c r="BA12" s="27">
        <v>0.3479</v>
      </c>
      <c r="BB12" s="27">
        <v>0.3479</v>
      </c>
      <c r="BC12" s="27">
        <v>0.3479</v>
      </c>
      <c r="BD12" s="27">
        <v>0.3479</v>
      </c>
      <c r="BE12" s="27">
        <v>0.3479</v>
      </c>
      <c r="BF12" s="27">
        <v>0.3479</v>
      </c>
      <c r="BG12" s="27">
        <v>0.3479</v>
      </c>
      <c r="BH12" s="27">
        <v>0.3479</v>
      </c>
      <c r="BI12" s="27">
        <v>0.3479</v>
      </c>
      <c r="BJ12" s="27">
        <v>0.3479</v>
      </c>
      <c r="BK12" s="27">
        <v>0.3479</v>
      </c>
      <c r="BL12" s="27">
        <v>0.3479</v>
      </c>
      <c r="BM12" s="27">
        <v>0.3479</v>
      </c>
      <c r="BN12" s="27">
        <v>0.3479</v>
      </c>
      <c r="BO12" s="27">
        <v>0.3479</v>
      </c>
      <c r="BP12" s="27">
        <v>0.3479</v>
      </c>
      <c r="BQ12" s="27">
        <v>0.3479</v>
      </c>
      <c r="BR12" s="27">
        <v>0.3479</v>
      </c>
      <c r="BS12" s="27">
        <v>0.3479</v>
      </c>
      <c r="BT12" s="27">
        <v>0.3479</v>
      </c>
      <c r="BU12" s="27">
        <v>0.3479</v>
      </c>
      <c r="BV12" s="27">
        <v>0.3479</v>
      </c>
      <c r="BW12" s="27">
        <v>0.3479</v>
      </c>
      <c r="BX12" s="27">
        <v>0.3479</v>
      </c>
      <c r="BY12" s="27">
        <v>0.3479</v>
      </c>
      <c r="BZ12" s="27">
        <v>0.3479</v>
      </c>
      <c r="CA12" s="27">
        <v>0.3479</v>
      </c>
      <c r="CB12" s="27">
        <v>0.3479</v>
      </c>
      <c r="CC12" s="27">
        <v>0.3479</v>
      </c>
      <c r="CD12" s="27">
        <v>0.3479</v>
      </c>
      <c r="CE12" s="27">
        <v>0.3479</v>
      </c>
      <c r="CF12" s="27">
        <v>0.3479</v>
      </c>
      <c r="CG12" s="27">
        <v>0.3479</v>
      </c>
      <c r="CH12" s="27">
        <v>0.3479</v>
      </c>
      <c r="CI12" s="27">
        <v>0.3479</v>
      </c>
      <c r="CJ12" s="27">
        <v>0.3479</v>
      </c>
      <c r="CK12" s="27">
        <v>0.3479</v>
      </c>
      <c r="CL12" s="27">
        <v>0.3479</v>
      </c>
      <c r="CM12" s="27">
        <v>0.3479</v>
      </c>
      <c r="CN12" s="27">
        <v>0.3479</v>
      </c>
      <c r="CO12" s="27">
        <v>0.3479</v>
      </c>
      <c r="CP12" s="27">
        <v>0.3479</v>
      </c>
      <c r="CQ12" s="27">
        <v>0.3479</v>
      </c>
      <c r="CR12" s="27">
        <v>0.3479</v>
      </c>
      <c r="CS12" s="27">
        <v>0.3479</v>
      </c>
      <c r="CT12" s="27">
        <v>0.3479</v>
      </c>
      <c r="CU12" s="27">
        <v>0.3479</v>
      </c>
      <c r="CV12" s="27">
        <v>0.3479</v>
      </c>
      <c r="CW12" s="27">
        <v>0.3479</v>
      </c>
      <c r="CX12" s="27">
        <v>0.3479</v>
      </c>
      <c r="CY12" s="27">
        <v>0.3479</v>
      </c>
      <c r="CZ12" s="27">
        <v>0.3479</v>
      </c>
      <c r="DA12" s="27">
        <v>0.3479</v>
      </c>
      <c r="DB12" s="27">
        <v>0.3479</v>
      </c>
      <c r="DC12" s="27">
        <v>0.3479</v>
      </c>
      <c r="DD12" s="27">
        <v>0.3479</v>
      </c>
      <c r="DE12" s="27">
        <v>0.3479</v>
      </c>
      <c r="DF12" s="27">
        <v>0.3479</v>
      </c>
      <c r="DG12" s="27">
        <v>0.3479</v>
      </c>
      <c r="DH12" s="27">
        <v>0.3479</v>
      </c>
      <c r="DI12" s="27">
        <v>0.3479</v>
      </c>
      <c r="DJ12" s="27">
        <v>0.3479</v>
      </c>
      <c r="DK12" s="27">
        <v>0.3479</v>
      </c>
      <c r="DL12" s="27">
        <v>0.3479</v>
      </c>
      <c r="DM12" s="27">
        <v>0.3479</v>
      </c>
      <c r="DN12" s="27">
        <v>0.3479</v>
      </c>
      <c r="DO12" s="27">
        <v>0.3479</v>
      </c>
      <c r="DP12" s="27">
        <v>0.3479</v>
      </c>
      <c r="DQ12" s="27">
        <v>0.3479</v>
      </c>
      <c r="DR12" s="27">
        <v>0.3479</v>
      </c>
      <c r="DS12" s="27">
        <v>0.3479</v>
      </c>
      <c r="DT12" s="27">
        <v>0.3479</v>
      </c>
      <c r="DU12" s="27">
        <v>0.3479</v>
      </c>
      <c r="DV12" s="27">
        <v>0.3479</v>
      </c>
      <c r="DW12" s="27">
        <v>0.3479</v>
      </c>
      <c r="DX12" s="27">
        <v>0.3479</v>
      </c>
      <c r="DY12" s="27">
        <v>0.3479</v>
      </c>
      <c r="DZ12" s="27">
        <v>0.3479</v>
      </c>
      <c r="EA12" s="27">
        <v>0.3479</v>
      </c>
      <c r="EB12" s="27">
        <v>0.3479</v>
      </c>
      <c r="EC12" s="27">
        <v>0.3479</v>
      </c>
      <c r="ED12" s="27">
        <v>0.3479</v>
      </c>
      <c r="EE12" s="27">
        <v>0.3479</v>
      </c>
      <c r="EF12" s="27">
        <v>0.3479</v>
      </c>
      <c r="EG12" s="27">
        <v>0.3479</v>
      </c>
      <c r="EH12" s="27">
        <v>0.3479</v>
      </c>
      <c r="EI12" s="27">
        <v>0.3479</v>
      </c>
      <c r="EJ12" s="27">
        <v>0.3479</v>
      </c>
      <c r="EK12" s="27">
        <v>0.3479</v>
      </c>
      <c r="EL12" s="27">
        <v>0.3479</v>
      </c>
      <c r="EM12" s="27">
        <v>0.3479</v>
      </c>
      <c r="EN12" s="27">
        <v>0.3479</v>
      </c>
      <c r="EO12" s="27">
        <v>0.3479</v>
      </c>
      <c r="EP12" s="27">
        <v>0.3479</v>
      </c>
      <c r="EQ12" s="27">
        <v>0.3479</v>
      </c>
      <c r="ER12" s="27">
        <v>0.3479</v>
      </c>
      <c r="ES12" s="27">
        <v>0.3479</v>
      </c>
      <c r="ET12" s="27">
        <v>0.3479</v>
      </c>
      <c r="EU12" s="27">
        <v>0.3479</v>
      </c>
      <c r="EV12" s="27">
        <v>0.3479</v>
      </c>
      <c r="EW12" s="27">
        <v>0.3479</v>
      </c>
      <c r="EX12" s="27">
        <v>0.3479</v>
      </c>
      <c r="EY12" s="27">
        <v>0.3479</v>
      </c>
      <c r="EZ12" s="27">
        <v>0.3479</v>
      </c>
      <c r="FA12" s="27">
        <v>0.3479</v>
      </c>
      <c r="FB12" s="27">
        <v>0.3479</v>
      </c>
      <c r="FC12" s="27">
        <v>0.3479</v>
      </c>
      <c r="FD12" s="27">
        <v>0.3479</v>
      </c>
      <c r="FE12" s="27">
        <v>0.3479</v>
      </c>
      <c r="FF12" s="27">
        <v>0.3479</v>
      </c>
      <c r="FG12" s="27">
        <v>0.3479</v>
      </c>
      <c r="FH12" s="27">
        <v>0.3479</v>
      </c>
      <c r="FI12" s="27">
        <v>0.3479</v>
      </c>
      <c r="FJ12" s="27">
        <v>0.3479</v>
      </c>
      <c r="FK12" s="27">
        <v>0.3479</v>
      </c>
      <c r="FL12" s="27">
        <v>0.3479</v>
      </c>
      <c r="FM12" s="27">
        <v>0.3479</v>
      </c>
      <c r="FN12" s="27">
        <v>0.3479</v>
      </c>
      <c r="FO12" s="27">
        <v>0.3479</v>
      </c>
      <c r="FP12" s="27">
        <v>0.3479</v>
      </c>
      <c r="FQ12" s="27">
        <v>0.3479</v>
      </c>
      <c r="FR12" s="27">
        <v>0.3479</v>
      </c>
      <c r="FS12" s="27">
        <v>0.3479</v>
      </c>
      <c r="FT12" s="27">
        <v>0.3479</v>
      </c>
      <c r="FU12" s="27">
        <v>0.3479</v>
      </c>
      <c r="FV12" s="27">
        <v>0.3479</v>
      </c>
      <c r="FW12" s="27">
        <v>0.3479</v>
      </c>
      <c r="FX12" s="27">
        <v>0.3479</v>
      </c>
      <c r="FY12" s="27"/>
      <c r="FZ12" s="27">
        <v>0.3261</v>
      </c>
      <c r="GA12" s="27"/>
      <c r="GB12" s="9"/>
      <c r="GC12" s="27"/>
      <c r="GD12" s="27"/>
      <c r="GE12" s="28"/>
      <c r="GF12" s="28"/>
      <c r="GG12" s="19"/>
      <c r="GH12" s="28"/>
      <c r="GI12" s="28"/>
      <c r="GJ12" s="28"/>
      <c r="GK12" s="28"/>
      <c r="GL12" s="28"/>
      <c r="GM12" s="28"/>
      <c r="GN12" s="28"/>
      <c r="GO12" s="28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15">
      <c r="A13" s="3" t="s">
        <v>233</v>
      </c>
      <c r="B13" s="18" t="s">
        <v>234</v>
      </c>
      <c r="C13" s="29">
        <v>3618</v>
      </c>
      <c r="D13" s="29">
        <f>26072+1327</f>
        <v>27399</v>
      </c>
      <c r="E13" s="29">
        <v>4420</v>
      </c>
      <c r="F13" s="29">
        <f>9172+542</f>
        <v>9714</v>
      </c>
      <c r="G13" s="29">
        <v>650</v>
      </c>
      <c r="H13" s="29">
        <v>599</v>
      </c>
      <c r="I13" s="30">
        <f>6094+131</f>
        <v>6225</v>
      </c>
      <c r="J13" s="29">
        <v>1253</v>
      </c>
      <c r="K13" s="29">
        <v>182</v>
      </c>
      <c r="L13" s="29">
        <v>1545</v>
      </c>
      <c r="M13" s="29">
        <v>845</v>
      </c>
      <c r="N13" s="29">
        <v>31051</v>
      </c>
      <c r="O13" s="29">
        <v>8718</v>
      </c>
      <c r="P13" s="29">
        <v>79</v>
      </c>
      <c r="Q13" s="29">
        <v>22778</v>
      </c>
      <c r="R13" s="29">
        <v>283</v>
      </c>
      <c r="S13" s="29">
        <v>908</v>
      </c>
      <c r="T13" s="29">
        <v>94</v>
      </c>
      <c r="U13" s="29">
        <v>40</v>
      </c>
      <c r="V13" s="29">
        <v>152</v>
      </c>
      <c r="W13" s="31">
        <v>117</v>
      </c>
      <c r="X13" s="29">
        <v>25</v>
      </c>
      <c r="Y13" s="29">
        <v>342</v>
      </c>
      <c r="Z13" s="29">
        <v>156</v>
      </c>
      <c r="AA13" s="29">
        <v>16128</v>
      </c>
      <c r="AB13" s="29">
        <v>17124</v>
      </c>
      <c r="AC13" s="29">
        <v>492</v>
      </c>
      <c r="AD13" s="29">
        <v>655</v>
      </c>
      <c r="AE13" s="29">
        <v>63</v>
      </c>
      <c r="AF13" s="29">
        <v>93</v>
      </c>
      <c r="AG13" s="29">
        <v>549</v>
      </c>
      <c r="AH13" s="29">
        <v>622</v>
      </c>
      <c r="AI13" s="29">
        <v>205</v>
      </c>
      <c r="AJ13" s="29">
        <v>151</v>
      </c>
      <c r="AK13" s="29">
        <v>116</v>
      </c>
      <c r="AL13" s="29">
        <v>161</v>
      </c>
      <c r="AM13" s="29">
        <v>275</v>
      </c>
      <c r="AN13" s="29">
        <v>256</v>
      </c>
      <c r="AO13" s="29">
        <v>3031</v>
      </c>
      <c r="AP13" s="29">
        <v>46630</v>
      </c>
      <c r="AQ13" s="29">
        <v>167</v>
      </c>
      <c r="AR13" s="29">
        <v>37512</v>
      </c>
      <c r="AS13" s="30">
        <f>3797+168</f>
        <v>3965</v>
      </c>
      <c r="AT13" s="29">
        <v>1566</v>
      </c>
      <c r="AU13" s="29">
        <v>217</v>
      </c>
      <c r="AV13" s="29">
        <v>178</v>
      </c>
      <c r="AW13" s="29">
        <v>137</v>
      </c>
      <c r="AX13" s="29">
        <v>22</v>
      </c>
      <c r="AY13" s="29">
        <v>374</v>
      </c>
      <c r="AZ13" s="29">
        <v>7061</v>
      </c>
      <c r="BA13" s="29">
        <v>5218</v>
      </c>
      <c r="BB13" s="29">
        <v>4729</v>
      </c>
      <c r="BC13" s="30">
        <f>17585+927</f>
        <v>18512</v>
      </c>
      <c r="BD13" s="29">
        <v>2806</v>
      </c>
      <c r="BE13" s="29">
        <v>800</v>
      </c>
      <c r="BF13" s="29">
        <v>13289</v>
      </c>
      <c r="BG13" s="29">
        <v>500</v>
      </c>
      <c r="BH13" s="29">
        <v>418</v>
      </c>
      <c r="BI13" s="29">
        <v>155</v>
      </c>
      <c r="BJ13" s="29">
        <v>3437</v>
      </c>
      <c r="BK13" s="29">
        <v>9200</v>
      </c>
      <c r="BL13" s="29">
        <v>133</v>
      </c>
      <c r="BM13" s="29">
        <v>184</v>
      </c>
      <c r="BN13" s="29">
        <v>2272</v>
      </c>
      <c r="BO13" s="29">
        <v>998</v>
      </c>
      <c r="BP13" s="29">
        <v>114</v>
      </c>
      <c r="BQ13" s="29">
        <f>3210+161</f>
        <v>3371</v>
      </c>
      <c r="BR13" s="29">
        <v>2974</v>
      </c>
      <c r="BS13" s="29">
        <v>694</v>
      </c>
      <c r="BT13" s="29">
        <v>207</v>
      </c>
      <c r="BU13" s="29">
        <v>308</v>
      </c>
      <c r="BV13" s="29">
        <v>857</v>
      </c>
      <c r="BW13" s="29">
        <v>1114</v>
      </c>
      <c r="BX13" s="29">
        <v>56</v>
      </c>
      <c r="BY13" s="29">
        <v>354</v>
      </c>
      <c r="BZ13" s="29">
        <v>128</v>
      </c>
      <c r="CA13" s="29">
        <v>124</v>
      </c>
      <c r="CB13" s="29">
        <v>50103</v>
      </c>
      <c r="CC13" s="29">
        <v>97</v>
      </c>
      <c r="CD13" s="29">
        <v>51</v>
      </c>
      <c r="CE13" s="29">
        <v>89</v>
      </c>
      <c r="CF13" s="29">
        <v>60</v>
      </c>
      <c r="CG13" s="29">
        <v>101</v>
      </c>
      <c r="CH13" s="29">
        <v>74</v>
      </c>
      <c r="CI13" s="29">
        <v>439</v>
      </c>
      <c r="CJ13" s="29">
        <v>697</v>
      </c>
      <c r="CK13" s="29">
        <v>2860</v>
      </c>
      <c r="CL13" s="29">
        <v>828</v>
      </c>
      <c r="CM13" s="29">
        <v>470</v>
      </c>
      <c r="CN13" s="29">
        <f>15485+293</f>
        <v>15778</v>
      </c>
      <c r="CO13" s="29">
        <v>8846</v>
      </c>
      <c r="CP13" s="29">
        <v>699</v>
      </c>
      <c r="CQ13" s="29">
        <v>875</v>
      </c>
      <c r="CR13" s="29">
        <v>121</v>
      </c>
      <c r="CS13" s="29">
        <v>184</v>
      </c>
      <c r="CT13" s="29">
        <v>69</v>
      </c>
      <c r="CU13" s="29">
        <v>245</v>
      </c>
      <c r="CV13" s="29">
        <v>29</v>
      </c>
      <c r="CW13" s="29">
        <v>106</v>
      </c>
      <c r="CX13" s="29">
        <v>247</v>
      </c>
      <c r="CY13" s="29">
        <v>93</v>
      </c>
      <c r="CZ13" s="29">
        <v>1422</v>
      </c>
      <c r="DA13" s="29">
        <v>101</v>
      </c>
      <c r="DB13" s="29">
        <v>193</v>
      </c>
      <c r="DC13" s="29">
        <v>101</v>
      </c>
      <c r="DD13" s="29">
        <v>81</v>
      </c>
      <c r="DE13" s="29">
        <v>178</v>
      </c>
      <c r="DF13" s="29">
        <f>13196+322</f>
        <v>13518</v>
      </c>
      <c r="DG13" s="29">
        <v>54</v>
      </c>
      <c r="DH13" s="29">
        <v>1480</v>
      </c>
      <c r="DI13" s="29">
        <v>1753</v>
      </c>
      <c r="DJ13" s="29">
        <v>401</v>
      </c>
      <c r="DK13" s="29">
        <v>236</v>
      </c>
      <c r="DL13" s="29">
        <v>3891</v>
      </c>
      <c r="DM13" s="29">
        <v>194</v>
      </c>
      <c r="DN13" s="29">
        <v>899</v>
      </c>
      <c r="DO13" s="29">
        <v>1944</v>
      </c>
      <c r="DP13" s="29">
        <v>123</v>
      </c>
      <c r="DQ13" s="29">
        <v>300</v>
      </c>
      <c r="DR13" s="29">
        <v>791</v>
      </c>
      <c r="DS13" s="29">
        <v>527</v>
      </c>
      <c r="DT13" s="29">
        <v>110</v>
      </c>
      <c r="DU13" s="29">
        <v>258</v>
      </c>
      <c r="DV13" s="29">
        <v>128</v>
      </c>
      <c r="DW13" s="29">
        <v>232</v>
      </c>
      <c r="DX13" s="29">
        <v>125</v>
      </c>
      <c r="DY13" s="29">
        <v>193</v>
      </c>
      <c r="DZ13" s="29">
        <v>663</v>
      </c>
      <c r="EA13" s="29">
        <v>326</v>
      </c>
      <c r="EB13" s="29">
        <v>356</v>
      </c>
      <c r="EC13" s="29">
        <v>177</v>
      </c>
      <c r="ED13" s="29">
        <v>997</v>
      </c>
      <c r="EE13" s="29">
        <v>132</v>
      </c>
      <c r="EF13" s="29">
        <v>984</v>
      </c>
      <c r="EG13" s="29">
        <v>166</v>
      </c>
      <c r="EH13" s="29">
        <v>126</v>
      </c>
      <c r="EI13" s="29">
        <v>10627</v>
      </c>
      <c r="EJ13" s="29">
        <v>5467</v>
      </c>
      <c r="EK13" s="29">
        <v>414</v>
      </c>
      <c r="EL13" s="29">
        <v>280</v>
      </c>
      <c r="EM13" s="29">
        <v>378</v>
      </c>
      <c r="EN13" s="29">
        <v>642</v>
      </c>
      <c r="EO13" s="29">
        <v>311</v>
      </c>
      <c r="EP13" s="29">
        <v>233</v>
      </c>
      <c r="EQ13" s="29">
        <v>1366</v>
      </c>
      <c r="ER13" s="29">
        <v>241</v>
      </c>
      <c r="ES13" s="29">
        <v>66</v>
      </c>
      <c r="ET13" s="29">
        <v>119</v>
      </c>
      <c r="EU13" s="29">
        <v>350</v>
      </c>
      <c r="EV13" s="29">
        <v>47</v>
      </c>
      <c r="EW13" s="29">
        <v>446</v>
      </c>
      <c r="EX13" s="29">
        <v>156</v>
      </c>
      <c r="EY13" s="29">
        <v>122</v>
      </c>
      <c r="EZ13" s="29">
        <v>80</v>
      </c>
      <c r="FA13" s="29">
        <v>1842</v>
      </c>
      <c r="FB13" s="29">
        <v>241</v>
      </c>
      <c r="FC13" s="29">
        <v>1568</v>
      </c>
      <c r="FD13" s="29">
        <v>221</v>
      </c>
      <c r="FE13" s="29">
        <v>76</v>
      </c>
      <c r="FF13" s="29">
        <v>102</v>
      </c>
      <c r="FG13" s="29">
        <v>73</v>
      </c>
      <c r="FH13" s="29">
        <v>51</v>
      </c>
      <c r="FI13" s="29">
        <v>1086</v>
      </c>
      <c r="FJ13" s="29">
        <v>1056</v>
      </c>
      <c r="FK13" s="29">
        <v>1314</v>
      </c>
      <c r="FL13" s="29">
        <v>2576</v>
      </c>
      <c r="FM13" s="29">
        <v>2004</v>
      </c>
      <c r="FN13" s="29">
        <v>11673</v>
      </c>
      <c r="FO13" s="29">
        <v>699</v>
      </c>
      <c r="FP13" s="29">
        <v>1380</v>
      </c>
      <c r="FQ13" s="29">
        <v>486</v>
      </c>
      <c r="FR13" s="29">
        <v>90</v>
      </c>
      <c r="FS13" s="29">
        <v>102</v>
      </c>
      <c r="FT13" s="29">
        <v>52</v>
      </c>
      <c r="FU13" s="29">
        <v>480</v>
      </c>
      <c r="FV13" s="29">
        <v>398</v>
      </c>
      <c r="FW13" s="29">
        <v>76</v>
      </c>
      <c r="FX13" s="29">
        <v>49</v>
      </c>
      <c r="FY13" s="29"/>
      <c r="FZ13" s="9">
        <f>SUM(C13:FX13)</f>
        <v>497256</v>
      </c>
      <c r="GA13" s="9"/>
      <c r="GB13" s="9"/>
      <c r="GC13" s="9"/>
      <c r="GD13" s="9"/>
      <c r="GE13" s="18"/>
      <c r="GF13" s="18"/>
      <c r="GG13" s="19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20" customFormat="1" ht="15">
      <c r="A14" s="32" t="s">
        <v>235</v>
      </c>
      <c r="B14" s="18" t="s">
        <v>236</v>
      </c>
      <c r="C14" s="15">
        <v>5148</v>
      </c>
      <c r="D14" s="15">
        <f>39640+1736</f>
        <v>41376</v>
      </c>
      <c r="E14" s="15">
        <v>6601</v>
      </c>
      <c r="F14" s="15">
        <f>13276.5+796</f>
        <v>14072.5</v>
      </c>
      <c r="G14" s="15">
        <v>1029</v>
      </c>
      <c r="H14" s="15">
        <v>938</v>
      </c>
      <c r="I14" s="33">
        <f>8938+872</f>
        <v>9810</v>
      </c>
      <c r="J14" s="15">
        <v>1969</v>
      </c>
      <c r="K14" s="15">
        <v>289</v>
      </c>
      <c r="L14" s="15">
        <v>2791</v>
      </c>
      <c r="M14" s="15">
        <v>1371</v>
      </c>
      <c r="N14" s="15">
        <v>48332</v>
      </c>
      <c r="O14" s="15">
        <v>14761.5</v>
      </c>
      <c r="P14" s="15">
        <v>144.5</v>
      </c>
      <c r="Q14" s="15">
        <v>34028.5</v>
      </c>
      <c r="R14" s="15">
        <v>429</v>
      </c>
      <c r="S14" s="15">
        <v>1463</v>
      </c>
      <c r="T14" s="15">
        <v>145.5</v>
      </c>
      <c r="U14" s="15">
        <v>61.5</v>
      </c>
      <c r="V14" s="15">
        <v>257.5</v>
      </c>
      <c r="W14" s="15">
        <v>411.5</v>
      </c>
      <c r="X14" s="15">
        <v>42.5</v>
      </c>
      <c r="Y14" s="15">
        <v>517.5</v>
      </c>
      <c r="Z14" s="15">
        <v>233.5</v>
      </c>
      <c r="AA14" s="15">
        <v>24544</v>
      </c>
      <c r="AB14" s="15">
        <v>27402</v>
      </c>
      <c r="AC14" s="15">
        <v>875.5</v>
      </c>
      <c r="AD14" s="15">
        <v>1037</v>
      </c>
      <c r="AE14" s="15">
        <v>93.5</v>
      </c>
      <c r="AF14" s="15">
        <v>156</v>
      </c>
      <c r="AG14" s="15">
        <v>849.5</v>
      </c>
      <c r="AH14" s="15">
        <v>1015</v>
      </c>
      <c r="AI14" s="15">
        <v>300.5</v>
      </c>
      <c r="AJ14" s="15">
        <v>264.5</v>
      </c>
      <c r="AK14" s="15">
        <v>203.5</v>
      </c>
      <c r="AL14" s="15">
        <v>245.5</v>
      </c>
      <c r="AM14" s="15">
        <v>474.5</v>
      </c>
      <c r="AN14" s="15">
        <v>445.5</v>
      </c>
      <c r="AO14" s="15">
        <v>4928.5</v>
      </c>
      <c r="AP14" s="15">
        <v>69273</v>
      </c>
      <c r="AQ14" s="15">
        <v>253.5</v>
      </c>
      <c r="AR14" s="15">
        <v>56046.5</v>
      </c>
      <c r="AS14" s="15">
        <f>5761.5+185.5</f>
        <v>5947</v>
      </c>
      <c r="AT14" s="15">
        <v>2499</v>
      </c>
      <c r="AU14" s="15">
        <v>334.5</v>
      </c>
      <c r="AV14" s="15">
        <v>282</v>
      </c>
      <c r="AW14" s="15">
        <v>218</v>
      </c>
      <c r="AX14" s="15">
        <v>43.5</v>
      </c>
      <c r="AY14" s="15">
        <v>591</v>
      </c>
      <c r="AZ14" s="15">
        <v>10257.5</v>
      </c>
      <c r="BA14" s="15">
        <v>8159</v>
      </c>
      <c r="BB14" s="15">
        <v>6786</v>
      </c>
      <c r="BC14" s="33">
        <f>27750+1657</f>
        <v>29407</v>
      </c>
      <c r="BD14" s="15">
        <v>4335.5</v>
      </c>
      <c r="BE14" s="15">
        <v>1325.5</v>
      </c>
      <c r="BF14" s="15">
        <v>21477.5</v>
      </c>
      <c r="BG14" s="15">
        <v>793</v>
      </c>
      <c r="BH14" s="15">
        <v>652</v>
      </c>
      <c r="BI14" s="15">
        <v>244</v>
      </c>
      <c r="BJ14" s="15">
        <v>5586.5</v>
      </c>
      <c r="BK14" s="15">
        <v>13520</v>
      </c>
      <c r="BL14" s="15">
        <v>292.5</v>
      </c>
      <c r="BM14" s="15">
        <v>301</v>
      </c>
      <c r="BN14" s="15">
        <v>3566</v>
      </c>
      <c r="BO14" s="15">
        <v>1563</v>
      </c>
      <c r="BP14" s="15">
        <v>196.5</v>
      </c>
      <c r="BQ14" s="15">
        <f>5026+178.5</f>
        <v>5204.5</v>
      </c>
      <c r="BR14" s="15">
        <v>4580.5</v>
      </c>
      <c r="BS14" s="15">
        <v>1085</v>
      </c>
      <c r="BT14" s="15">
        <v>301</v>
      </c>
      <c r="BU14" s="15">
        <v>433.5</v>
      </c>
      <c r="BV14" s="15">
        <v>1328</v>
      </c>
      <c r="BW14" s="15">
        <v>1646.5</v>
      </c>
      <c r="BX14" s="15">
        <v>77</v>
      </c>
      <c r="BY14" s="15">
        <v>563.5</v>
      </c>
      <c r="BZ14" s="15">
        <v>237.5</v>
      </c>
      <c r="CA14" s="15">
        <v>190.5</v>
      </c>
      <c r="CB14" s="15">
        <v>80392</v>
      </c>
      <c r="CC14" s="15">
        <v>169</v>
      </c>
      <c r="CD14" s="15">
        <v>73.5</v>
      </c>
      <c r="CE14" s="15">
        <v>142</v>
      </c>
      <c r="CF14" s="15">
        <v>110</v>
      </c>
      <c r="CG14" s="15">
        <v>168</v>
      </c>
      <c r="CH14" s="15">
        <v>118</v>
      </c>
      <c r="CI14" s="15">
        <v>702</v>
      </c>
      <c r="CJ14" s="15">
        <v>1031.5</v>
      </c>
      <c r="CK14" s="33">
        <f>4418+73</f>
        <v>4491</v>
      </c>
      <c r="CL14" s="15">
        <v>1325</v>
      </c>
      <c r="CM14" s="15">
        <v>767</v>
      </c>
      <c r="CN14" s="15">
        <f>24641.5+338.5</f>
        <v>24980</v>
      </c>
      <c r="CO14" s="15">
        <v>14229.5</v>
      </c>
      <c r="CP14" s="15">
        <v>1133.5</v>
      </c>
      <c r="CQ14" s="15">
        <v>1345.5</v>
      </c>
      <c r="CR14" s="15">
        <v>202.5</v>
      </c>
      <c r="CS14" s="15">
        <v>317.5</v>
      </c>
      <c r="CT14" s="15">
        <v>113.5</v>
      </c>
      <c r="CU14" s="15">
        <v>477</v>
      </c>
      <c r="CV14" s="15">
        <v>56.5</v>
      </c>
      <c r="CW14" s="15">
        <v>165</v>
      </c>
      <c r="CX14" s="15">
        <v>429</v>
      </c>
      <c r="CY14" s="15">
        <v>263</v>
      </c>
      <c r="CZ14" s="15">
        <v>2253.5</v>
      </c>
      <c r="DA14" s="15">
        <v>167.5</v>
      </c>
      <c r="DB14" s="15">
        <v>295.5</v>
      </c>
      <c r="DC14" s="15">
        <v>148</v>
      </c>
      <c r="DD14" s="15">
        <v>124</v>
      </c>
      <c r="DE14" s="15">
        <v>450</v>
      </c>
      <c r="DF14" s="15">
        <f>20578.5+364.5</f>
        <v>20943</v>
      </c>
      <c r="DG14" s="15">
        <v>91.5</v>
      </c>
      <c r="DH14" s="15">
        <v>2257.5</v>
      </c>
      <c r="DI14" s="15">
        <v>2771</v>
      </c>
      <c r="DJ14" s="15">
        <v>635</v>
      </c>
      <c r="DK14" s="15">
        <v>360</v>
      </c>
      <c r="DL14" s="15">
        <v>6008</v>
      </c>
      <c r="DM14" s="15">
        <v>296.5</v>
      </c>
      <c r="DN14" s="15">
        <v>1361</v>
      </c>
      <c r="DO14" s="15">
        <v>2975</v>
      </c>
      <c r="DP14" s="15">
        <v>186</v>
      </c>
      <c r="DQ14" s="15">
        <v>490.5</v>
      </c>
      <c r="DR14" s="15">
        <v>1263.5</v>
      </c>
      <c r="DS14" s="15">
        <v>787.5</v>
      </c>
      <c r="DT14" s="15">
        <v>171</v>
      </c>
      <c r="DU14" s="15">
        <v>385</v>
      </c>
      <c r="DV14" s="15">
        <v>191.5</v>
      </c>
      <c r="DW14" s="15">
        <v>366</v>
      </c>
      <c r="DX14" s="15">
        <v>212</v>
      </c>
      <c r="DY14" s="15">
        <v>331.5</v>
      </c>
      <c r="DZ14" s="15">
        <v>1104.5</v>
      </c>
      <c r="EA14" s="15">
        <v>495.5</v>
      </c>
      <c r="EB14" s="15">
        <v>561</v>
      </c>
      <c r="EC14" s="15">
        <v>275</v>
      </c>
      <c r="ED14" s="15">
        <v>1588</v>
      </c>
      <c r="EE14" s="15">
        <v>215.5</v>
      </c>
      <c r="EF14" s="15">
        <v>1531.5</v>
      </c>
      <c r="EG14" s="15">
        <v>252.5</v>
      </c>
      <c r="EH14" s="15">
        <v>203</v>
      </c>
      <c r="EI14" s="15">
        <v>16552</v>
      </c>
      <c r="EJ14" s="15">
        <v>8393.5</v>
      </c>
      <c r="EK14" s="15">
        <v>627</v>
      </c>
      <c r="EL14" s="15">
        <v>441.5</v>
      </c>
      <c r="EM14" s="15">
        <v>577</v>
      </c>
      <c r="EN14" s="15">
        <v>1089</v>
      </c>
      <c r="EO14" s="15">
        <v>464</v>
      </c>
      <c r="EP14" s="15">
        <v>395</v>
      </c>
      <c r="EQ14" s="15">
        <v>2079</v>
      </c>
      <c r="ER14" s="15">
        <v>370</v>
      </c>
      <c r="ES14" s="15">
        <v>109</v>
      </c>
      <c r="ET14" s="15">
        <v>200.5</v>
      </c>
      <c r="EU14" s="15">
        <v>552</v>
      </c>
      <c r="EV14" s="15">
        <v>62.5</v>
      </c>
      <c r="EW14" s="15">
        <v>644.5</v>
      </c>
      <c r="EX14" s="15">
        <v>235</v>
      </c>
      <c r="EY14" s="15">
        <v>1191.5</v>
      </c>
      <c r="EZ14" s="15">
        <v>110</v>
      </c>
      <c r="FA14" s="15">
        <v>2800.5</v>
      </c>
      <c r="FB14" s="15">
        <v>411</v>
      </c>
      <c r="FC14" s="15">
        <v>2605</v>
      </c>
      <c r="FD14" s="15">
        <v>357.5</v>
      </c>
      <c r="FE14" s="15">
        <v>98.5</v>
      </c>
      <c r="FF14" s="15">
        <v>179.5</v>
      </c>
      <c r="FG14" s="15">
        <v>111.5</v>
      </c>
      <c r="FH14" s="15">
        <v>90</v>
      </c>
      <c r="FI14" s="15">
        <v>1710.5</v>
      </c>
      <c r="FJ14" s="15">
        <v>1627.5</v>
      </c>
      <c r="FK14" s="15">
        <v>1986</v>
      </c>
      <c r="FL14" s="15">
        <v>3805</v>
      </c>
      <c r="FM14" s="15">
        <v>2869</v>
      </c>
      <c r="FN14" s="15">
        <v>17748</v>
      </c>
      <c r="FO14" s="15">
        <v>1084.5</v>
      </c>
      <c r="FP14" s="15">
        <v>2120</v>
      </c>
      <c r="FQ14" s="15">
        <v>782.5</v>
      </c>
      <c r="FR14" s="15">
        <v>141</v>
      </c>
      <c r="FS14" s="15">
        <v>153</v>
      </c>
      <c r="FT14" s="15">
        <v>89</v>
      </c>
      <c r="FU14" s="15">
        <v>741.5</v>
      </c>
      <c r="FV14" s="15">
        <v>622</v>
      </c>
      <c r="FW14" s="15">
        <v>126</v>
      </c>
      <c r="FX14" s="15">
        <v>81</v>
      </c>
      <c r="FY14" s="18"/>
      <c r="FZ14" s="13">
        <f>SUM(C14:FX14)</f>
        <v>770038</v>
      </c>
      <c r="GA14" s="13"/>
      <c r="GB14" s="9"/>
      <c r="GC14" s="13"/>
      <c r="GD14" s="13"/>
      <c r="GE14" s="34"/>
      <c r="GF14" s="34"/>
      <c r="GG14" s="19"/>
      <c r="GH14" s="34"/>
      <c r="GI14" s="34"/>
      <c r="GJ14" s="34"/>
      <c r="GK14" s="34"/>
      <c r="GL14" s="34"/>
      <c r="GM14" s="34"/>
      <c r="GN14" s="34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188" s="19" customFormat="1" ht="15">
      <c r="A15" s="35" t="s">
        <v>237</v>
      </c>
      <c r="B15" s="7" t="s">
        <v>238</v>
      </c>
      <c r="C15" s="18">
        <v>0</v>
      </c>
      <c r="D15" s="13">
        <v>7215.2</v>
      </c>
      <c r="E15" s="13">
        <v>448</v>
      </c>
      <c r="F15" s="13">
        <v>2251.8</v>
      </c>
      <c r="G15" s="13">
        <v>107.4</v>
      </c>
      <c r="H15" s="13">
        <v>4</v>
      </c>
      <c r="I15" s="13">
        <v>317.2</v>
      </c>
      <c r="J15" s="13">
        <v>0</v>
      </c>
      <c r="K15" s="13">
        <v>0</v>
      </c>
      <c r="L15" s="13">
        <v>0</v>
      </c>
      <c r="M15" s="13">
        <v>0</v>
      </c>
      <c r="N15" s="13">
        <v>452.3</v>
      </c>
      <c r="O15" s="13">
        <v>928.2</v>
      </c>
      <c r="P15" s="13">
        <v>0</v>
      </c>
      <c r="Q15" s="13">
        <v>2534.9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2156.5</v>
      </c>
      <c r="AB15" s="13">
        <v>2293</v>
      </c>
      <c r="AC15" s="13">
        <v>0</v>
      </c>
      <c r="AD15" s="13">
        <v>0</v>
      </c>
      <c r="AE15" s="13">
        <v>0</v>
      </c>
      <c r="AF15" s="13">
        <v>0</v>
      </c>
      <c r="AG15" s="13">
        <v>100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7216.9</v>
      </c>
      <c r="AQ15" s="13">
        <v>0</v>
      </c>
      <c r="AR15" s="13">
        <v>6204.5</v>
      </c>
      <c r="AS15" s="13">
        <v>371.6</v>
      </c>
      <c r="AT15" s="13">
        <v>289.7</v>
      </c>
      <c r="AU15" s="13">
        <v>0</v>
      </c>
      <c r="AV15" s="13">
        <v>0</v>
      </c>
      <c r="AW15" s="13">
        <v>0</v>
      </c>
      <c r="AX15" s="13">
        <v>0</v>
      </c>
      <c r="AY15" s="13">
        <v>76.1</v>
      </c>
      <c r="AZ15" s="13">
        <v>1284.7</v>
      </c>
      <c r="BA15" s="13">
        <v>116.8</v>
      </c>
      <c r="BB15" s="13">
        <v>0</v>
      </c>
      <c r="BC15" s="13">
        <v>1770.8</v>
      </c>
      <c r="BD15" s="13">
        <v>698.3</v>
      </c>
      <c r="BE15" s="13">
        <v>0</v>
      </c>
      <c r="BF15" s="13">
        <v>2781.9</v>
      </c>
      <c r="BG15" s="13">
        <v>0</v>
      </c>
      <c r="BH15" s="13">
        <v>0</v>
      </c>
      <c r="BI15" s="13">
        <v>0</v>
      </c>
      <c r="BJ15" s="13">
        <v>651.5</v>
      </c>
      <c r="BK15" s="13">
        <v>2259.7</v>
      </c>
      <c r="BL15" s="13">
        <v>0</v>
      </c>
      <c r="BM15" s="13">
        <v>0</v>
      </c>
      <c r="BN15" s="13">
        <v>221.5</v>
      </c>
      <c r="BO15" s="13">
        <v>0</v>
      </c>
      <c r="BP15" s="13">
        <v>0</v>
      </c>
      <c r="BQ15" s="13">
        <v>126.1</v>
      </c>
      <c r="BR15" s="13">
        <v>0</v>
      </c>
      <c r="BS15" s="13">
        <v>0</v>
      </c>
      <c r="BT15" s="13">
        <v>0</v>
      </c>
      <c r="BU15" s="13">
        <v>0</v>
      </c>
      <c r="BV15" s="13">
        <v>48.9</v>
      </c>
      <c r="BW15" s="13">
        <v>37.5</v>
      </c>
      <c r="BX15" s="13">
        <v>0</v>
      </c>
      <c r="BY15" s="13">
        <v>0</v>
      </c>
      <c r="BZ15" s="13">
        <v>0</v>
      </c>
      <c r="CA15" s="13">
        <v>0</v>
      </c>
      <c r="CB15" s="13">
        <v>4729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1319.7</v>
      </c>
      <c r="CO15" s="13">
        <v>411.9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188.8</v>
      </c>
      <c r="DG15" s="13">
        <v>0</v>
      </c>
      <c r="DH15" s="13">
        <v>0</v>
      </c>
      <c r="DI15" s="13">
        <v>197.9</v>
      </c>
      <c r="DJ15" s="13">
        <v>0</v>
      </c>
      <c r="DK15" s="13">
        <v>0</v>
      </c>
      <c r="DL15" s="13">
        <v>210.5</v>
      </c>
      <c r="DM15" s="13">
        <v>36.6</v>
      </c>
      <c r="DN15" s="13">
        <v>0</v>
      </c>
      <c r="DO15" s="13">
        <v>0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0</v>
      </c>
      <c r="DV15" s="13">
        <v>0</v>
      </c>
      <c r="DW15" s="13">
        <v>0</v>
      </c>
      <c r="DX15" s="13">
        <v>0</v>
      </c>
      <c r="DY15" s="13">
        <v>0</v>
      </c>
      <c r="DZ15" s="13">
        <v>0</v>
      </c>
      <c r="EA15" s="13">
        <v>96</v>
      </c>
      <c r="EB15" s="13">
        <v>0</v>
      </c>
      <c r="EC15" s="13">
        <v>0</v>
      </c>
      <c r="ED15" s="13">
        <v>116.1</v>
      </c>
      <c r="EE15" s="13">
        <v>0</v>
      </c>
      <c r="EF15" s="13">
        <v>105.5</v>
      </c>
      <c r="EG15" s="13">
        <v>0</v>
      </c>
      <c r="EH15" s="13">
        <v>0</v>
      </c>
      <c r="EI15" s="13">
        <v>2095.9</v>
      </c>
      <c r="EJ15" s="13">
        <v>665.8</v>
      </c>
      <c r="EK15" s="13">
        <v>0</v>
      </c>
      <c r="EL15" s="13">
        <v>0</v>
      </c>
      <c r="EM15" s="13">
        <v>0</v>
      </c>
      <c r="EN15" s="13">
        <v>0</v>
      </c>
      <c r="EO15" s="13">
        <v>0</v>
      </c>
      <c r="EP15" s="13">
        <v>0</v>
      </c>
      <c r="EQ15" s="13">
        <v>62.6</v>
      </c>
      <c r="ER15" s="13">
        <v>0</v>
      </c>
      <c r="ES15" s="13">
        <v>0</v>
      </c>
      <c r="ET15" s="13">
        <v>70.4</v>
      </c>
      <c r="EU15" s="13">
        <v>0</v>
      </c>
      <c r="EV15" s="13">
        <v>0</v>
      </c>
      <c r="EW15" s="13">
        <v>0</v>
      </c>
      <c r="EX15" s="13">
        <v>0</v>
      </c>
      <c r="EY15" s="13">
        <v>0</v>
      </c>
      <c r="EZ15" s="13">
        <v>0</v>
      </c>
      <c r="FA15" s="13">
        <v>0</v>
      </c>
      <c r="FB15" s="13">
        <v>0</v>
      </c>
      <c r="FC15" s="13">
        <v>0</v>
      </c>
      <c r="FD15" s="13">
        <v>0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127.4</v>
      </c>
      <c r="FL15" s="13">
        <v>390</v>
      </c>
      <c r="FM15" s="13">
        <v>337.7</v>
      </c>
      <c r="FN15" s="13">
        <v>2504.2</v>
      </c>
      <c r="FO15" s="13">
        <v>0</v>
      </c>
      <c r="FP15" s="13">
        <v>0</v>
      </c>
      <c r="FQ15" s="13">
        <v>0</v>
      </c>
      <c r="FR15" s="13">
        <v>0</v>
      </c>
      <c r="FS15" s="13">
        <v>0</v>
      </c>
      <c r="FT15" s="13">
        <v>0</v>
      </c>
      <c r="FU15" s="13">
        <v>0</v>
      </c>
      <c r="FV15" s="13">
        <v>0</v>
      </c>
      <c r="FW15" s="13">
        <v>0</v>
      </c>
      <c r="FX15" s="13">
        <v>0</v>
      </c>
      <c r="FY15" s="13">
        <v>0</v>
      </c>
      <c r="FZ15" s="13">
        <f>SUM(C15:FX15)</f>
        <v>56631</v>
      </c>
      <c r="GA15" s="13"/>
      <c r="GB15" s="9"/>
      <c r="GC15" s="13"/>
      <c r="GD15" s="13"/>
      <c r="GE15" s="36"/>
      <c r="GF15" s="36"/>
    </row>
    <row r="16" spans="1:256" ht="15">
      <c r="A16" s="12" t="s">
        <v>239</v>
      </c>
      <c r="B16" s="5" t="s">
        <v>240</v>
      </c>
      <c r="C16" s="16">
        <v>5376.6</v>
      </c>
      <c r="D16" s="16">
        <v>40734.4</v>
      </c>
      <c r="E16" s="16">
        <v>6524.2</v>
      </c>
      <c r="F16" s="16">
        <v>13637.9</v>
      </c>
      <c r="G16" s="16">
        <v>1071.2</v>
      </c>
      <c r="H16" s="16">
        <v>930.7</v>
      </c>
      <c r="I16" s="16">
        <v>10297.6</v>
      </c>
      <c r="J16" s="16">
        <v>2179.7</v>
      </c>
      <c r="K16" s="16">
        <v>309.5</v>
      </c>
      <c r="L16" s="16">
        <v>3340.5</v>
      </c>
      <c r="M16" s="16">
        <v>1500.9</v>
      </c>
      <c r="N16" s="16">
        <v>48397.8</v>
      </c>
      <c r="O16" s="16">
        <v>15283.4</v>
      </c>
      <c r="P16" s="16">
        <v>176.2</v>
      </c>
      <c r="Q16" s="16">
        <v>32989.5</v>
      </c>
      <c r="R16" s="16">
        <v>487.4</v>
      </c>
      <c r="S16" s="16">
        <v>1589.6000000000001</v>
      </c>
      <c r="T16" s="16">
        <v>151</v>
      </c>
      <c r="U16" s="16">
        <v>65.2</v>
      </c>
      <c r="V16" s="16">
        <v>285.1</v>
      </c>
      <c r="W16" s="17">
        <v>469.1</v>
      </c>
      <c r="X16" s="16">
        <v>54.2</v>
      </c>
      <c r="Y16" s="16">
        <v>546.3</v>
      </c>
      <c r="Z16" s="16">
        <v>257</v>
      </c>
      <c r="AA16" s="16">
        <v>23886.1</v>
      </c>
      <c r="AB16" s="16">
        <v>27455.2</v>
      </c>
      <c r="AC16" s="16">
        <v>945</v>
      </c>
      <c r="AD16" s="16">
        <v>1095.8</v>
      </c>
      <c r="AE16" s="16">
        <v>100.4</v>
      </c>
      <c r="AF16" s="16">
        <v>212.7</v>
      </c>
      <c r="AG16" s="16">
        <v>972</v>
      </c>
      <c r="AH16" s="16">
        <v>1115.4</v>
      </c>
      <c r="AI16" s="16">
        <v>328.8</v>
      </c>
      <c r="AJ16" s="16">
        <v>279.90000000000003</v>
      </c>
      <c r="AK16" s="16">
        <v>222.79999999999998</v>
      </c>
      <c r="AL16" s="16">
        <v>276.4</v>
      </c>
      <c r="AM16" s="16">
        <v>529.6</v>
      </c>
      <c r="AN16" s="16">
        <v>484.90000000000003</v>
      </c>
      <c r="AO16" s="16">
        <v>5180</v>
      </c>
      <c r="AP16" s="16">
        <v>69394</v>
      </c>
      <c r="AQ16" s="16">
        <v>267.1</v>
      </c>
      <c r="AR16" s="16">
        <v>55285.2</v>
      </c>
      <c r="AS16" s="16">
        <v>5818.7</v>
      </c>
      <c r="AT16" s="16">
        <v>2739.4</v>
      </c>
      <c r="AU16" s="16">
        <v>362.59999999999997</v>
      </c>
      <c r="AV16" s="16">
        <v>303</v>
      </c>
      <c r="AW16" s="16">
        <v>254.2</v>
      </c>
      <c r="AX16" s="16">
        <v>67.1</v>
      </c>
      <c r="AY16" s="16">
        <v>639.2</v>
      </c>
      <c r="AZ16" s="16">
        <v>10329.2</v>
      </c>
      <c r="BA16" s="16">
        <v>8000.1</v>
      </c>
      <c r="BB16" s="16">
        <v>6470.7</v>
      </c>
      <c r="BC16" s="16">
        <v>30339</v>
      </c>
      <c r="BD16" s="16">
        <v>4510.7</v>
      </c>
      <c r="BE16" s="16">
        <v>1311.2</v>
      </c>
      <c r="BF16" s="16">
        <v>20811.6</v>
      </c>
      <c r="BG16" s="16">
        <v>899.8</v>
      </c>
      <c r="BH16" s="16">
        <v>642.3</v>
      </c>
      <c r="BI16" s="16">
        <v>288.59999999999997</v>
      </c>
      <c r="BJ16" s="16">
        <v>5647.4</v>
      </c>
      <c r="BK16" s="16">
        <v>12958.8</v>
      </c>
      <c r="BL16" s="16">
        <v>170.5</v>
      </c>
      <c r="BM16" s="16">
        <v>341.2</v>
      </c>
      <c r="BN16" s="16">
        <v>3926.5</v>
      </c>
      <c r="BO16" s="16">
        <v>1733.1</v>
      </c>
      <c r="BP16" s="16">
        <v>251.8</v>
      </c>
      <c r="BQ16" s="16">
        <v>5291</v>
      </c>
      <c r="BR16" s="16">
        <v>4659.8</v>
      </c>
      <c r="BS16" s="16">
        <v>1318.7</v>
      </c>
      <c r="BT16" s="16">
        <v>329.8</v>
      </c>
      <c r="BU16" s="16">
        <v>484.5</v>
      </c>
      <c r="BV16" s="16">
        <v>1379.3</v>
      </c>
      <c r="BW16" s="16">
        <v>1697.7</v>
      </c>
      <c r="BX16" s="16">
        <v>89.1</v>
      </c>
      <c r="BY16" s="16">
        <v>646.8</v>
      </c>
      <c r="BZ16" s="16">
        <v>261</v>
      </c>
      <c r="CA16" s="16">
        <v>211.5</v>
      </c>
      <c r="CB16" s="16">
        <v>81589.7</v>
      </c>
      <c r="CC16" s="16">
        <v>189.4</v>
      </c>
      <c r="CD16" s="16">
        <v>72.9</v>
      </c>
      <c r="CE16" s="16">
        <v>177</v>
      </c>
      <c r="CF16" s="16">
        <v>115.60000000000001</v>
      </c>
      <c r="CG16" s="16">
        <v>222.79999999999998</v>
      </c>
      <c r="CH16" s="16">
        <v>121.2</v>
      </c>
      <c r="CI16" s="16">
        <v>718.6</v>
      </c>
      <c r="CJ16" s="16">
        <v>1122.3</v>
      </c>
      <c r="CK16" s="16">
        <v>4574.7</v>
      </c>
      <c r="CL16" s="16">
        <v>1309.8</v>
      </c>
      <c r="CM16" s="16">
        <v>789.6</v>
      </c>
      <c r="CN16" s="16">
        <v>24933</v>
      </c>
      <c r="CO16" s="16">
        <v>14486.4</v>
      </c>
      <c r="CP16" s="16">
        <v>1191.8</v>
      </c>
      <c r="CQ16" s="16">
        <v>1553.6</v>
      </c>
      <c r="CR16" s="16">
        <v>208.6</v>
      </c>
      <c r="CS16" s="16">
        <v>335.3</v>
      </c>
      <c r="CT16" s="16">
        <v>136.4</v>
      </c>
      <c r="CU16" s="16">
        <v>515.7</v>
      </c>
      <c r="CV16" s="16">
        <v>59</v>
      </c>
      <c r="CW16" s="16">
        <v>180.6</v>
      </c>
      <c r="CX16" s="16">
        <v>496.5</v>
      </c>
      <c r="CY16" s="16">
        <v>263.2</v>
      </c>
      <c r="CZ16" s="16">
        <v>2400.6</v>
      </c>
      <c r="DA16" s="16">
        <v>188.6</v>
      </c>
      <c r="DB16" s="16">
        <v>303.90000000000003</v>
      </c>
      <c r="DC16" s="16">
        <v>153.5</v>
      </c>
      <c r="DD16" s="16">
        <v>160.20000000000002</v>
      </c>
      <c r="DE16" s="16">
        <v>489.2</v>
      </c>
      <c r="DF16" s="16">
        <v>21370.8</v>
      </c>
      <c r="DG16" s="16">
        <v>129.2</v>
      </c>
      <c r="DH16" s="16">
        <v>2236.5</v>
      </c>
      <c r="DI16" s="16">
        <v>3012</v>
      </c>
      <c r="DJ16" s="16">
        <v>689.2</v>
      </c>
      <c r="DK16" s="16">
        <v>392.3</v>
      </c>
      <c r="DL16" s="16">
        <v>6113.6</v>
      </c>
      <c r="DM16" s="16">
        <v>327.90000000000003</v>
      </c>
      <c r="DN16" s="16">
        <v>1468.5</v>
      </c>
      <c r="DO16" s="16">
        <v>3009.6</v>
      </c>
      <c r="DP16" s="16">
        <v>205.4</v>
      </c>
      <c r="DQ16" s="16">
        <v>535.5</v>
      </c>
      <c r="DR16" s="16">
        <v>1456.8</v>
      </c>
      <c r="DS16" s="16">
        <v>805.1</v>
      </c>
      <c r="DT16" s="16">
        <v>194.5</v>
      </c>
      <c r="DU16" s="16">
        <v>402</v>
      </c>
      <c r="DV16" s="16">
        <v>194.7</v>
      </c>
      <c r="DW16" s="16">
        <v>367.6</v>
      </c>
      <c r="DX16" s="16">
        <v>249.5</v>
      </c>
      <c r="DY16" s="16">
        <v>342.6</v>
      </c>
      <c r="DZ16" s="16">
        <v>1219.9</v>
      </c>
      <c r="EA16" s="16">
        <v>555.3000000000001</v>
      </c>
      <c r="EB16" s="16">
        <v>589</v>
      </c>
      <c r="EC16" s="16">
        <v>276.6</v>
      </c>
      <c r="ED16" s="16">
        <v>1594.8</v>
      </c>
      <c r="EE16" s="16">
        <v>249.8</v>
      </c>
      <c r="EF16" s="16">
        <v>1620.2</v>
      </c>
      <c r="EG16" s="16">
        <v>290.4</v>
      </c>
      <c r="EH16" s="16">
        <v>259.8</v>
      </c>
      <c r="EI16" s="16">
        <v>17278</v>
      </c>
      <c r="EJ16" s="16">
        <v>8516.1</v>
      </c>
      <c r="EK16" s="16">
        <v>662.2</v>
      </c>
      <c r="EL16" s="16">
        <v>468.3</v>
      </c>
      <c r="EM16" s="16">
        <v>614</v>
      </c>
      <c r="EN16" s="16">
        <v>1171.3</v>
      </c>
      <c r="EO16" s="16">
        <v>467.1</v>
      </c>
      <c r="EP16" s="16">
        <v>425.8</v>
      </c>
      <c r="EQ16" s="16">
        <v>2100.6</v>
      </c>
      <c r="ER16" s="16">
        <v>399.5</v>
      </c>
      <c r="ES16" s="16">
        <v>131.4</v>
      </c>
      <c r="ET16" s="16">
        <v>205.5</v>
      </c>
      <c r="EU16" s="16">
        <v>603.3</v>
      </c>
      <c r="EV16" s="16">
        <v>66.4</v>
      </c>
      <c r="EW16" s="16">
        <v>683.5999999999999</v>
      </c>
      <c r="EX16" s="16">
        <v>283.3</v>
      </c>
      <c r="EY16" s="16">
        <v>793.8</v>
      </c>
      <c r="EZ16" s="16">
        <v>115</v>
      </c>
      <c r="FA16" s="16">
        <v>2902.3</v>
      </c>
      <c r="FB16" s="16">
        <v>496.4</v>
      </c>
      <c r="FC16" s="16">
        <v>2867.6</v>
      </c>
      <c r="FD16" s="16">
        <v>408.40000000000003</v>
      </c>
      <c r="FE16" s="16">
        <v>107.4</v>
      </c>
      <c r="FF16" s="16">
        <v>190.1</v>
      </c>
      <c r="FG16" s="16">
        <v>102.1</v>
      </c>
      <c r="FH16" s="16">
        <v>97.6</v>
      </c>
      <c r="FI16" s="16">
        <v>1843.5</v>
      </c>
      <c r="FJ16" s="16">
        <v>1690.5</v>
      </c>
      <c r="FK16" s="16">
        <v>2047.4</v>
      </c>
      <c r="FL16" s="16">
        <v>3751.2</v>
      </c>
      <c r="FM16" s="16">
        <v>2879.2</v>
      </c>
      <c r="FN16" s="16">
        <v>18089.2</v>
      </c>
      <c r="FO16" s="16">
        <v>1128.2</v>
      </c>
      <c r="FP16" s="16">
        <v>2315</v>
      </c>
      <c r="FQ16" s="16">
        <v>858</v>
      </c>
      <c r="FR16" s="16">
        <v>143.9</v>
      </c>
      <c r="FS16" s="16">
        <v>153.3</v>
      </c>
      <c r="FT16" s="16">
        <v>115</v>
      </c>
      <c r="FU16" s="16">
        <v>810.7</v>
      </c>
      <c r="FV16" s="16">
        <v>640</v>
      </c>
      <c r="FW16" s="16">
        <v>137.6</v>
      </c>
      <c r="FX16" s="16">
        <v>86.1</v>
      </c>
      <c r="FY16" s="16"/>
      <c r="FZ16" s="9">
        <f aca="true" t="shared" si="7" ref="FZ16:FZ22">SUM(C16:FX16)</f>
        <v>777936.8999999999</v>
      </c>
      <c r="GA16" s="9"/>
      <c r="GB16" s="9"/>
      <c r="GC16" s="9"/>
      <c r="GD16" s="9"/>
      <c r="GE16" s="13"/>
      <c r="GF16" s="13"/>
      <c r="GG16" s="19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189" ht="15">
      <c r="A17" s="3" t="s">
        <v>241</v>
      </c>
      <c r="B17" s="5" t="s">
        <v>242</v>
      </c>
      <c r="C17" s="21">
        <v>5175.5</v>
      </c>
      <c r="D17" s="21">
        <v>34206</v>
      </c>
      <c r="E17" s="21">
        <v>6182.5</v>
      </c>
      <c r="F17" s="21">
        <v>12574</v>
      </c>
      <c r="G17" s="21">
        <v>1034.5</v>
      </c>
      <c r="H17" s="21">
        <v>914</v>
      </c>
      <c r="I17" s="21">
        <v>8803.5</v>
      </c>
      <c r="J17" s="21">
        <v>2030.5</v>
      </c>
      <c r="K17" s="21">
        <v>292</v>
      </c>
      <c r="L17" s="21">
        <v>2973</v>
      </c>
      <c r="M17" s="21">
        <v>1441.5</v>
      </c>
      <c r="N17" s="21">
        <v>47966</v>
      </c>
      <c r="O17" s="21">
        <v>14751.5</v>
      </c>
      <c r="P17" s="21">
        <v>147.5</v>
      </c>
      <c r="Q17" s="21">
        <v>32079.5</v>
      </c>
      <c r="R17" s="21">
        <v>466.5</v>
      </c>
      <c r="S17" s="21">
        <v>1477</v>
      </c>
      <c r="T17" s="21">
        <v>138</v>
      </c>
      <c r="U17" s="21">
        <v>63.5</v>
      </c>
      <c r="V17" s="21">
        <v>261.5</v>
      </c>
      <c r="W17" s="18">
        <v>71.5</v>
      </c>
      <c r="X17" s="21">
        <v>48</v>
      </c>
      <c r="Y17" s="21">
        <v>515</v>
      </c>
      <c r="Z17" s="21">
        <v>250</v>
      </c>
      <c r="AA17" s="21">
        <v>23575</v>
      </c>
      <c r="AB17" s="21">
        <v>27116.5</v>
      </c>
      <c r="AC17" s="21">
        <v>903</v>
      </c>
      <c r="AD17" s="21">
        <v>995</v>
      </c>
      <c r="AE17" s="21">
        <v>97</v>
      </c>
      <c r="AF17" s="21">
        <v>170.5</v>
      </c>
      <c r="AG17" s="21">
        <v>872</v>
      </c>
      <c r="AH17" s="21">
        <v>1043</v>
      </c>
      <c r="AI17" s="21">
        <v>320.5</v>
      </c>
      <c r="AJ17" s="21">
        <v>256</v>
      </c>
      <c r="AK17" s="21">
        <v>208.5</v>
      </c>
      <c r="AL17" s="21">
        <v>226.5</v>
      </c>
      <c r="AM17" s="21">
        <v>462</v>
      </c>
      <c r="AN17" s="21">
        <v>464.5</v>
      </c>
      <c r="AO17" s="21">
        <v>5030</v>
      </c>
      <c r="AP17" s="21">
        <v>66137</v>
      </c>
      <c r="AQ17" s="21">
        <v>251.5</v>
      </c>
      <c r="AR17" s="21">
        <v>51738.5</v>
      </c>
      <c r="AS17" s="21">
        <v>5530</v>
      </c>
      <c r="AT17" s="21">
        <v>2620</v>
      </c>
      <c r="AU17" s="21">
        <v>343</v>
      </c>
      <c r="AV17" s="21">
        <v>276</v>
      </c>
      <c r="AW17" s="21">
        <v>249.5</v>
      </c>
      <c r="AX17" s="21">
        <v>55.5</v>
      </c>
      <c r="AY17" s="21">
        <v>581.5</v>
      </c>
      <c r="AZ17" s="21">
        <v>9856</v>
      </c>
      <c r="BA17" s="21">
        <v>7881</v>
      </c>
      <c r="BB17" s="21">
        <v>6365</v>
      </c>
      <c r="BC17" s="21">
        <v>27339.5</v>
      </c>
      <c r="BD17" s="21">
        <v>4383.5</v>
      </c>
      <c r="BE17" s="21">
        <v>1305</v>
      </c>
      <c r="BF17" s="21">
        <v>20657</v>
      </c>
      <c r="BG17" s="21">
        <v>772</v>
      </c>
      <c r="BH17" s="21">
        <v>605</v>
      </c>
      <c r="BI17" s="21">
        <v>243.5</v>
      </c>
      <c r="BJ17" s="21">
        <v>5531</v>
      </c>
      <c r="BK17" s="21">
        <v>12821.5</v>
      </c>
      <c r="BL17" s="21">
        <v>145</v>
      </c>
      <c r="BM17" s="21">
        <v>307.5</v>
      </c>
      <c r="BN17" s="21">
        <v>3717</v>
      </c>
      <c r="BO17" s="21">
        <v>1599.5</v>
      </c>
      <c r="BP17" s="21">
        <v>208</v>
      </c>
      <c r="BQ17" s="21">
        <v>5007</v>
      </c>
      <c r="BR17" s="21">
        <v>4419</v>
      </c>
      <c r="BS17" s="21">
        <v>1273.5</v>
      </c>
      <c r="BT17" s="21">
        <v>310</v>
      </c>
      <c r="BU17" s="21">
        <v>438.5</v>
      </c>
      <c r="BV17" s="21">
        <v>1349</v>
      </c>
      <c r="BW17" s="21">
        <v>1662.5</v>
      </c>
      <c r="BX17" s="21">
        <v>85</v>
      </c>
      <c r="BY17" s="21">
        <v>615</v>
      </c>
      <c r="BZ17" s="21">
        <v>237.5</v>
      </c>
      <c r="CA17" s="21">
        <v>190.5</v>
      </c>
      <c r="CB17" s="21">
        <v>79869</v>
      </c>
      <c r="CC17" s="21">
        <v>184</v>
      </c>
      <c r="CD17" s="21">
        <v>70.5</v>
      </c>
      <c r="CE17" s="21">
        <v>153</v>
      </c>
      <c r="CF17" s="21">
        <v>109</v>
      </c>
      <c r="CG17" s="21">
        <v>175.5</v>
      </c>
      <c r="CH17" s="21">
        <v>116.5</v>
      </c>
      <c r="CI17" s="21">
        <v>691</v>
      </c>
      <c r="CJ17" s="21">
        <v>1077</v>
      </c>
      <c r="CK17" s="21">
        <v>4456.5</v>
      </c>
      <c r="CL17" s="21">
        <v>1291</v>
      </c>
      <c r="CM17" s="21">
        <v>754.5</v>
      </c>
      <c r="CN17" s="21">
        <v>24260.5</v>
      </c>
      <c r="CO17" s="21">
        <v>14333</v>
      </c>
      <c r="CP17" s="21">
        <v>1113.5</v>
      </c>
      <c r="CQ17" s="21">
        <v>1497</v>
      </c>
      <c r="CR17" s="21">
        <v>191.5</v>
      </c>
      <c r="CS17" s="21">
        <v>311</v>
      </c>
      <c r="CT17" s="21">
        <v>115</v>
      </c>
      <c r="CU17" s="21">
        <v>28.5</v>
      </c>
      <c r="CV17" s="21">
        <v>55.5</v>
      </c>
      <c r="CW17" s="21">
        <v>160</v>
      </c>
      <c r="CX17" s="21">
        <v>447</v>
      </c>
      <c r="CY17" s="21">
        <v>50.5</v>
      </c>
      <c r="CZ17" s="21">
        <v>2244.5</v>
      </c>
      <c r="DA17" s="21">
        <v>171</v>
      </c>
      <c r="DB17" s="21">
        <v>287</v>
      </c>
      <c r="DC17" s="21">
        <v>150.5</v>
      </c>
      <c r="DD17" s="21">
        <v>134.5</v>
      </c>
      <c r="DE17" s="21">
        <v>477.5</v>
      </c>
      <c r="DF17" s="21">
        <v>20707</v>
      </c>
      <c r="DG17" s="21">
        <v>104.5</v>
      </c>
      <c r="DH17" s="21">
        <v>2169.5</v>
      </c>
      <c r="DI17" s="21">
        <v>2887.5</v>
      </c>
      <c r="DJ17" s="21">
        <v>663.5</v>
      </c>
      <c r="DK17" s="21">
        <v>352.5</v>
      </c>
      <c r="DL17" s="21">
        <v>6010.5</v>
      </c>
      <c r="DM17" s="21">
        <v>298</v>
      </c>
      <c r="DN17" s="21">
        <v>1411.5</v>
      </c>
      <c r="DO17" s="21">
        <v>2941.5</v>
      </c>
      <c r="DP17" s="21">
        <v>192</v>
      </c>
      <c r="DQ17" s="21">
        <v>483</v>
      </c>
      <c r="DR17" s="21">
        <v>1302.5</v>
      </c>
      <c r="DS17" s="21">
        <v>762.5</v>
      </c>
      <c r="DT17" s="21">
        <v>163.5</v>
      </c>
      <c r="DU17" s="21">
        <v>390.5</v>
      </c>
      <c r="DV17" s="21">
        <v>187</v>
      </c>
      <c r="DW17" s="21">
        <v>362</v>
      </c>
      <c r="DX17" s="21">
        <v>226</v>
      </c>
      <c r="DY17" s="21">
        <v>335</v>
      </c>
      <c r="DZ17" s="21">
        <v>1163</v>
      </c>
      <c r="EA17" s="21">
        <v>498.5</v>
      </c>
      <c r="EB17" s="21">
        <v>548</v>
      </c>
      <c r="EC17" s="21">
        <v>254</v>
      </c>
      <c r="ED17" s="21">
        <v>1568.5</v>
      </c>
      <c r="EE17" s="21">
        <v>232.5</v>
      </c>
      <c r="EF17" s="21">
        <v>1515.5</v>
      </c>
      <c r="EG17" s="21">
        <v>262</v>
      </c>
      <c r="EH17" s="21">
        <v>226.5</v>
      </c>
      <c r="EI17" s="21">
        <v>16561</v>
      </c>
      <c r="EJ17" s="21">
        <v>8390</v>
      </c>
      <c r="EK17" s="21">
        <v>642.5</v>
      </c>
      <c r="EL17" s="21">
        <v>455</v>
      </c>
      <c r="EM17" s="21">
        <v>546.5</v>
      </c>
      <c r="EN17" s="21">
        <v>1003.5</v>
      </c>
      <c r="EO17" s="21">
        <v>448</v>
      </c>
      <c r="EP17" s="21">
        <v>416.5</v>
      </c>
      <c r="EQ17" s="21">
        <v>2074</v>
      </c>
      <c r="ER17" s="21">
        <v>380</v>
      </c>
      <c r="ES17" s="21">
        <v>114</v>
      </c>
      <c r="ET17" s="21">
        <v>191</v>
      </c>
      <c r="EU17" s="21">
        <v>532</v>
      </c>
      <c r="EV17" s="21">
        <v>60.5</v>
      </c>
      <c r="EW17" s="21">
        <v>668</v>
      </c>
      <c r="EX17" s="21">
        <v>272</v>
      </c>
      <c r="EY17" s="21">
        <v>244.5</v>
      </c>
      <c r="EZ17" s="21">
        <v>109.5</v>
      </c>
      <c r="FA17" s="21">
        <v>2831.5</v>
      </c>
      <c r="FB17" s="21">
        <v>406</v>
      </c>
      <c r="FC17" s="21">
        <v>2682.5</v>
      </c>
      <c r="FD17" s="21">
        <v>374</v>
      </c>
      <c r="FE17" s="21">
        <v>102.5</v>
      </c>
      <c r="FF17" s="21">
        <v>169</v>
      </c>
      <c r="FG17" s="21">
        <v>93</v>
      </c>
      <c r="FH17" s="21">
        <v>83</v>
      </c>
      <c r="FI17" s="21">
        <v>1727</v>
      </c>
      <c r="FJ17" s="21">
        <v>1650.5</v>
      </c>
      <c r="FK17" s="21">
        <v>1997</v>
      </c>
      <c r="FL17" s="21">
        <v>3703.5</v>
      </c>
      <c r="FM17" s="21">
        <v>2811.5</v>
      </c>
      <c r="FN17" s="21">
        <v>17713</v>
      </c>
      <c r="FO17" s="21">
        <v>1100.5</v>
      </c>
      <c r="FP17" s="21">
        <v>2142.5</v>
      </c>
      <c r="FQ17" s="21">
        <v>831.5</v>
      </c>
      <c r="FR17" s="21">
        <v>139.5</v>
      </c>
      <c r="FS17" s="21">
        <v>145</v>
      </c>
      <c r="FT17" s="21">
        <v>100</v>
      </c>
      <c r="FU17" s="21">
        <v>760.5</v>
      </c>
      <c r="FV17" s="21">
        <v>618</v>
      </c>
      <c r="FW17" s="21">
        <v>130</v>
      </c>
      <c r="FX17" s="21">
        <v>78.5</v>
      </c>
      <c r="FY17" s="21"/>
      <c r="FZ17" s="9">
        <f t="shared" si="7"/>
        <v>741402</v>
      </c>
      <c r="GA17" s="9"/>
      <c r="GB17" s="9"/>
      <c r="GC17" s="9"/>
      <c r="GD17" s="9"/>
      <c r="GE17" s="21"/>
      <c r="GF17" s="21"/>
      <c r="GG17" s="10"/>
    </row>
    <row r="18" spans="1:189" ht="15">
      <c r="A18" s="3" t="s">
        <v>243</v>
      </c>
      <c r="B18" s="5" t="s">
        <v>244</v>
      </c>
      <c r="C18" s="21">
        <v>4967</v>
      </c>
      <c r="D18" s="21">
        <v>33464</v>
      </c>
      <c r="E18" s="21">
        <v>5991</v>
      </c>
      <c r="F18" s="21">
        <v>11703.5</v>
      </c>
      <c r="G18" s="21">
        <v>1053</v>
      </c>
      <c r="H18" s="21">
        <v>910.5</v>
      </c>
      <c r="I18" s="21">
        <v>9171</v>
      </c>
      <c r="J18" s="21">
        <v>2065</v>
      </c>
      <c r="K18" s="21">
        <v>300</v>
      </c>
      <c r="L18" s="21">
        <v>3102</v>
      </c>
      <c r="M18" s="21">
        <v>1330</v>
      </c>
      <c r="N18" s="21">
        <v>47503</v>
      </c>
      <c r="O18" s="21">
        <v>14890.5</v>
      </c>
      <c r="P18" s="21">
        <v>155</v>
      </c>
      <c r="Q18" s="21">
        <v>30899</v>
      </c>
      <c r="R18" s="21">
        <v>479</v>
      </c>
      <c r="S18" s="21">
        <v>1502.5</v>
      </c>
      <c r="T18" s="21">
        <v>139</v>
      </c>
      <c r="U18" s="21">
        <v>58.5</v>
      </c>
      <c r="V18" s="21">
        <v>271</v>
      </c>
      <c r="W18" s="18">
        <v>62</v>
      </c>
      <c r="X18" s="21">
        <v>43.5</v>
      </c>
      <c r="Y18" s="21">
        <v>491</v>
      </c>
      <c r="Z18" s="21">
        <v>245</v>
      </c>
      <c r="AA18" s="21">
        <v>22675</v>
      </c>
      <c r="AB18" s="21">
        <v>27021</v>
      </c>
      <c r="AC18" s="21">
        <v>935</v>
      </c>
      <c r="AD18" s="21">
        <v>1023</v>
      </c>
      <c r="AE18" s="21">
        <v>97.5</v>
      </c>
      <c r="AF18" s="21">
        <v>191.5</v>
      </c>
      <c r="AG18" s="21">
        <v>930.5</v>
      </c>
      <c r="AH18" s="21">
        <v>1054</v>
      </c>
      <c r="AI18" s="21">
        <v>319.5</v>
      </c>
      <c r="AJ18" s="21">
        <v>269.5</v>
      </c>
      <c r="AK18" s="21">
        <v>196</v>
      </c>
      <c r="AL18" s="21">
        <v>244.5</v>
      </c>
      <c r="AM18" s="21">
        <v>483.5</v>
      </c>
      <c r="AN18" s="21">
        <v>476</v>
      </c>
      <c r="AO18" s="21">
        <v>5059</v>
      </c>
      <c r="AP18" s="21">
        <v>65590.5</v>
      </c>
      <c r="AQ18" s="21">
        <v>254</v>
      </c>
      <c r="AR18" s="21">
        <v>49552.5</v>
      </c>
      <c r="AS18" s="21">
        <v>5240</v>
      </c>
      <c r="AT18" s="21">
        <v>2737</v>
      </c>
      <c r="AU18" s="21">
        <v>336.5</v>
      </c>
      <c r="AV18" s="21">
        <v>306.5</v>
      </c>
      <c r="AW18" s="21">
        <v>230.5</v>
      </c>
      <c r="AX18" s="21">
        <v>62.5</v>
      </c>
      <c r="AY18" s="21">
        <v>596</v>
      </c>
      <c r="AZ18" s="21">
        <v>10088.5</v>
      </c>
      <c r="BA18" s="21">
        <v>7917.5</v>
      </c>
      <c r="BB18" s="21">
        <v>6094</v>
      </c>
      <c r="BC18" s="21">
        <v>27518.5</v>
      </c>
      <c r="BD18" s="21">
        <v>4563</v>
      </c>
      <c r="BE18" s="21">
        <v>1304</v>
      </c>
      <c r="BF18" s="21">
        <v>20212.5</v>
      </c>
      <c r="BG18" s="21">
        <v>869.5</v>
      </c>
      <c r="BH18" s="21">
        <v>641.5</v>
      </c>
      <c r="BI18" s="21">
        <v>278</v>
      </c>
      <c r="BJ18" s="21">
        <v>5569</v>
      </c>
      <c r="BK18" s="21">
        <v>12132.5</v>
      </c>
      <c r="BL18" s="21">
        <v>132.5</v>
      </c>
      <c r="BM18" s="21">
        <v>306.5</v>
      </c>
      <c r="BN18" s="21">
        <v>3711.5</v>
      </c>
      <c r="BO18" s="21">
        <v>1663</v>
      </c>
      <c r="BP18" s="21">
        <v>217</v>
      </c>
      <c r="BQ18" s="21">
        <v>4879.5</v>
      </c>
      <c r="BR18" s="21">
        <v>4129.5</v>
      </c>
      <c r="BS18" s="21">
        <v>1173.5</v>
      </c>
      <c r="BT18" s="21">
        <v>319.5</v>
      </c>
      <c r="BU18" s="21">
        <v>467.5</v>
      </c>
      <c r="BV18" s="21">
        <v>1321</v>
      </c>
      <c r="BW18" s="21">
        <v>1597.5</v>
      </c>
      <c r="BX18" s="21">
        <v>81.5</v>
      </c>
      <c r="BY18" s="21">
        <v>636</v>
      </c>
      <c r="BZ18" s="21">
        <v>262</v>
      </c>
      <c r="CA18" s="21">
        <v>176.5</v>
      </c>
      <c r="CB18" s="21">
        <v>80118.5</v>
      </c>
      <c r="CC18" s="21">
        <v>170.5</v>
      </c>
      <c r="CD18" s="21">
        <v>52</v>
      </c>
      <c r="CE18" s="21">
        <v>151</v>
      </c>
      <c r="CF18" s="21">
        <v>105.5</v>
      </c>
      <c r="CG18" s="21">
        <v>209.5</v>
      </c>
      <c r="CH18" s="21">
        <v>111</v>
      </c>
      <c r="CI18" s="21">
        <v>675.5</v>
      </c>
      <c r="CJ18" s="21">
        <v>1046</v>
      </c>
      <c r="CK18" s="21">
        <v>4468.5</v>
      </c>
      <c r="CL18" s="21">
        <v>1283</v>
      </c>
      <c r="CM18" s="21">
        <v>769</v>
      </c>
      <c r="CN18" s="21">
        <v>24054.5</v>
      </c>
      <c r="CO18" s="21">
        <v>14338.5</v>
      </c>
      <c r="CP18" s="21">
        <v>1148</v>
      </c>
      <c r="CQ18" s="21">
        <v>1433</v>
      </c>
      <c r="CR18" s="21">
        <v>211</v>
      </c>
      <c r="CS18" s="21">
        <v>321</v>
      </c>
      <c r="CT18" s="21">
        <v>133.5</v>
      </c>
      <c r="CU18" s="21">
        <v>50.5</v>
      </c>
      <c r="CV18" s="21">
        <v>54</v>
      </c>
      <c r="CW18" s="21">
        <v>176</v>
      </c>
      <c r="CX18" s="21">
        <v>459.5</v>
      </c>
      <c r="CY18" s="21">
        <v>58</v>
      </c>
      <c r="CZ18" s="21">
        <v>2291</v>
      </c>
      <c r="DA18" s="21">
        <v>181</v>
      </c>
      <c r="DB18" s="21">
        <v>310.5</v>
      </c>
      <c r="DC18" s="21">
        <v>143</v>
      </c>
      <c r="DD18" s="21">
        <v>127.5</v>
      </c>
      <c r="DE18" s="21">
        <v>448.5</v>
      </c>
      <c r="DF18" s="21">
        <v>19998.5</v>
      </c>
      <c r="DG18" s="21">
        <v>112</v>
      </c>
      <c r="DH18" s="21">
        <v>2162</v>
      </c>
      <c r="DI18" s="21">
        <v>2798</v>
      </c>
      <c r="DJ18" s="21">
        <v>664.5</v>
      </c>
      <c r="DK18" s="21">
        <v>376.5</v>
      </c>
      <c r="DL18" s="21">
        <v>5856</v>
      </c>
      <c r="DM18" s="21">
        <v>286</v>
      </c>
      <c r="DN18" s="21">
        <v>1424.5</v>
      </c>
      <c r="DO18" s="21">
        <v>2856.5</v>
      </c>
      <c r="DP18" s="21">
        <v>202.5</v>
      </c>
      <c r="DQ18" s="21">
        <v>506</v>
      </c>
      <c r="DR18" s="21">
        <v>1318.5</v>
      </c>
      <c r="DS18" s="21">
        <v>767</v>
      </c>
      <c r="DT18" s="21">
        <v>213</v>
      </c>
      <c r="DU18" s="21">
        <v>371.5</v>
      </c>
      <c r="DV18" s="21">
        <v>181</v>
      </c>
      <c r="DW18" s="21">
        <v>353.5</v>
      </c>
      <c r="DX18" s="21">
        <v>241.5</v>
      </c>
      <c r="DY18" s="21">
        <v>308</v>
      </c>
      <c r="DZ18" s="21">
        <v>1155.5</v>
      </c>
      <c r="EA18" s="21">
        <v>518.5</v>
      </c>
      <c r="EB18" s="21">
        <v>537.5</v>
      </c>
      <c r="EC18" s="21">
        <v>274.5</v>
      </c>
      <c r="ED18" s="21">
        <v>1537</v>
      </c>
      <c r="EE18" s="21">
        <v>241.5</v>
      </c>
      <c r="EF18" s="21">
        <v>1502</v>
      </c>
      <c r="EG18" s="21">
        <v>271.5</v>
      </c>
      <c r="EH18" s="21">
        <v>253.5</v>
      </c>
      <c r="EI18" s="21">
        <v>16539.5</v>
      </c>
      <c r="EJ18" s="21">
        <v>8290</v>
      </c>
      <c r="EK18" s="21">
        <v>620.5</v>
      </c>
      <c r="EL18" s="21">
        <v>435</v>
      </c>
      <c r="EM18" s="21">
        <v>571</v>
      </c>
      <c r="EN18" s="21">
        <v>1035</v>
      </c>
      <c r="EO18" s="21">
        <v>454.5</v>
      </c>
      <c r="EP18" s="21">
        <v>407.5</v>
      </c>
      <c r="EQ18" s="21">
        <v>2026</v>
      </c>
      <c r="ER18" s="21">
        <v>377</v>
      </c>
      <c r="ES18" s="21">
        <v>123.5</v>
      </c>
      <c r="ET18" s="21">
        <v>196</v>
      </c>
      <c r="EU18" s="21">
        <v>559.5</v>
      </c>
      <c r="EV18" s="21">
        <v>59.5</v>
      </c>
      <c r="EW18" s="21">
        <v>671.5</v>
      </c>
      <c r="EX18" s="21">
        <v>266.5</v>
      </c>
      <c r="EY18" s="21">
        <v>248</v>
      </c>
      <c r="EZ18" s="21">
        <v>105.5</v>
      </c>
      <c r="FA18" s="21">
        <v>2817.5</v>
      </c>
      <c r="FB18" s="21">
        <v>462.5</v>
      </c>
      <c r="FC18" s="21">
        <v>2798</v>
      </c>
      <c r="FD18" s="21">
        <v>388</v>
      </c>
      <c r="FE18" s="21">
        <v>93</v>
      </c>
      <c r="FF18" s="21">
        <v>183</v>
      </c>
      <c r="FG18" s="21">
        <v>89.5</v>
      </c>
      <c r="FH18" s="21">
        <v>89.5</v>
      </c>
      <c r="FI18" s="21">
        <v>1747</v>
      </c>
      <c r="FJ18" s="21">
        <v>1650</v>
      </c>
      <c r="FK18" s="21">
        <v>1960.5</v>
      </c>
      <c r="FL18" s="21">
        <v>3600.5</v>
      </c>
      <c r="FM18" s="21">
        <v>2672</v>
      </c>
      <c r="FN18" s="21">
        <v>17269</v>
      </c>
      <c r="FO18" s="21">
        <v>1087.5</v>
      </c>
      <c r="FP18" s="21">
        <v>2153</v>
      </c>
      <c r="FQ18" s="21">
        <v>824.5</v>
      </c>
      <c r="FR18" s="21">
        <v>136.5</v>
      </c>
      <c r="FS18" s="21">
        <v>152</v>
      </c>
      <c r="FT18" s="21">
        <v>119</v>
      </c>
      <c r="FU18" s="21">
        <v>758</v>
      </c>
      <c r="FV18" s="21">
        <v>612</v>
      </c>
      <c r="FW18" s="21">
        <v>127.5</v>
      </c>
      <c r="FX18" s="21">
        <v>87</v>
      </c>
      <c r="FY18" s="21"/>
      <c r="FZ18" s="9">
        <f t="shared" si="7"/>
        <v>732191</v>
      </c>
      <c r="GA18" s="9"/>
      <c r="GB18" s="9"/>
      <c r="GC18" s="9"/>
      <c r="GD18" s="9"/>
      <c r="GE18" s="37"/>
      <c r="GF18" s="37"/>
      <c r="GG18" s="10"/>
    </row>
    <row r="19" spans="1:189" ht="15">
      <c r="A19" s="3" t="s">
        <v>245</v>
      </c>
      <c r="B19" s="5" t="s">
        <v>246</v>
      </c>
      <c r="C19" s="21">
        <v>5050</v>
      </c>
      <c r="D19" s="21">
        <v>32488</v>
      </c>
      <c r="E19" s="21">
        <v>6114.5</v>
      </c>
      <c r="F19" s="21">
        <v>10764</v>
      </c>
      <c r="G19" s="21">
        <v>1077</v>
      </c>
      <c r="H19" s="21">
        <v>868.5</v>
      </c>
      <c r="I19" s="21">
        <v>9728</v>
      </c>
      <c r="J19" s="21">
        <v>2046.5</v>
      </c>
      <c r="K19" s="21">
        <v>307.5</v>
      </c>
      <c r="L19" s="21">
        <v>3204.5</v>
      </c>
      <c r="M19" s="21">
        <v>1422</v>
      </c>
      <c r="N19" s="21">
        <v>46785.5</v>
      </c>
      <c r="O19" s="21">
        <v>15183.5</v>
      </c>
      <c r="P19" s="21">
        <v>175.5</v>
      </c>
      <c r="Q19" s="21">
        <v>30982</v>
      </c>
      <c r="R19" s="21">
        <v>485</v>
      </c>
      <c r="S19" s="21">
        <v>1600.5</v>
      </c>
      <c r="T19" s="21">
        <v>133.5</v>
      </c>
      <c r="U19" s="21">
        <v>59.5</v>
      </c>
      <c r="V19" s="21">
        <v>259.5</v>
      </c>
      <c r="W19" s="18">
        <v>76.5</v>
      </c>
      <c r="X19" s="21">
        <v>55</v>
      </c>
      <c r="Y19" s="21">
        <v>499</v>
      </c>
      <c r="Z19" s="21">
        <v>238.5</v>
      </c>
      <c r="AA19" s="21">
        <v>22123.5</v>
      </c>
      <c r="AB19" s="21">
        <v>26731</v>
      </c>
      <c r="AC19" s="21">
        <v>946</v>
      </c>
      <c r="AD19" s="21">
        <v>1074.5</v>
      </c>
      <c r="AE19" s="21">
        <v>102</v>
      </c>
      <c r="AF19" s="21">
        <v>206</v>
      </c>
      <c r="AG19" s="21">
        <v>936</v>
      </c>
      <c r="AH19" s="21">
        <v>1097</v>
      </c>
      <c r="AI19" s="21">
        <v>297</v>
      </c>
      <c r="AJ19" s="21">
        <v>277.5</v>
      </c>
      <c r="AK19" s="21">
        <v>217.5</v>
      </c>
      <c r="AL19" s="21">
        <v>287.5</v>
      </c>
      <c r="AM19" s="21">
        <v>470.5</v>
      </c>
      <c r="AN19" s="21">
        <v>477</v>
      </c>
      <c r="AO19" s="21">
        <v>5015</v>
      </c>
      <c r="AP19" s="21">
        <v>65302</v>
      </c>
      <c r="AQ19" s="21">
        <v>269.5</v>
      </c>
      <c r="AR19" s="21">
        <v>47136</v>
      </c>
      <c r="AS19" s="21">
        <v>5048</v>
      </c>
      <c r="AT19" s="21">
        <v>2773.5</v>
      </c>
      <c r="AU19" s="21">
        <v>348</v>
      </c>
      <c r="AV19" s="21">
        <v>296.5</v>
      </c>
      <c r="AW19" s="21">
        <v>238</v>
      </c>
      <c r="AX19" s="21">
        <v>60</v>
      </c>
      <c r="AY19" s="21">
        <v>611.5</v>
      </c>
      <c r="AZ19" s="21">
        <v>10145.5</v>
      </c>
      <c r="BA19" s="21">
        <v>7898</v>
      </c>
      <c r="BB19" s="21">
        <v>5675</v>
      </c>
      <c r="BC19" s="21">
        <v>28243</v>
      </c>
      <c r="BD19" s="21">
        <v>4509</v>
      </c>
      <c r="BE19" s="21">
        <v>1289.5</v>
      </c>
      <c r="BF19" s="21">
        <v>20010</v>
      </c>
      <c r="BG19" s="21">
        <v>867.5</v>
      </c>
      <c r="BH19" s="21">
        <v>641</v>
      </c>
      <c r="BI19" s="21">
        <v>289.5</v>
      </c>
      <c r="BJ19" s="21">
        <v>5694</v>
      </c>
      <c r="BK19" s="21">
        <v>11516.5</v>
      </c>
      <c r="BL19" s="21">
        <v>119.5</v>
      </c>
      <c r="BM19" s="21">
        <v>343</v>
      </c>
      <c r="BN19" s="21">
        <v>3780</v>
      </c>
      <c r="BO19" s="21">
        <v>1696.5</v>
      </c>
      <c r="BP19" s="21">
        <v>234.5</v>
      </c>
      <c r="BQ19" s="21">
        <v>4803</v>
      </c>
      <c r="BR19" s="21">
        <v>4006.5</v>
      </c>
      <c r="BS19" s="21">
        <v>1050.5</v>
      </c>
      <c r="BT19" s="21">
        <v>342.5</v>
      </c>
      <c r="BU19" s="21">
        <v>464.5</v>
      </c>
      <c r="BV19" s="21">
        <v>1248.5</v>
      </c>
      <c r="BW19" s="21">
        <v>1536</v>
      </c>
      <c r="BX19" s="21">
        <v>80</v>
      </c>
      <c r="BY19" s="21">
        <v>587</v>
      </c>
      <c r="BZ19" s="21">
        <v>272</v>
      </c>
      <c r="CA19" s="21">
        <v>213.5</v>
      </c>
      <c r="CB19" s="21">
        <v>80321.5</v>
      </c>
      <c r="CC19" s="21">
        <v>161.5</v>
      </c>
      <c r="CD19" s="21">
        <v>57</v>
      </c>
      <c r="CE19" s="21">
        <v>165.5</v>
      </c>
      <c r="CF19" s="21">
        <v>104.5</v>
      </c>
      <c r="CG19" s="21">
        <v>221</v>
      </c>
      <c r="CH19" s="21">
        <v>113</v>
      </c>
      <c r="CI19" s="21">
        <v>690</v>
      </c>
      <c r="CJ19" s="21">
        <v>1023</v>
      </c>
      <c r="CK19" s="21">
        <v>4462.5</v>
      </c>
      <c r="CL19" s="21">
        <v>1263</v>
      </c>
      <c r="CM19" s="21">
        <v>766</v>
      </c>
      <c r="CN19" s="21">
        <v>23764</v>
      </c>
      <c r="CO19" s="21">
        <v>14323.5</v>
      </c>
      <c r="CP19" s="21">
        <v>1211</v>
      </c>
      <c r="CQ19" s="21">
        <v>1398.5</v>
      </c>
      <c r="CR19" s="21">
        <v>203</v>
      </c>
      <c r="CS19" s="21">
        <v>337</v>
      </c>
      <c r="CT19" s="21">
        <v>134.5</v>
      </c>
      <c r="CU19" s="21">
        <v>52.5</v>
      </c>
      <c r="CV19" s="21">
        <v>56</v>
      </c>
      <c r="CW19" s="21">
        <v>185.5</v>
      </c>
      <c r="CX19" s="21">
        <v>486.5</v>
      </c>
      <c r="CY19" s="21">
        <v>64.5</v>
      </c>
      <c r="CZ19" s="21">
        <v>2295</v>
      </c>
      <c r="DA19" s="21">
        <v>185.5</v>
      </c>
      <c r="DB19" s="21">
        <v>288.5</v>
      </c>
      <c r="DC19" s="21">
        <v>150</v>
      </c>
      <c r="DD19" s="21">
        <v>156</v>
      </c>
      <c r="DE19" s="21">
        <v>448.5</v>
      </c>
      <c r="DF19" s="21">
        <v>19965</v>
      </c>
      <c r="DG19" s="21">
        <v>126</v>
      </c>
      <c r="DH19" s="21">
        <v>2163.5</v>
      </c>
      <c r="DI19" s="21">
        <v>2858.5</v>
      </c>
      <c r="DJ19" s="21">
        <v>683</v>
      </c>
      <c r="DK19" s="21">
        <v>397</v>
      </c>
      <c r="DL19" s="21">
        <v>5671.5</v>
      </c>
      <c r="DM19" s="21">
        <v>304.5</v>
      </c>
      <c r="DN19" s="21">
        <v>1455.5</v>
      </c>
      <c r="DO19" s="21">
        <v>2938</v>
      </c>
      <c r="DP19" s="21">
        <v>179</v>
      </c>
      <c r="DQ19" s="21">
        <v>522.5</v>
      </c>
      <c r="DR19" s="21">
        <v>1405.5</v>
      </c>
      <c r="DS19" s="21">
        <v>770.5</v>
      </c>
      <c r="DT19" s="21">
        <v>200.5</v>
      </c>
      <c r="DU19" s="21">
        <v>377.5</v>
      </c>
      <c r="DV19" s="21">
        <v>180.5</v>
      </c>
      <c r="DW19" s="21">
        <v>367</v>
      </c>
      <c r="DX19" s="21">
        <v>256</v>
      </c>
      <c r="DY19" s="21">
        <v>293.5</v>
      </c>
      <c r="DZ19" s="21">
        <v>1216</v>
      </c>
      <c r="EA19" s="21">
        <v>547</v>
      </c>
      <c r="EB19" s="21">
        <v>562</v>
      </c>
      <c r="EC19" s="21">
        <v>268.5</v>
      </c>
      <c r="ED19" s="21">
        <v>1501.5</v>
      </c>
      <c r="EE19" s="21">
        <v>246</v>
      </c>
      <c r="EF19" s="21">
        <v>1543</v>
      </c>
      <c r="EG19" s="21">
        <v>284</v>
      </c>
      <c r="EH19" s="21">
        <v>265.5</v>
      </c>
      <c r="EI19" s="21">
        <v>16466.5</v>
      </c>
      <c r="EJ19" s="21">
        <v>8270</v>
      </c>
      <c r="EK19" s="21">
        <v>608.5</v>
      </c>
      <c r="EL19" s="21">
        <v>431</v>
      </c>
      <c r="EM19" s="21">
        <v>605</v>
      </c>
      <c r="EN19" s="21">
        <v>1024.5</v>
      </c>
      <c r="EO19" s="21">
        <v>451</v>
      </c>
      <c r="EP19" s="21">
        <v>406</v>
      </c>
      <c r="EQ19" s="21">
        <v>1970.5</v>
      </c>
      <c r="ER19" s="21">
        <v>399</v>
      </c>
      <c r="ES19" s="21">
        <v>118</v>
      </c>
      <c r="ET19" s="21">
        <v>198.5</v>
      </c>
      <c r="EU19" s="21">
        <v>582</v>
      </c>
      <c r="EV19" s="21">
        <v>56.5</v>
      </c>
      <c r="EW19" s="21">
        <v>624.5</v>
      </c>
      <c r="EX19" s="21">
        <v>244</v>
      </c>
      <c r="EY19" s="21">
        <v>253.5</v>
      </c>
      <c r="EZ19" s="21">
        <v>105.5</v>
      </c>
      <c r="FA19" s="21">
        <v>2748</v>
      </c>
      <c r="FB19" s="21">
        <v>497</v>
      </c>
      <c r="FC19" s="21">
        <v>2830.5</v>
      </c>
      <c r="FD19" s="21">
        <v>425</v>
      </c>
      <c r="FE19" s="21">
        <v>98</v>
      </c>
      <c r="FF19" s="21">
        <v>193</v>
      </c>
      <c r="FG19" s="21">
        <v>100</v>
      </c>
      <c r="FH19" s="21">
        <v>85</v>
      </c>
      <c r="FI19" s="21">
        <v>1808</v>
      </c>
      <c r="FJ19" s="21">
        <v>1626</v>
      </c>
      <c r="FK19" s="21">
        <v>1934.5</v>
      </c>
      <c r="FL19" s="21">
        <v>3425</v>
      </c>
      <c r="FM19" s="21">
        <v>2545</v>
      </c>
      <c r="FN19" s="21">
        <v>17012.5</v>
      </c>
      <c r="FO19" s="21">
        <v>1102</v>
      </c>
      <c r="FP19" s="21">
        <v>2255.5</v>
      </c>
      <c r="FQ19" s="21">
        <v>833.5</v>
      </c>
      <c r="FR19" s="21">
        <v>141</v>
      </c>
      <c r="FS19" s="21">
        <v>135</v>
      </c>
      <c r="FT19" s="21">
        <v>105</v>
      </c>
      <c r="FU19" s="21">
        <v>776.5</v>
      </c>
      <c r="FV19" s="21">
        <v>613.5</v>
      </c>
      <c r="FW19" s="21">
        <v>134.5</v>
      </c>
      <c r="FX19" s="21">
        <v>83.5</v>
      </c>
      <c r="FY19" s="24"/>
      <c r="FZ19" s="9">
        <f t="shared" si="7"/>
        <v>726460</v>
      </c>
      <c r="GA19" s="9"/>
      <c r="GB19" s="9"/>
      <c r="GC19" s="9"/>
      <c r="GD19" s="9"/>
      <c r="GE19" s="37"/>
      <c r="GF19" s="37"/>
      <c r="GG19" s="10"/>
    </row>
    <row r="20" spans="1:189" ht="15">
      <c r="A20" s="3" t="s">
        <v>247</v>
      </c>
      <c r="B20" s="5" t="s">
        <v>248</v>
      </c>
      <c r="C20" s="21">
        <v>5070</v>
      </c>
      <c r="D20" s="21">
        <v>33314</v>
      </c>
      <c r="E20" s="21">
        <v>6096</v>
      </c>
      <c r="F20" s="21">
        <v>9716</v>
      </c>
      <c r="G20" s="21">
        <v>1033.5</v>
      </c>
      <c r="H20" s="21">
        <v>889</v>
      </c>
      <c r="I20" s="21">
        <v>9859</v>
      </c>
      <c r="J20" s="21">
        <v>2157</v>
      </c>
      <c r="K20" s="21">
        <v>290</v>
      </c>
      <c r="L20" s="21">
        <v>3430.5</v>
      </c>
      <c r="M20" s="21">
        <v>1537</v>
      </c>
      <c r="N20" s="21">
        <v>45769.5</v>
      </c>
      <c r="O20" s="21">
        <v>15319</v>
      </c>
      <c r="P20" s="21">
        <v>182.5</v>
      </c>
      <c r="Q20" s="21">
        <v>30860.5</v>
      </c>
      <c r="R20" s="21">
        <v>483</v>
      </c>
      <c r="S20" s="21">
        <v>1625</v>
      </c>
      <c r="T20" s="21">
        <v>144</v>
      </c>
      <c r="U20" s="21">
        <v>67.5</v>
      </c>
      <c r="V20" s="21">
        <v>283</v>
      </c>
      <c r="W20" s="18">
        <v>93</v>
      </c>
      <c r="X20" s="21">
        <v>45.5</v>
      </c>
      <c r="Y20" s="21">
        <v>530</v>
      </c>
      <c r="Z20" s="21">
        <v>254</v>
      </c>
      <c r="AA20" s="21">
        <v>21527.5</v>
      </c>
      <c r="AB20" s="21">
        <v>26565.5</v>
      </c>
      <c r="AC20" s="21">
        <v>940.5</v>
      </c>
      <c r="AD20" s="21">
        <v>1079.5</v>
      </c>
      <c r="AE20" s="21">
        <v>91.5</v>
      </c>
      <c r="AF20" s="21">
        <v>230</v>
      </c>
      <c r="AG20" s="21">
        <v>958.5</v>
      </c>
      <c r="AH20" s="21">
        <v>1079</v>
      </c>
      <c r="AI20" s="21">
        <v>336.5</v>
      </c>
      <c r="AJ20" s="21">
        <v>288.5</v>
      </c>
      <c r="AK20" s="21">
        <v>237</v>
      </c>
      <c r="AL20" s="21">
        <v>288</v>
      </c>
      <c r="AM20" s="21">
        <v>518.5</v>
      </c>
      <c r="AN20" s="21">
        <v>480.5</v>
      </c>
      <c r="AO20" s="21">
        <v>4967.5</v>
      </c>
      <c r="AP20" s="21">
        <v>65521.5</v>
      </c>
      <c r="AQ20" s="21">
        <v>261</v>
      </c>
      <c r="AR20" s="21">
        <v>44707.5</v>
      </c>
      <c r="AS20" s="21">
        <v>4935.5</v>
      </c>
      <c r="AT20" s="21">
        <v>2732</v>
      </c>
      <c r="AU20" s="21">
        <v>373.5</v>
      </c>
      <c r="AV20" s="21">
        <v>293</v>
      </c>
      <c r="AW20" s="21">
        <v>265</v>
      </c>
      <c r="AX20" s="21">
        <v>69</v>
      </c>
      <c r="AY20" s="21">
        <v>662</v>
      </c>
      <c r="AZ20" s="21">
        <v>10255</v>
      </c>
      <c r="BA20" s="21">
        <v>7960.5</v>
      </c>
      <c r="BB20" s="21">
        <v>5686.5</v>
      </c>
      <c r="BC20" s="21">
        <v>29008.5</v>
      </c>
      <c r="BD20" s="21">
        <v>4311</v>
      </c>
      <c r="BE20" s="21">
        <v>1287.5</v>
      </c>
      <c r="BF20" s="21">
        <v>19405.5</v>
      </c>
      <c r="BG20" s="21">
        <v>896</v>
      </c>
      <c r="BH20" s="21">
        <v>634.5</v>
      </c>
      <c r="BI20" s="21">
        <v>295</v>
      </c>
      <c r="BJ20" s="21">
        <v>5568</v>
      </c>
      <c r="BK20" s="21">
        <v>10106.5</v>
      </c>
      <c r="BL20" s="21">
        <v>110</v>
      </c>
      <c r="BM20" s="21">
        <v>345.5</v>
      </c>
      <c r="BN20" s="21">
        <v>3915</v>
      </c>
      <c r="BO20" s="21">
        <v>1720.5</v>
      </c>
      <c r="BP20" s="21">
        <v>248.5</v>
      </c>
      <c r="BQ20" s="21">
        <v>4736</v>
      </c>
      <c r="BR20" s="21">
        <v>3759</v>
      </c>
      <c r="BS20" s="21">
        <v>960</v>
      </c>
      <c r="BT20" s="21">
        <v>303</v>
      </c>
      <c r="BU20" s="21">
        <v>492</v>
      </c>
      <c r="BV20" s="21">
        <v>1252</v>
      </c>
      <c r="BW20" s="21">
        <v>1465.5</v>
      </c>
      <c r="BX20" s="21">
        <v>76.5</v>
      </c>
      <c r="BY20" s="21">
        <v>658</v>
      </c>
      <c r="BZ20" s="21">
        <v>222.5</v>
      </c>
      <c r="CA20" s="21">
        <v>210.5</v>
      </c>
      <c r="CB20" s="21">
        <v>80753.5</v>
      </c>
      <c r="CC20" s="21">
        <v>185</v>
      </c>
      <c r="CD20" s="21">
        <v>52</v>
      </c>
      <c r="CE20" s="21">
        <v>189.5</v>
      </c>
      <c r="CF20" s="21">
        <v>120.5</v>
      </c>
      <c r="CG20" s="21">
        <v>234.5</v>
      </c>
      <c r="CH20" s="21">
        <v>107</v>
      </c>
      <c r="CI20" s="21">
        <v>701</v>
      </c>
      <c r="CJ20" s="21">
        <v>1059.5</v>
      </c>
      <c r="CK20" s="21">
        <v>4369.5</v>
      </c>
      <c r="CL20" s="21">
        <v>1173.5</v>
      </c>
      <c r="CM20" s="21">
        <v>759.5</v>
      </c>
      <c r="CN20" s="21">
        <v>23646</v>
      </c>
      <c r="CO20" s="21">
        <v>14119</v>
      </c>
      <c r="CP20" s="21">
        <v>1195.5</v>
      </c>
      <c r="CQ20" s="21">
        <v>1375</v>
      </c>
      <c r="CR20" s="21">
        <v>207</v>
      </c>
      <c r="CS20" s="21">
        <v>335.5</v>
      </c>
      <c r="CT20" s="21">
        <v>140.5</v>
      </c>
      <c r="CU20" s="21">
        <v>54.5</v>
      </c>
      <c r="CV20" s="21">
        <v>62</v>
      </c>
      <c r="CW20" s="21">
        <v>175</v>
      </c>
      <c r="CX20" s="21">
        <v>495.5</v>
      </c>
      <c r="CY20" s="21">
        <v>68.5</v>
      </c>
      <c r="CZ20" s="21">
        <v>2340.5</v>
      </c>
      <c r="DA20" s="21">
        <v>183.5</v>
      </c>
      <c r="DB20" s="21">
        <v>294.5</v>
      </c>
      <c r="DC20" s="21">
        <v>151.5</v>
      </c>
      <c r="DD20" s="21">
        <v>171.5</v>
      </c>
      <c r="DE20" s="21">
        <v>437</v>
      </c>
      <c r="DF20" s="21">
        <v>19434</v>
      </c>
      <c r="DG20" s="21">
        <v>135.5</v>
      </c>
      <c r="DH20" s="21">
        <v>2173.5</v>
      </c>
      <c r="DI20" s="21">
        <v>3027</v>
      </c>
      <c r="DJ20" s="21">
        <v>698</v>
      </c>
      <c r="DK20" s="21">
        <v>395</v>
      </c>
      <c r="DL20" s="21">
        <v>5484</v>
      </c>
      <c r="DM20" s="21">
        <v>332.5</v>
      </c>
      <c r="DN20" s="21">
        <v>1412</v>
      </c>
      <c r="DO20" s="21">
        <v>2923.5</v>
      </c>
      <c r="DP20" s="21">
        <v>179.5</v>
      </c>
      <c r="DQ20" s="21">
        <v>542</v>
      </c>
      <c r="DR20" s="21">
        <v>1501.5</v>
      </c>
      <c r="DS20" s="21">
        <v>778</v>
      </c>
      <c r="DT20" s="21">
        <v>197.5</v>
      </c>
      <c r="DU20" s="21">
        <v>362</v>
      </c>
      <c r="DV20" s="21">
        <v>187.5</v>
      </c>
      <c r="DW20" s="21">
        <v>365</v>
      </c>
      <c r="DX20" s="21">
        <v>252.5</v>
      </c>
      <c r="DY20" s="21">
        <v>288</v>
      </c>
      <c r="DZ20" s="21">
        <v>1227</v>
      </c>
      <c r="EA20" s="21">
        <v>562.5</v>
      </c>
      <c r="EB20" s="21">
        <v>597.5</v>
      </c>
      <c r="EC20" s="21">
        <v>275</v>
      </c>
      <c r="ED20" s="21">
        <v>1517</v>
      </c>
      <c r="EE20" s="21">
        <v>275.5</v>
      </c>
      <c r="EF20" s="21">
        <v>1595.5</v>
      </c>
      <c r="EG20" s="21">
        <v>270</v>
      </c>
      <c r="EH20" s="21">
        <v>248</v>
      </c>
      <c r="EI20" s="21">
        <v>16339</v>
      </c>
      <c r="EJ20" s="21">
        <v>8045</v>
      </c>
      <c r="EK20" s="21">
        <v>580.5</v>
      </c>
      <c r="EL20" s="21">
        <v>440</v>
      </c>
      <c r="EM20" s="21">
        <v>593.5</v>
      </c>
      <c r="EN20" s="21">
        <v>1098</v>
      </c>
      <c r="EO20" s="21">
        <v>408.5</v>
      </c>
      <c r="EP20" s="21">
        <v>403.5</v>
      </c>
      <c r="EQ20" s="21">
        <v>1906</v>
      </c>
      <c r="ER20" s="21">
        <v>388.5</v>
      </c>
      <c r="ES20" s="21">
        <v>122</v>
      </c>
      <c r="ET20" s="21">
        <v>208.5</v>
      </c>
      <c r="EU20" s="21">
        <v>620</v>
      </c>
      <c r="EV20" s="21">
        <v>71</v>
      </c>
      <c r="EW20" s="21">
        <v>598</v>
      </c>
      <c r="EX20" s="21">
        <v>251.5</v>
      </c>
      <c r="EY20" s="21">
        <v>273.5</v>
      </c>
      <c r="EZ20" s="21">
        <v>113</v>
      </c>
      <c r="FA20" s="21">
        <v>2683</v>
      </c>
      <c r="FB20" s="21">
        <v>516</v>
      </c>
      <c r="FC20" s="21">
        <v>2865</v>
      </c>
      <c r="FD20" s="21">
        <v>419</v>
      </c>
      <c r="FE20" s="21">
        <v>92.5</v>
      </c>
      <c r="FF20" s="21">
        <v>170</v>
      </c>
      <c r="FG20" s="21">
        <v>118.5</v>
      </c>
      <c r="FH20" s="21">
        <v>101</v>
      </c>
      <c r="FI20" s="21">
        <v>1830.5</v>
      </c>
      <c r="FJ20" s="21">
        <v>1585.5</v>
      </c>
      <c r="FK20" s="21">
        <v>1869</v>
      </c>
      <c r="FL20" s="21">
        <v>3161</v>
      </c>
      <c r="FM20" s="21">
        <v>2391</v>
      </c>
      <c r="FN20" s="21">
        <v>17186</v>
      </c>
      <c r="FO20" s="21">
        <v>1112</v>
      </c>
      <c r="FP20" s="21">
        <v>2257.5</v>
      </c>
      <c r="FQ20" s="21">
        <v>836</v>
      </c>
      <c r="FR20" s="21">
        <v>144</v>
      </c>
      <c r="FS20" s="21">
        <v>143.5</v>
      </c>
      <c r="FT20" s="21">
        <v>121</v>
      </c>
      <c r="FU20" s="21">
        <v>805</v>
      </c>
      <c r="FV20" s="21">
        <v>632</v>
      </c>
      <c r="FW20" s="21">
        <v>122.5</v>
      </c>
      <c r="FX20" s="21">
        <v>81.5</v>
      </c>
      <c r="FY20" s="24"/>
      <c r="FZ20" s="9">
        <f t="shared" si="7"/>
        <v>720443</v>
      </c>
      <c r="GA20" s="9"/>
      <c r="GB20" s="9"/>
      <c r="GC20" s="9"/>
      <c r="GD20" s="9"/>
      <c r="GE20" s="37"/>
      <c r="GF20" s="37"/>
      <c r="GG20" s="10"/>
    </row>
    <row r="21" spans="1:189" ht="15">
      <c r="A21" s="12" t="s">
        <v>249</v>
      </c>
      <c r="B21" s="5" t="s">
        <v>250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0</v>
      </c>
      <c r="DZ21" s="21">
        <v>0</v>
      </c>
      <c r="EA21" s="21">
        <v>0</v>
      </c>
      <c r="EB21" s="21">
        <v>0</v>
      </c>
      <c r="EC21" s="21">
        <v>0</v>
      </c>
      <c r="ED21" s="21">
        <v>0</v>
      </c>
      <c r="EE21" s="21">
        <v>0</v>
      </c>
      <c r="EF21" s="21">
        <v>0</v>
      </c>
      <c r="EG21" s="21">
        <v>0</v>
      </c>
      <c r="EH21" s="21">
        <v>0</v>
      </c>
      <c r="EI21" s="21">
        <v>0</v>
      </c>
      <c r="EJ21" s="21">
        <v>0</v>
      </c>
      <c r="EK21" s="21">
        <v>0</v>
      </c>
      <c r="EL21" s="21">
        <v>0</v>
      </c>
      <c r="EM21" s="21">
        <v>0</v>
      </c>
      <c r="EN21" s="21">
        <v>0</v>
      </c>
      <c r="EO21" s="21">
        <v>0</v>
      </c>
      <c r="EP21" s="21">
        <v>0</v>
      </c>
      <c r="EQ21" s="21">
        <v>0</v>
      </c>
      <c r="ER21" s="21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0</v>
      </c>
      <c r="EY21" s="21">
        <v>0</v>
      </c>
      <c r="EZ21" s="21">
        <v>0</v>
      </c>
      <c r="FA21" s="21">
        <v>0</v>
      </c>
      <c r="FB21" s="21">
        <v>0</v>
      </c>
      <c r="FC21" s="21">
        <v>0</v>
      </c>
      <c r="FD21" s="21">
        <v>0</v>
      </c>
      <c r="FE21" s="21">
        <v>0</v>
      </c>
      <c r="FF21" s="21">
        <v>0</v>
      </c>
      <c r="FG21" s="21">
        <v>0</v>
      </c>
      <c r="FH21" s="21">
        <v>0</v>
      </c>
      <c r="FI21" s="21">
        <v>0</v>
      </c>
      <c r="FJ21" s="21">
        <v>0</v>
      </c>
      <c r="FK21" s="21">
        <v>0</v>
      </c>
      <c r="FL21" s="21">
        <v>0</v>
      </c>
      <c r="FM21" s="21">
        <v>0</v>
      </c>
      <c r="FN21" s="21">
        <v>0</v>
      </c>
      <c r="FO21" s="21">
        <v>0</v>
      </c>
      <c r="FP21" s="21">
        <v>0</v>
      </c>
      <c r="FQ21" s="21">
        <v>0</v>
      </c>
      <c r="FR21" s="21">
        <v>0</v>
      </c>
      <c r="FS21" s="21">
        <v>0</v>
      </c>
      <c r="FT21" s="21">
        <v>0</v>
      </c>
      <c r="FU21" s="21">
        <v>0</v>
      </c>
      <c r="FV21" s="21">
        <v>0</v>
      </c>
      <c r="FW21" s="21">
        <v>0</v>
      </c>
      <c r="FX21" s="21">
        <v>0</v>
      </c>
      <c r="FY21" s="21">
        <v>0</v>
      </c>
      <c r="FZ21" s="9">
        <f t="shared" si="7"/>
        <v>0</v>
      </c>
      <c r="GA21" s="9"/>
      <c r="GB21" s="9"/>
      <c r="GC21" s="9"/>
      <c r="GD21" s="9"/>
      <c r="GE21" s="9"/>
      <c r="GF21" s="9"/>
      <c r="GG21" s="10"/>
    </row>
    <row r="22" spans="1:189" ht="15">
      <c r="A22" s="12" t="s">
        <v>251</v>
      </c>
      <c r="B22" s="5" t="s">
        <v>252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6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0</v>
      </c>
      <c r="Y22" s="21">
        <v>6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0.5</v>
      </c>
      <c r="AG22" s="21">
        <v>0</v>
      </c>
      <c r="AH22" s="21">
        <v>16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19.5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1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75.5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41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  <c r="DY22" s="21">
        <v>0</v>
      </c>
      <c r="DZ22" s="21">
        <v>0</v>
      </c>
      <c r="EA22" s="21">
        <v>0</v>
      </c>
      <c r="EB22" s="21">
        <v>0</v>
      </c>
      <c r="EC22" s="21">
        <v>0</v>
      </c>
      <c r="ED22" s="21">
        <v>0</v>
      </c>
      <c r="EE22" s="21">
        <v>0</v>
      </c>
      <c r="EF22" s="21">
        <v>0</v>
      </c>
      <c r="EG22" s="21">
        <v>0</v>
      </c>
      <c r="EH22" s="21">
        <v>0</v>
      </c>
      <c r="EI22" s="21">
        <v>43</v>
      </c>
      <c r="EJ22" s="21">
        <v>0</v>
      </c>
      <c r="EK22" s="21">
        <v>0</v>
      </c>
      <c r="EL22" s="21">
        <v>0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1</v>
      </c>
      <c r="EX22" s="21">
        <v>0</v>
      </c>
      <c r="EY22" s="21">
        <v>0</v>
      </c>
      <c r="EZ22" s="21">
        <v>0</v>
      </c>
      <c r="FA22" s="21">
        <v>0</v>
      </c>
      <c r="FB22" s="21">
        <v>0</v>
      </c>
      <c r="FC22" s="21">
        <v>0</v>
      </c>
      <c r="FD22" s="21">
        <v>0</v>
      </c>
      <c r="FE22" s="21">
        <v>0</v>
      </c>
      <c r="FF22" s="21">
        <v>0</v>
      </c>
      <c r="FG22" s="21">
        <v>0</v>
      </c>
      <c r="FH22" s="21">
        <v>0</v>
      </c>
      <c r="FI22" s="21">
        <v>0</v>
      </c>
      <c r="FJ22" s="21">
        <v>0</v>
      </c>
      <c r="FK22" s="21">
        <v>0</v>
      </c>
      <c r="FL22" s="21">
        <v>0</v>
      </c>
      <c r="FM22" s="21">
        <v>0</v>
      </c>
      <c r="FN22" s="21">
        <v>0</v>
      </c>
      <c r="FO22" s="21">
        <v>0</v>
      </c>
      <c r="FP22" s="21">
        <v>0</v>
      </c>
      <c r="FQ22" s="21">
        <v>0</v>
      </c>
      <c r="FR22" s="21">
        <v>0</v>
      </c>
      <c r="FS22" s="21">
        <v>0</v>
      </c>
      <c r="FT22" s="21">
        <v>0</v>
      </c>
      <c r="FU22" s="21">
        <v>0</v>
      </c>
      <c r="FV22" s="21">
        <v>0</v>
      </c>
      <c r="FW22" s="21">
        <v>0</v>
      </c>
      <c r="FX22" s="21">
        <v>0</v>
      </c>
      <c r="FY22" s="21">
        <v>0</v>
      </c>
      <c r="FZ22" s="9">
        <f t="shared" si="7"/>
        <v>210.5</v>
      </c>
      <c r="GA22" s="9"/>
      <c r="GB22" s="9"/>
      <c r="GC22" s="9"/>
      <c r="GD22" s="9"/>
      <c r="GE22" s="9"/>
      <c r="GF22" s="9"/>
      <c r="GG22" s="10"/>
    </row>
    <row r="23" spans="1:189" ht="14.25" customHeight="1">
      <c r="A23" s="3" t="s">
        <v>253</v>
      </c>
      <c r="B23" s="5" t="s">
        <v>254</v>
      </c>
      <c r="C23" s="21">
        <v>161</v>
      </c>
      <c r="D23" s="21">
        <v>271</v>
      </c>
      <c r="E23" s="21">
        <v>292</v>
      </c>
      <c r="F23" s="21">
        <v>208</v>
      </c>
      <c r="G23" s="21">
        <v>10</v>
      </c>
      <c r="H23" s="21">
        <v>11</v>
      </c>
      <c r="I23" s="21">
        <v>292</v>
      </c>
      <c r="J23" s="21">
        <v>75</v>
      </c>
      <c r="K23" s="21">
        <v>7</v>
      </c>
      <c r="L23" s="21">
        <v>82.5</v>
      </c>
      <c r="M23" s="21">
        <v>46.5</v>
      </c>
      <c r="N23" s="21">
        <v>168</v>
      </c>
      <c r="O23" s="21">
        <v>86</v>
      </c>
      <c r="P23" s="21">
        <v>3</v>
      </c>
      <c r="Q23" s="21">
        <v>685.5</v>
      </c>
      <c r="R23" s="21">
        <v>6</v>
      </c>
      <c r="S23" s="21">
        <v>26</v>
      </c>
      <c r="T23" s="21">
        <v>6</v>
      </c>
      <c r="U23" s="21">
        <v>1.5</v>
      </c>
      <c r="V23" s="21">
        <v>9</v>
      </c>
      <c r="W23" s="21">
        <v>0.5</v>
      </c>
      <c r="X23" s="21">
        <v>1</v>
      </c>
      <c r="Y23" s="21">
        <v>23.5</v>
      </c>
      <c r="Z23" s="21">
        <v>5.5</v>
      </c>
      <c r="AA23" s="21">
        <v>158.5</v>
      </c>
      <c r="AB23" s="21">
        <v>170</v>
      </c>
      <c r="AC23" s="21">
        <v>8</v>
      </c>
      <c r="AD23" s="21">
        <v>28</v>
      </c>
      <c r="AE23" s="21">
        <v>0</v>
      </c>
      <c r="AF23" s="21">
        <v>4</v>
      </c>
      <c r="AG23" s="21">
        <v>16.5</v>
      </c>
      <c r="AH23" s="21">
        <v>28</v>
      </c>
      <c r="AI23" s="21">
        <v>11</v>
      </c>
      <c r="AJ23" s="21">
        <v>4</v>
      </c>
      <c r="AK23" s="21">
        <v>5</v>
      </c>
      <c r="AL23" s="21">
        <v>7.5</v>
      </c>
      <c r="AM23" s="21">
        <v>14.5</v>
      </c>
      <c r="AN23" s="21">
        <v>8.5</v>
      </c>
      <c r="AO23" s="21">
        <v>103</v>
      </c>
      <c r="AP23" s="21">
        <v>2026.5</v>
      </c>
      <c r="AQ23" s="21">
        <v>6</v>
      </c>
      <c r="AR23" s="21">
        <v>115.5</v>
      </c>
      <c r="AS23" s="21">
        <v>60</v>
      </c>
      <c r="AT23" s="21">
        <v>10.5</v>
      </c>
      <c r="AU23" s="21">
        <v>5</v>
      </c>
      <c r="AV23" s="21">
        <v>9</v>
      </c>
      <c r="AW23" s="21">
        <v>4</v>
      </c>
      <c r="AX23" s="21">
        <v>0</v>
      </c>
      <c r="AY23" s="21">
        <v>11</v>
      </c>
      <c r="AZ23" s="21">
        <v>182</v>
      </c>
      <c r="BA23" s="21">
        <v>60</v>
      </c>
      <c r="BB23" s="21">
        <v>59.5</v>
      </c>
      <c r="BC23" s="21">
        <v>406.5</v>
      </c>
      <c r="BD23" s="21">
        <v>0</v>
      </c>
      <c r="BE23" s="21">
        <v>0</v>
      </c>
      <c r="BF23" s="21">
        <v>38</v>
      </c>
      <c r="BG23" s="21">
        <v>31.5</v>
      </c>
      <c r="BH23" s="21">
        <v>9</v>
      </c>
      <c r="BI23" s="21">
        <v>4.5</v>
      </c>
      <c r="BJ23" s="21">
        <v>20</v>
      </c>
      <c r="BK23" s="21">
        <v>62.5</v>
      </c>
      <c r="BL23" s="21">
        <v>2.5</v>
      </c>
      <c r="BM23" s="21">
        <v>6.5</v>
      </c>
      <c r="BN23" s="21">
        <v>94.5</v>
      </c>
      <c r="BO23" s="21">
        <v>30.5</v>
      </c>
      <c r="BP23" s="21">
        <v>5.5</v>
      </c>
      <c r="BQ23" s="21">
        <v>70.5</v>
      </c>
      <c r="BR23" s="21">
        <v>51</v>
      </c>
      <c r="BS23" s="21">
        <v>35</v>
      </c>
      <c r="BT23" s="21">
        <v>3.5</v>
      </c>
      <c r="BU23" s="21">
        <v>10</v>
      </c>
      <c r="BV23" s="21">
        <v>15.5</v>
      </c>
      <c r="BW23" s="21">
        <v>23.5</v>
      </c>
      <c r="BX23" s="21">
        <v>3.5</v>
      </c>
      <c r="BY23" s="21">
        <v>13</v>
      </c>
      <c r="BZ23" s="21">
        <v>2.5</v>
      </c>
      <c r="CA23" s="21">
        <v>5</v>
      </c>
      <c r="CB23" s="21">
        <v>647</v>
      </c>
      <c r="CC23" s="21">
        <v>4.5</v>
      </c>
      <c r="CD23" s="21">
        <v>2</v>
      </c>
      <c r="CE23" s="21">
        <v>2</v>
      </c>
      <c r="CF23" s="21">
        <v>3</v>
      </c>
      <c r="CG23" s="21">
        <v>7</v>
      </c>
      <c r="CH23" s="21">
        <v>1.5</v>
      </c>
      <c r="CI23" s="21">
        <v>17.5</v>
      </c>
      <c r="CJ23" s="21">
        <v>37.5</v>
      </c>
      <c r="CK23" s="21">
        <v>82</v>
      </c>
      <c r="CL23" s="21">
        <v>10</v>
      </c>
      <c r="CM23" s="21">
        <v>21</v>
      </c>
      <c r="CN23" s="21">
        <v>182.5</v>
      </c>
      <c r="CO23" s="21">
        <v>90</v>
      </c>
      <c r="CP23" s="21">
        <v>10.5</v>
      </c>
      <c r="CQ23" s="21">
        <v>47</v>
      </c>
      <c r="CR23" s="21">
        <v>3.5</v>
      </c>
      <c r="CS23" s="21">
        <v>5</v>
      </c>
      <c r="CT23" s="21">
        <v>4.5</v>
      </c>
      <c r="CU23" s="21">
        <v>1.5</v>
      </c>
      <c r="CV23" s="21">
        <v>1</v>
      </c>
      <c r="CW23" s="21">
        <v>4</v>
      </c>
      <c r="CX23" s="21">
        <v>10</v>
      </c>
      <c r="CY23" s="21">
        <v>0</v>
      </c>
      <c r="CZ23" s="21">
        <v>60.5</v>
      </c>
      <c r="DA23" s="21">
        <v>5.5</v>
      </c>
      <c r="DB23" s="21">
        <v>4.5</v>
      </c>
      <c r="DC23" s="21">
        <v>2.5</v>
      </c>
      <c r="DD23" s="21">
        <v>7.5</v>
      </c>
      <c r="DE23" s="21">
        <v>10</v>
      </c>
      <c r="DF23" s="21">
        <v>212.5</v>
      </c>
      <c r="DG23" s="21">
        <v>3</v>
      </c>
      <c r="DH23" s="21">
        <v>53</v>
      </c>
      <c r="DI23" s="21">
        <v>48</v>
      </c>
      <c r="DJ23" s="21">
        <v>8</v>
      </c>
      <c r="DK23" s="21">
        <v>5</v>
      </c>
      <c r="DL23" s="21">
        <v>65</v>
      </c>
      <c r="DM23" s="21">
        <v>10.5</v>
      </c>
      <c r="DN23" s="21">
        <v>28</v>
      </c>
      <c r="DO23" s="21">
        <v>50</v>
      </c>
      <c r="DP23" s="21">
        <v>7</v>
      </c>
      <c r="DQ23" s="21">
        <v>13.5</v>
      </c>
      <c r="DR23" s="21">
        <v>45.5</v>
      </c>
      <c r="DS23" s="21">
        <v>24.5</v>
      </c>
      <c r="DT23" s="21">
        <v>0</v>
      </c>
      <c r="DU23" s="21">
        <v>8.5</v>
      </c>
      <c r="DV23" s="21">
        <v>5</v>
      </c>
      <c r="DW23" s="21">
        <v>0</v>
      </c>
      <c r="DX23" s="21">
        <v>4</v>
      </c>
      <c r="DY23" s="21">
        <v>6</v>
      </c>
      <c r="DZ23" s="21">
        <v>11.5</v>
      </c>
      <c r="EA23" s="21">
        <v>19.5</v>
      </c>
      <c r="EB23" s="21">
        <v>12.5</v>
      </c>
      <c r="EC23" s="21">
        <v>7.5</v>
      </c>
      <c r="ED23" s="21">
        <v>17.5</v>
      </c>
      <c r="EE23" s="21">
        <v>0</v>
      </c>
      <c r="EF23" s="21">
        <v>51</v>
      </c>
      <c r="EG23" s="21">
        <v>9.5</v>
      </c>
      <c r="EH23" s="21">
        <v>5.5</v>
      </c>
      <c r="EI23" s="21">
        <v>577</v>
      </c>
      <c r="EJ23" s="21">
        <v>91.5</v>
      </c>
      <c r="EK23" s="21">
        <v>13.5</v>
      </c>
      <c r="EL23" s="21">
        <v>8</v>
      </c>
      <c r="EM23" s="21">
        <v>19.5</v>
      </c>
      <c r="EN23" s="21">
        <v>21</v>
      </c>
      <c r="EO23" s="21">
        <v>12.5</v>
      </c>
      <c r="EP23" s="21">
        <v>7</v>
      </c>
      <c r="EQ23" s="21">
        <v>14</v>
      </c>
      <c r="ER23" s="21">
        <v>8</v>
      </c>
      <c r="ES23" s="21">
        <v>5.5</v>
      </c>
      <c r="ET23" s="21">
        <v>6.5</v>
      </c>
      <c r="EU23" s="21">
        <v>14.5</v>
      </c>
      <c r="EV23" s="21">
        <v>2.5</v>
      </c>
      <c r="EW23" s="21">
        <v>9.5</v>
      </c>
      <c r="EX23" s="21">
        <v>10</v>
      </c>
      <c r="EY23" s="21">
        <v>7.5</v>
      </c>
      <c r="EZ23" s="21">
        <v>5</v>
      </c>
      <c r="FA23" s="21">
        <v>49</v>
      </c>
      <c r="FB23" s="21">
        <v>11</v>
      </c>
      <c r="FC23" s="21">
        <v>30</v>
      </c>
      <c r="FD23" s="21">
        <v>4.5</v>
      </c>
      <c r="FE23" s="9">
        <v>1</v>
      </c>
      <c r="FF23" s="21">
        <v>7</v>
      </c>
      <c r="FG23" s="21">
        <v>0</v>
      </c>
      <c r="FH23" s="21">
        <v>3</v>
      </c>
      <c r="FI23" s="21">
        <v>38.5</v>
      </c>
      <c r="FJ23" s="21">
        <v>30</v>
      </c>
      <c r="FK23" s="21">
        <v>40</v>
      </c>
      <c r="FL23" s="21">
        <v>23</v>
      </c>
      <c r="FM23" s="21">
        <v>45.5</v>
      </c>
      <c r="FN23" s="21">
        <v>242</v>
      </c>
      <c r="FO23" s="21">
        <v>22</v>
      </c>
      <c r="FP23" s="21">
        <v>72.5</v>
      </c>
      <c r="FQ23" s="21">
        <v>16</v>
      </c>
      <c r="FR23" s="21">
        <v>5</v>
      </c>
      <c r="FS23" s="21">
        <v>4.5</v>
      </c>
      <c r="FT23" s="21">
        <v>0</v>
      </c>
      <c r="FU23" s="21">
        <v>15</v>
      </c>
      <c r="FV23" s="21">
        <v>11</v>
      </c>
      <c r="FW23" s="21">
        <v>5.5</v>
      </c>
      <c r="FX23" s="21">
        <v>2</v>
      </c>
      <c r="FY23" s="21"/>
      <c r="FZ23" s="9">
        <f>SUM(C23:FX23)+FY28</f>
        <v>10080</v>
      </c>
      <c r="GA23" s="9"/>
      <c r="GB23" s="9"/>
      <c r="GC23" s="9"/>
      <c r="GD23" s="9"/>
      <c r="GE23" s="37"/>
      <c r="GF23" s="37"/>
      <c r="GG23" s="10"/>
    </row>
    <row r="24" spans="1:189" ht="14.25" customHeight="1">
      <c r="A24" s="3" t="s">
        <v>255</v>
      </c>
      <c r="B24" s="5" t="s">
        <v>256</v>
      </c>
      <c r="C24" s="21">
        <v>68</v>
      </c>
      <c r="D24" s="21">
        <f>225+23</f>
        <v>248</v>
      </c>
      <c r="E24" s="21">
        <v>100</v>
      </c>
      <c r="F24" s="21">
        <f>131+7</f>
        <v>138</v>
      </c>
      <c r="G24" s="21">
        <v>2</v>
      </c>
      <c r="H24" s="21">
        <v>0</v>
      </c>
      <c r="I24" s="21">
        <f>115+4</f>
        <v>119</v>
      </c>
      <c r="J24" s="21">
        <v>0</v>
      </c>
      <c r="K24" s="21">
        <v>0</v>
      </c>
      <c r="L24" s="21">
        <v>12</v>
      </c>
      <c r="M24" s="21">
        <v>6</v>
      </c>
      <c r="N24" s="21">
        <v>499</v>
      </c>
      <c r="O24" s="21">
        <v>50</v>
      </c>
      <c r="P24" s="21">
        <v>0</v>
      </c>
      <c r="Q24" s="21">
        <v>512</v>
      </c>
      <c r="R24" s="21">
        <v>0</v>
      </c>
      <c r="S24" s="21">
        <v>4</v>
      </c>
      <c r="T24" s="21">
        <v>2</v>
      </c>
      <c r="U24" s="21">
        <v>0</v>
      </c>
      <c r="V24" s="21">
        <v>2</v>
      </c>
      <c r="W24" s="18">
        <v>0</v>
      </c>
      <c r="X24" s="21">
        <v>0</v>
      </c>
      <c r="Y24" s="21">
        <v>0</v>
      </c>
      <c r="Z24" s="21">
        <v>0</v>
      </c>
      <c r="AA24" s="21">
        <v>108</v>
      </c>
      <c r="AB24" s="21">
        <v>157</v>
      </c>
      <c r="AC24" s="21">
        <v>1</v>
      </c>
      <c r="AD24" s="21">
        <v>2</v>
      </c>
      <c r="AE24" s="21">
        <v>0</v>
      </c>
      <c r="AF24" s="21">
        <v>1</v>
      </c>
      <c r="AG24" s="21">
        <v>0</v>
      </c>
      <c r="AH24" s="21">
        <v>0</v>
      </c>
      <c r="AI24" s="21">
        <v>0</v>
      </c>
      <c r="AJ24" s="21">
        <v>0</v>
      </c>
      <c r="AK24" s="18">
        <v>24</v>
      </c>
      <c r="AL24" s="21">
        <v>1</v>
      </c>
      <c r="AM24" s="21">
        <v>0</v>
      </c>
      <c r="AN24" s="21">
        <v>0</v>
      </c>
      <c r="AO24" s="21">
        <v>5</v>
      </c>
      <c r="AP24" s="21">
        <v>616</v>
      </c>
      <c r="AQ24" s="21">
        <v>0</v>
      </c>
      <c r="AR24" s="21">
        <v>299</v>
      </c>
      <c r="AS24" s="21">
        <f>183+2</f>
        <v>185</v>
      </c>
      <c r="AT24" s="21">
        <v>4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40</v>
      </c>
      <c r="BA24" s="21">
        <v>17</v>
      </c>
      <c r="BB24" s="21">
        <v>44</v>
      </c>
      <c r="BC24" s="21">
        <f>70+4</f>
        <v>74</v>
      </c>
      <c r="BD24" s="21">
        <v>26</v>
      </c>
      <c r="BE24" s="21">
        <v>3</v>
      </c>
      <c r="BF24" s="21">
        <v>48</v>
      </c>
      <c r="BG24" s="21">
        <v>0</v>
      </c>
      <c r="BH24" s="21">
        <v>0</v>
      </c>
      <c r="BI24" s="21">
        <v>2</v>
      </c>
      <c r="BJ24" s="21">
        <v>35</v>
      </c>
      <c r="BK24" s="21">
        <v>21</v>
      </c>
      <c r="BL24" s="21">
        <v>0</v>
      </c>
      <c r="BM24" s="21">
        <v>0</v>
      </c>
      <c r="BN24" s="21">
        <v>0</v>
      </c>
      <c r="BO24" s="21">
        <v>3</v>
      </c>
      <c r="BP24" s="21">
        <v>0</v>
      </c>
      <c r="BQ24" s="21">
        <f>100+1</f>
        <v>101</v>
      </c>
      <c r="BR24" s="21">
        <v>49</v>
      </c>
      <c r="BS24" s="21">
        <v>9</v>
      </c>
      <c r="BT24" s="21">
        <v>0</v>
      </c>
      <c r="BU24" s="21">
        <v>1</v>
      </c>
      <c r="BV24" s="21">
        <v>4</v>
      </c>
      <c r="BW24" s="21">
        <v>14</v>
      </c>
      <c r="BX24" s="21">
        <v>2</v>
      </c>
      <c r="BY24" s="21">
        <v>0</v>
      </c>
      <c r="BZ24" s="21">
        <v>0</v>
      </c>
      <c r="CA24" s="21">
        <v>0</v>
      </c>
      <c r="CB24" s="21">
        <v>251</v>
      </c>
      <c r="CC24" s="21">
        <v>1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3</v>
      </c>
      <c r="CJ24" s="21">
        <v>3</v>
      </c>
      <c r="CK24" s="21">
        <v>8</v>
      </c>
      <c r="CL24" s="21">
        <v>3</v>
      </c>
      <c r="CM24" s="21">
        <v>4</v>
      </c>
      <c r="CN24" s="21">
        <f>91+1</f>
        <v>92</v>
      </c>
      <c r="CO24" s="21">
        <v>43</v>
      </c>
      <c r="CP24" s="21">
        <v>9</v>
      </c>
      <c r="CQ24" s="21">
        <v>0</v>
      </c>
      <c r="CR24" s="21">
        <v>0</v>
      </c>
      <c r="CS24" s="21">
        <v>0</v>
      </c>
      <c r="CT24" s="21">
        <v>0</v>
      </c>
      <c r="CU24" s="21">
        <v>1</v>
      </c>
      <c r="CV24" s="21">
        <v>0</v>
      </c>
      <c r="CW24" s="21">
        <v>0</v>
      </c>
      <c r="CX24" s="21">
        <v>1</v>
      </c>
      <c r="CY24" s="21">
        <v>0</v>
      </c>
      <c r="CZ24" s="21">
        <v>4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39</v>
      </c>
      <c r="DG24" s="21">
        <v>0</v>
      </c>
      <c r="DH24" s="21">
        <v>17</v>
      </c>
      <c r="DI24" s="21">
        <v>12</v>
      </c>
      <c r="DJ24" s="21">
        <v>0</v>
      </c>
      <c r="DK24" s="21">
        <v>1</v>
      </c>
      <c r="DL24" s="21">
        <v>41</v>
      </c>
      <c r="DM24" s="21">
        <v>0</v>
      </c>
      <c r="DN24" s="21">
        <v>8</v>
      </c>
      <c r="DO24" s="21">
        <v>21</v>
      </c>
      <c r="DP24" s="21">
        <v>0</v>
      </c>
      <c r="DQ24" s="21">
        <v>1</v>
      </c>
      <c r="DR24" s="21">
        <v>2</v>
      </c>
      <c r="DS24" s="21">
        <v>1</v>
      </c>
      <c r="DT24" s="21">
        <v>0</v>
      </c>
      <c r="DU24" s="21">
        <v>0</v>
      </c>
      <c r="DV24" s="21">
        <v>0</v>
      </c>
      <c r="DW24" s="21">
        <v>0</v>
      </c>
      <c r="DX24" s="21">
        <v>1</v>
      </c>
      <c r="DY24" s="21">
        <v>1</v>
      </c>
      <c r="DZ24" s="21">
        <v>0</v>
      </c>
      <c r="EA24" s="21">
        <v>1</v>
      </c>
      <c r="EB24" s="21">
        <v>8</v>
      </c>
      <c r="EC24" s="21">
        <v>0</v>
      </c>
      <c r="ED24" s="21">
        <v>10</v>
      </c>
      <c r="EE24" s="21">
        <v>0</v>
      </c>
      <c r="EF24" s="21">
        <v>1</v>
      </c>
      <c r="EG24" s="21">
        <v>2</v>
      </c>
      <c r="EH24" s="21">
        <v>0</v>
      </c>
      <c r="EI24" s="21">
        <v>31</v>
      </c>
      <c r="EJ24" s="21">
        <v>15</v>
      </c>
      <c r="EK24" s="21">
        <v>7</v>
      </c>
      <c r="EL24" s="21">
        <v>1</v>
      </c>
      <c r="EM24" s="21">
        <v>1</v>
      </c>
      <c r="EN24" s="21">
        <v>6</v>
      </c>
      <c r="EO24" s="21">
        <v>0</v>
      </c>
      <c r="EP24" s="21">
        <v>1</v>
      </c>
      <c r="EQ24" s="21">
        <v>11</v>
      </c>
      <c r="ER24" s="21">
        <v>1</v>
      </c>
      <c r="ES24" s="21">
        <v>0</v>
      </c>
      <c r="ET24" s="21">
        <v>0</v>
      </c>
      <c r="EU24" s="21">
        <v>0</v>
      </c>
      <c r="EV24" s="21">
        <v>0</v>
      </c>
      <c r="EW24" s="21">
        <v>2</v>
      </c>
      <c r="EX24" s="21">
        <v>0</v>
      </c>
      <c r="EY24" s="21">
        <v>0</v>
      </c>
      <c r="EZ24" s="21">
        <v>0</v>
      </c>
      <c r="FA24" s="21">
        <v>36</v>
      </c>
      <c r="FB24" s="21">
        <v>0</v>
      </c>
      <c r="FC24" s="21">
        <v>1</v>
      </c>
      <c r="FD24" s="21">
        <v>0</v>
      </c>
      <c r="FE24" s="21">
        <v>0</v>
      </c>
      <c r="FF24" s="21">
        <v>0</v>
      </c>
      <c r="FG24" s="21">
        <v>0</v>
      </c>
      <c r="FH24" s="21">
        <v>1</v>
      </c>
      <c r="FI24" s="21">
        <v>10</v>
      </c>
      <c r="FJ24" s="21">
        <v>10</v>
      </c>
      <c r="FK24" s="21">
        <v>8</v>
      </c>
      <c r="FL24" s="21">
        <v>3</v>
      </c>
      <c r="FM24" s="21">
        <v>10</v>
      </c>
      <c r="FN24" s="21">
        <v>101</v>
      </c>
      <c r="FO24" s="21">
        <v>2</v>
      </c>
      <c r="FP24" s="21">
        <v>27</v>
      </c>
      <c r="FQ24" s="21">
        <v>1</v>
      </c>
      <c r="FR24" s="21">
        <v>0</v>
      </c>
      <c r="FS24" s="21">
        <v>0</v>
      </c>
      <c r="FT24" s="21">
        <v>0</v>
      </c>
      <c r="FU24" s="21">
        <v>8</v>
      </c>
      <c r="FV24" s="21">
        <v>1</v>
      </c>
      <c r="FW24" s="21">
        <v>0</v>
      </c>
      <c r="FX24" s="21">
        <v>0</v>
      </c>
      <c r="FY24" s="21">
        <v>0</v>
      </c>
      <c r="FZ24" s="9">
        <f>SUM(C24:FY24)</f>
        <v>4543</v>
      </c>
      <c r="GA24" s="9"/>
      <c r="GB24" s="9"/>
      <c r="GC24" s="9"/>
      <c r="GD24" s="9"/>
      <c r="GE24" s="37"/>
      <c r="GF24" s="37"/>
      <c r="GG24" s="10"/>
    </row>
    <row r="25" spans="1:189" ht="14.25" customHeight="1">
      <c r="A25" s="3" t="s">
        <v>257</v>
      </c>
      <c r="B25" s="7" t="s">
        <v>258</v>
      </c>
      <c r="C25" s="14">
        <v>0</v>
      </c>
      <c r="D25" s="14">
        <v>1736</v>
      </c>
      <c r="E25" s="14">
        <v>0</v>
      </c>
      <c r="F25" s="14">
        <v>352.5</v>
      </c>
      <c r="G25" s="14">
        <v>0</v>
      </c>
      <c r="H25" s="14">
        <v>0</v>
      </c>
      <c r="I25" s="14">
        <v>268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185.5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1649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178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73</v>
      </c>
      <c r="CL25" s="14">
        <v>0</v>
      </c>
      <c r="CM25" s="14">
        <v>0</v>
      </c>
      <c r="CN25" s="14">
        <v>337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364.5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21">
        <f>SUM(C25:FX25)</f>
        <v>5143.5</v>
      </c>
      <c r="FZ25" s="9">
        <f>SUM(C25:FX25)</f>
        <v>5143.5</v>
      </c>
      <c r="GA25" s="9"/>
      <c r="GB25" s="9"/>
      <c r="GC25" s="9"/>
      <c r="GD25" s="9"/>
      <c r="GE25" s="37"/>
      <c r="GF25" s="37"/>
      <c r="GG25" s="10"/>
    </row>
    <row r="26" spans="1:189" ht="14.25" customHeight="1">
      <c r="A26" s="3" t="s">
        <v>259</v>
      </c>
      <c r="B26" s="5" t="s">
        <v>260</v>
      </c>
      <c r="C26" s="21">
        <v>0</v>
      </c>
      <c r="D26" s="21">
        <v>75</v>
      </c>
      <c r="E26" s="21">
        <v>0</v>
      </c>
      <c r="F26" s="21">
        <v>35</v>
      </c>
      <c r="G26" s="21">
        <v>0</v>
      </c>
      <c r="H26" s="21">
        <v>0</v>
      </c>
      <c r="I26" s="21">
        <v>36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17.5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47.5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17.5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45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27.5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0</v>
      </c>
      <c r="DZ26" s="21">
        <v>0</v>
      </c>
      <c r="EA26" s="21">
        <v>0</v>
      </c>
      <c r="EB26" s="21">
        <v>0</v>
      </c>
      <c r="EC26" s="21">
        <v>0</v>
      </c>
      <c r="ED26" s="21">
        <v>0</v>
      </c>
      <c r="EE26" s="21">
        <v>0</v>
      </c>
      <c r="EF26" s="21">
        <v>0</v>
      </c>
      <c r="EG26" s="21">
        <v>0</v>
      </c>
      <c r="EH26" s="21">
        <v>0</v>
      </c>
      <c r="EI26" s="21">
        <v>0</v>
      </c>
      <c r="EJ26" s="21">
        <v>0</v>
      </c>
      <c r="EK26" s="21">
        <v>0</v>
      </c>
      <c r="EL26" s="21">
        <v>0</v>
      </c>
      <c r="EM26" s="21">
        <v>0</v>
      </c>
      <c r="EN26" s="21">
        <v>0</v>
      </c>
      <c r="EO26" s="21">
        <v>0</v>
      </c>
      <c r="EP26" s="21">
        <v>0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1">
        <v>0</v>
      </c>
      <c r="EW26" s="21">
        <v>0</v>
      </c>
      <c r="EX26" s="21">
        <v>0</v>
      </c>
      <c r="EY26" s="21">
        <v>0</v>
      </c>
      <c r="EZ26" s="21">
        <v>0</v>
      </c>
      <c r="FA26" s="21">
        <v>0</v>
      </c>
      <c r="FB26" s="21">
        <v>0</v>
      </c>
      <c r="FC26" s="21">
        <v>0</v>
      </c>
      <c r="FD26" s="21">
        <v>0</v>
      </c>
      <c r="FE26" s="21">
        <v>0</v>
      </c>
      <c r="FF26" s="21">
        <v>0</v>
      </c>
      <c r="FG26" s="21">
        <v>0</v>
      </c>
      <c r="FH26" s="21">
        <v>0</v>
      </c>
      <c r="FI26" s="21">
        <v>0</v>
      </c>
      <c r="FJ26" s="21">
        <v>0</v>
      </c>
      <c r="FK26" s="21">
        <v>0</v>
      </c>
      <c r="FL26" s="21">
        <v>0</v>
      </c>
      <c r="FM26" s="21">
        <v>0</v>
      </c>
      <c r="FN26" s="21">
        <v>0</v>
      </c>
      <c r="FO26" s="21">
        <v>0</v>
      </c>
      <c r="FP26" s="21">
        <v>0</v>
      </c>
      <c r="FQ26" s="21">
        <v>0</v>
      </c>
      <c r="FR26" s="21">
        <v>0</v>
      </c>
      <c r="FS26" s="21">
        <v>0</v>
      </c>
      <c r="FT26" s="21">
        <v>0</v>
      </c>
      <c r="FU26" s="21">
        <v>0</v>
      </c>
      <c r="FV26" s="21">
        <v>0</v>
      </c>
      <c r="FW26" s="21">
        <v>0</v>
      </c>
      <c r="FX26" s="21">
        <v>0</v>
      </c>
      <c r="FY26" s="21"/>
      <c r="FZ26" s="9"/>
      <c r="GA26" s="9"/>
      <c r="GB26" s="9"/>
      <c r="GC26" s="9"/>
      <c r="GD26" s="9"/>
      <c r="GE26" s="37"/>
      <c r="GF26" s="37"/>
      <c r="GG26" s="10"/>
    </row>
    <row r="27" spans="1:189" ht="14.25" customHeight="1">
      <c r="A27" s="3" t="s">
        <v>261</v>
      </c>
      <c r="B27" s="5" t="s">
        <v>262</v>
      </c>
      <c r="C27" s="21">
        <v>0</v>
      </c>
      <c r="D27" s="21">
        <v>0</v>
      </c>
      <c r="E27" s="21">
        <v>0</v>
      </c>
      <c r="F27" s="21">
        <v>437</v>
      </c>
      <c r="G27" s="21">
        <v>0</v>
      </c>
      <c r="H27" s="21">
        <v>0</v>
      </c>
      <c r="I27" s="21">
        <v>601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18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</v>
      </c>
      <c r="DZ27" s="21">
        <v>0</v>
      </c>
      <c r="EA27" s="21">
        <v>0</v>
      </c>
      <c r="EB27" s="21">
        <v>0</v>
      </c>
      <c r="EC27" s="21">
        <v>0</v>
      </c>
      <c r="ED27" s="21">
        <v>0</v>
      </c>
      <c r="EE27" s="21">
        <v>0</v>
      </c>
      <c r="EF27" s="21">
        <v>0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1">
        <v>0</v>
      </c>
      <c r="EN27" s="21">
        <v>0</v>
      </c>
      <c r="EO27" s="21">
        <v>0</v>
      </c>
      <c r="EP27" s="21">
        <v>0</v>
      </c>
      <c r="EQ27" s="21">
        <v>0</v>
      </c>
      <c r="ER27" s="21">
        <v>0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0</v>
      </c>
      <c r="EY27" s="21">
        <v>0</v>
      </c>
      <c r="EZ27" s="21">
        <v>0</v>
      </c>
      <c r="FA27" s="21">
        <v>0</v>
      </c>
      <c r="FB27" s="21">
        <v>0</v>
      </c>
      <c r="FC27" s="21">
        <v>0</v>
      </c>
      <c r="FD27" s="21">
        <v>0</v>
      </c>
      <c r="FE27" s="21">
        <v>0</v>
      </c>
      <c r="FF27" s="21">
        <v>0</v>
      </c>
      <c r="FG27" s="21">
        <v>0</v>
      </c>
      <c r="FH27" s="21">
        <v>0</v>
      </c>
      <c r="FI27" s="21">
        <v>0</v>
      </c>
      <c r="FJ27" s="21">
        <v>0</v>
      </c>
      <c r="FK27" s="21">
        <v>0</v>
      </c>
      <c r="FL27" s="21">
        <v>0</v>
      </c>
      <c r="FM27" s="21">
        <v>0</v>
      </c>
      <c r="FN27" s="21">
        <v>0</v>
      </c>
      <c r="FO27" s="21">
        <v>0</v>
      </c>
      <c r="FP27" s="21">
        <v>0</v>
      </c>
      <c r="FQ27" s="21">
        <v>0</v>
      </c>
      <c r="FR27" s="21">
        <v>0</v>
      </c>
      <c r="FS27" s="21">
        <v>0</v>
      </c>
      <c r="FT27" s="21">
        <v>0</v>
      </c>
      <c r="FU27" s="21">
        <v>0</v>
      </c>
      <c r="FV27" s="21">
        <v>0</v>
      </c>
      <c r="FW27" s="21">
        <v>0</v>
      </c>
      <c r="FX27" s="21">
        <v>0</v>
      </c>
      <c r="FY27" s="21">
        <f>SUM(C27:FX27)</f>
        <v>1038</v>
      </c>
      <c r="FZ27" s="9">
        <f>SUM(C27:FX27)</f>
        <v>1038</v>
      </c>
      <c r="GA27" s="9"/>
      <c r="GB27" s="9"/>
      <c r="GC27" s="9"/>
      <c r="GD27" s="9"/>
      <c r="GE27" s="37"/>
      <c r="GF27" s="37"/>
      <c r="GG27" s="10"/>
    </row>
    <row r="28" spans="1:189" ht="14.25" customHeight="1">
      <c r="A28" s="3" t="s">
        <v>263</v>
      </c>
      <c r="B28" s="5" t="s">
        <v>264</v>
      </c>
      <c r="C28" s="21">
        <v>0</v>
      </c>
      <c r="D28" s="21">
        <v>0</v>
      </c>
      <c r="E28" s="21">
        <v>0</v>
      </c>
      <c r="F28" s="21">
        <v>15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EZ28" s="21">
        <v>0</v>
      </c>
      <c r="FA28" s="21">
        <v>0</v>
      </c>
      <c r="FB28" s="21">
        <v>0</v>
      </c>
      <c r="FC28" s="21">
        <v>0</v>
      </c>
      <c r="FD28" s="21">
        <v>0</v>
      </c>
      <c r="FE28" s="21">
        <v>0</v>
      </c>
      <c r="FF28" s="21">
        <v>0</v>
      </c>
      <c r="FG28" s="21">
        <v>0</v>
      </c>
      <c r="FH28" s="21">
        <v>0</v>
      </c>
      <c r="FI28" s="21">
        <v>0</v>
      </c>
      <c r="FJ28" s="21">
        <v>0</v>
      </c>
      <c r="FK28" s="21">
        <v>0</v>
      </c>
      <c r="FL28" s="21">
        <v>0</v>
      </c>
      <c r="FM28" s="21">
        <v>0</v>
      </c>
      <c r="FN28" s="21">
        <v>0</v>
      </c>
      <c r="FO28" s="21">
        <v>0</v>
      </c>
      <c r="FP28" s="21">
        <v>0</v>
      </c>
      <c r="FQ28" s="21">
        <v>0</v>
      </c>
      <c r="FR28" s="21">
        <v>0</v>
      </c>
      <c r="FS28" s="21">
        <v>0</v>
      </c>
      <c r="FT28" s="21">
        <v>0</v>
      </c>
      <c r="FU28" s="21">
        <v>0</v>
      </c>
      <c r="FV28" s="21">
        <v>0</v>
      </c>
      <c r="FW28" s="21">
        <v>0</v>
      </c>
      <c r="FX28" s="21">
        <v>0</v>
      </c>
      <c r="FY28" s="21">
        <f>SUM(C28:FX28)</f>
        <v>15</v>
      </c>
      <c r="FZ28" s="9"/>
      <c r="GA28" s="9"/>
      <c r="GB28" s="9"/>
      <c r="GC28" s="9"/>
      <c r="GD28" s="9"/>
      <c r="GE28" s="37"/>
      <c r="GF28" s="37"/>
      <c r="GG28" s="10"/>
    </row>
    <row r="29" spans="1:188" ht="14.25" customHeight="1">
      <c r="A29" s="3"/>
      <c r="B29" s="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21"/>
      <c r="FZ29" s="9"/>
      <c r="GA29" s="9"/>
      <c r="GB29" s="9"/>
      <c r="GC29" s="9"/>
      <c r="GD29" s="9"/>
      <c r="GE29" s="37"/>
      <c r="GF29" s="37"/>
    </row>
    <row r="30" spans="1:188" ht="15.75">
      <c r="A30" s="2"/>
      <c r="B30" s="39" t="s">
        <v>265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9"/>
      <c r="GA30" s="9"/>
      <c r="GB30" s="9"/>
      <c r="GC30" s="9"/>
      <c r="GD30" s="9"/>
      <c r="GE30" s="37"/>
      <c r="GF30" s="37"/>
    </row>
    <row r="31" spans="1:189" ht="15">
      <c r="A31" s="3" t="s">
        <v>266</v>
      </c>
      <c r="B31" s="5" t="s">
        <v>267</v>
      </c>
      <c r="C31" s="2">
        <v>5507.68</v>
      </c>
      <c r="D31" s="2">
        <v>5507.68</v>
      </c>
      <c r="E31" s="2">
        <v>5507.68</v>
      </c>
      <c r="F31" s="2">
        <v>5507.68</v>
      </c>
      <c r="G31" s="2">
        <v>5507.68</v>
      </c>
      <c r="H31" s="2">
        <v>5507.68</v>
      </c>
      <c r="I31" s="2">
        <v>5507.68</v>
      </c>
      <c r="J31" s="2">
        <v>5507.68</v>
      </c>
      <c r="K31" s="2">
        <v>5507.68</v>
      </c>
      <c r="L31" s="2">
        <v>5507.68</v>
      </c>
      <c r="M31" s="2">
        <v>5507.68</v>
      </c>
      <c r="N31" s="2">
        <v>5507.68</v>
      </c>
      <c r="O31" s="2">
        <v>5507.68</v>
      </c>
      <c r="P31" s="2">
        <v>5507.68</v>
      </c>
      <c r="Q31" s="2">
        <v>5507.68</v>
      </c>
      <c r="R31" s="2">
        <v>5507.68</v>
      </c>
      <c r="S31" s="2">
        <v>5507.68</v>
      </c>
      <c r="T31" s="2">
        <v>5507.68</v>
      </c>
      <c r="U31" s="2">
        <v>5507.68</v>
      </c>
      <c r="V31" s="2">
        <v>5507.68</v>
      </c>
      <c r="W31" s="2">
        <v>5507.68</v>
      </c>
      <c r="X31" s="2">
        <v>5507.68</v>
      </c>
      <c r="Y31" s="2">
        <v>5507.68</v>
      </c>
      <c r="Z31" s="2">
        <v>5507.68</v>
      </c>
      <c r="AA31" s="2">
        <v>5507.68</v>
      </c>
      <c r="AB31" s="2">
        <v>5507.68</v>
      </c>
      <c r="AC31" s="2">
        <v>5507.68</v>
      </c>
      <c r="AD31" s="2">
        <v>5507.68</v>
      </c>
      <c r="AE31" s="2">
        <v>5507.68</v>
      </c>
      <c r="AF31" s="2">
        <v>5507.68</v>
      </c>
      <c r="AG31" s="2">
        <v>5507.68</v>
      </c>
      <c r="AH31" s="2">
        <v>5507.68</v>
      </c>
      <c r="AI31" s="2">
        <v>5507.68</v>
      </c>
      <c r="AJ31" s="2">
        <v>5507.68</v>
      </c>
      <c r="AK31" s="2">
        <v>5507.68</v>
      </c>
      <c r="AL31" s="2">
        <v>5507.68</v>
      </c>
      <c r="AM31" s="2">
        <v>5507.68</v>
      </c>
      <c r="AN31" s="2">
        <v>5507.68</v>
      </c>
      <c r="AO31" s="2">
        <v>5507.68</v>
      </c>
      <c r="AP31" s="2">
        <v>5507.68</v>
      </c>
      <c r="AQ31" s="2">
        <v>5507.68</v>
      </c>
      <c r="AR31" s="2">
        <v>5507.68</v>
      </c>
      <c r="AS31" s="2">
        <v>5507.68</v>
      </c>
      <c r="AT31" s="2">
        <v>5507.68</v>
      </c>
      <c r="AU31" s="2">
        <v>5507.68</v>
      </c>
      <c r="AV31" s="2">
        <v>5507.68</v>
      </c>
      <c r="AW31" s="2">
        <v>5507.68</v>
      </c>
      <c r="AX31" s="2">
        <v>5507.68</v>
      </c>
      <c r="AY31" s="2">
        <v>5507.68</v>
      </c>
      <c r="AZ31" s="2">
        <v>5507.68</v>
      </c>
      <c r="BA31" s="2">
        <v>5507.68</v>
      </c>
      <c r="BB31" s="2">
        <v>5507.68</v>
      </c>
      <c r="BC31" s="2">
        <v>5507.68</v>
      </c>
      <c r="BD31" s="2">
        <v>5507.68</v>
      </c>
      <c r="BE31" s="2">
        <v>5507.68</v>
      </c>
      <c r="BF31" s="2">
        <v>5507.68</v>
      </c>
      <c r="BG31" s="2">
        <v>5507.68</v>
      </c>
      <c r="BH31" s="2">
        <v>5507.68</v>
      </c>
      <c r="BI31" s="2">
        <v>5507.68</v>
      </c>
      <c r="BJ31" s="2">
        <v>5507.68</v>
      </c>
      <c r="BK31" s="2">
        <v>5507.68</v>
      </c>
      <c r="BL31" s="2">
        <v>5507.68</v>
      </c>
      <c r="BM31" s="2">
        <v>5507.68</v>
      </c>
      <c r="BN31" s="2">
        <v>5507.68</v>
      </c>
      <c r="BO31" s="2">
        <v>5507.68</v>
      </c>
      <c r="BP31" s="2">
        <v>5507.68</v>
      </c>
      <c r="BQ31" s="2">
        <v>5507.68</v>
      </c>
      <c r="BR31" s="2">
        <v>5507.68</v>
      </c>
      <c r="BS31" s="2">
        <v>5507.68</v>
      </c>
      <c r="BT31" s="2">
        <v>5507.68</v>
      </c>
      <c r="BU31" s="2">
        <v>5507.68</v>
      </c>
      <c r="BV31" s="2">
        <v>5507.68</v>
      </c>
      <c r="BW31" s="2">
        <v>5507.68</v>
      </c>
      <c r="BX31" s="2">
        <v>5507.68</v>
      </c>
      <c r="BY31" s="2">
        <v>5507.68</v>
      </c>
      <c r="BZ31" s="2">
        <v>5507.68</v>
      </c>
      <c r="CA31" s="2">
        <v>5507.68</v>
      </c>
      <c r="CB31" s="2">
        <v>5507.68</v>
      </c>
      <c r="CC31" s="2">
        <v>5507.68</v>
      </c>
      <c r="CD31" s="2">
        <v>5507.68</v>
      </c>
      <c r="CE31" s="2">
        <v>5507.68</v>
      </c>
      <c r="CF31" s="2">
        <v>5507.68</v>
      </c>
      <c r="CG31" s="2">
        <v>5507.68</v>
      </c>
      <c r="CH31" s="2">
        <v>5507.68</v>
      </c>
      <c r="CI31" s="2">
        <v>5507.68</v>
      </c>
      <c r="CJ31" s="2">
        <v>5507.68</v>
      </c>
      <c r="CK31" s="2">
        <v>5507.68</v>
      </c>
      <c r="CL31" s="2">
        <v>5507.68</v>
      </c>
      <c r="CM31" s="2">
        <v>5507.68</v>
      </c>
      <c r="CN31" s="2">
        <v>5507.68</v>
      </c>
      <c r="CO31" s="2">
        <v>5507.68</v>
      </c>
      <c r="CP31" s="2">
        <v>5507.68</v>
      </c>
      <c r="CQ31" s="2">
        <v>5507.68</v>
      </c>
      <c r="CR31" s="2">
        <v>5507.68</v>
      </c>
      <c r="CS31" s="2">
        <v>5507.68</v>
      </c>
      <c r="CT31" s="2">
        <v>5507.68</v>
      </c>
      <c r="CU31" s="2">
        <v>5507.68</v>
      </c>
      <c r="CV31" s="2">
        <v>5507.68</v>
      </c>
      <c r="CW31" s="2">
        <v>5507.68</v>
      </c>
      <c r="CX31" s="2">
        <v>5507.68</v>
      </c>
      <c r="CY31" s="2">
        <v>5507.68</v>
      </c>
      <c r="CZ31" s="2">
        <v>5507.68</v>
      </c>
      <c r="DA31" s="2">
        <v>5507.68</v>
      </c>
      <c r="DB31" s="2">
        <v>5507.68</v>
      </c>
      <c r="DC31" s="2">
        <v>5507.68</v>
      </c>
      <c r="DD31" s="2">
        <v>5507.68</v>
      </c>
      <c r="DE31" s="2">
        <v>5507.68</v>
      </c>
      <c r="DF31" s="2">
        <v>5507.68</v>
      </c>
      <c r="DG31" s="2">
        <v>5507.68</v>
      </c>
      <c r="DH31" s="2">
        <v>5507.68</v>
      </c>
      <c r="DI31" s="2">
        <v>5507.68</v>
      </c>
      <c r="DJ31" s="2">
        <v>5507.68</v>
      </c>
      <c r="DK31" s="2">
        <v>5507.68</v>
      </c>
      <c r="DL31" s="2">
        <v>5507.68</v>
      </c>
      <c r="DM31" s="2">
        <v>5507.68</v>
      </c>
      <c r="DN31" s="2">
        <v>5507.68</v>
      </c>
      <c r="DO31" s="2">
        <v>5507.68</v>
      </c>
      <c r="DP31" s="2">
        <v>5507.68</v>
      </c>
      <c r="DQ31" s="2">
        <v>5507.68</v>
      </c>
      <c r="DR31" s="2">
        <v>5507.68</v>
      </c>
      <c r="DS31" s="2">
        <v>5507.68</v>
      </c>
      <c r="DT31" s="2">
        <v>5507.68</v>
      </c>
      <c r="DU31" s="2">
        <v>5507.68</v>
      </c>
      <c r="DV31" s="2">
        <v>5507.68</v>
      </c>
      <c r="DW31" s="2">
        <v>5507.68</v>
      </c>
      <c r="DX31" s="2">
        <v>5507.68</v>
      </c>
      <c r="DY31" s="2">
        <v>5507.68</v>
      </c>
      <c r="DZ31" s="2">
        <v>5507.68</v>
      </c>
      <c r="EA31" s="2">
        <v>5507.68</v>
      </c>
      <c r="EB31" s="2">
        <v>5507.68</v>
      </c>
      <c r="EC31" s="2">
        <v>5507.68</v>
      </c>
      <c r="ED31" s="2">
        <v>5507.68</v>
      </c>
      <c r="EE31" s="2">
        <v>5507.68</v>
      </c>
      <c r="EF31" s="2">
        <v>5507.68</v>
      </c>
      <c r="EG31" s="2">
        <v>5507.68</v>
      </c>
      <c r="EH31" s="2">
        <v>5507.68</v>
      </c>
      <c r="EI31" s="2">
        <v>5507.68</v>
      </c>
      <c r="EJ31" s="2">
        <v>5507.68</v>
      </c>
      <c r="EK31" s="2">
        <v>5507.68</v>
      </c>
      <c r="EL31" s="2">
        <v>5507.68</v>
      </c>
      <c r="EM31" s="2">
        <v>5507.68</v>
      </c>
      <c r="EN31" s="2">
        <v>5507.68</v>
      </c>
      <c r="EO31" s="2">
        <v>5507.68</v>
      </c>
      <c r="EP31" s="2">
        <v>5507.68</v>
      </c>
      <c r="EQ31" s="2">
        <v>5507.68</v>
      </c>
      <c r="ER31" s="2">
        <v>5507.68</v>
      </c>
      <c r="ES31" s="2">
        <v>5507.68</v>
      </c>
      <c r="ET31" s="2">
        <v>5507.68</v>
      </c>
      <c r="EU31" s="2">
        <v>5507.68</v>
      </c>
      <c r="EV31" s="2">
        <v>5507.68</v>
      </c>
      <c r="EW31" s="2">
        <v>5507.68</v>
      </c>
      <c r="EX31" s="2">
        <v>5507.68</v>
      </c>
      <c r="EY31" s="2">
        <v>5507.68</v>
      </c>
      <c r="EZ31" s="2">
        <v>5507.68</v>
      </c>
      <c r="FA31" s="2">
        <v>5507.68</v>
      </c>
      <c r="FB31" s="2">
        <v>5507.68</v>
      </c>
      <c r="FC31" s="2">
        <v>5507.68</v>
      </c>
      <c r="FD31" s="2">
        <v>5507.68</v>
      </c>
      <c r="FE31" s="2">
        <v>5507.68</v>
      </c>
      <c r="FF31" s="2">
        <v>5507.68</v>
      </c>
      <c r="FG31" s="2">
        <v>5507.68</v>
      </c>
      <c r="FH31" s="2">
        <v>5507.68</v>
      </c>
      <c r="FI31" s="2">
        <v>5507.68</v>
      </c>
      <c r="FJ31" s="2">
        <v>5507.68</v>
      </c>
      <c r="FK31" s="2">
        <v>5507.68</v>
      </c>
      <c r="FL31" s="2">
        <v>5507.68</v>
      </c>
      <c r="FM31" s="2">
        <v>5507.68</v>
      </c>
      <c r="FN31" s="2">
        <v>5507.68</v>
      </c>
      <c r="FO31" s="2">
        <v>5507.68</v>
      </c>
      <c r="FP31" s="2">
        <v>5507.68</v>
      </c>
      <c r="FQ31" s="2">
        <v>5507.68</v>
      </c>
      <c r="FR31" s="2">
        <v>5507.68</v>
      </c>
      <c r="FS31" s="2">
        <v>5507.68</v>
      </c>
      <c r="FT31" s="2">
        <v>5507.68</v>
      </c>
      <c r="FU31" s="2">
        <v>5507.68</v>
      </c>
      <c r="FV31" s="2">
        <v>5507.68</v>
      </c>
      <c r="FW31" s="2">
        <v>5507.68</v>
      </c>
      <c r="FX31" s="2">
        <v>5507.68</v>
      </c>
      <c r="FY31" s="40"/>
      <c r="FZ31" s="9"/>
      <c r="GA31" s="9"/>
      <c r="GB31" s="9"/>
      <c r="GC31" s="9"/>
      <c r="GD31" s="9"/>
      <c r="GE31" s="37"/>
      <c r="GF31" s="37"/>
      <c r="GG31" s="10"/>
    </row>
    <row r="32" spans="1:189" ht="15">
      <c r="A32" s="3" t="s">
        <v>268</v>
      </c>
      <c r="B32" s="5" t="s">
        <v>269</v>
      </c>
      <c r="C32" s="42">
        <v>6872.52</v>
      </c>
      <c r="D32" s="42">
        <v>6872.52</v>
      </c>
      <c r="E32" s="42">
        <v>6872.52</v>
      </c>
      <c r="F32" s="42">
        <v>6872.52</v>
      </c>
      <c r="G32" s="42">
        <v>6872.52</v>
      </c>
      <c r="H32" s="42">
        <v>6872.52</v>
      </c>
      <c r="I32" s="42">
        <v>6872.52</v>
      </c>
      <c r="J32" s="42">
        <v>6872.52</v>
      </c>
      <c r="K32" s="42">
        <v>6872.52</v>
      </c>
      <c r="L32" s="42">
        <v>6872.52</v>
      </c>
      <c r="M32" s="42">
        <v>6872.52</v>
      </c>
      <c r="N32" s="42">
        <v>6872.52</v>
      </c>
      <c r="O32" s="42">
        <v>6872.52</v>
      </c>
      <c r="P32" s="42">
        <v>6872.52</v>
      </c>
      <c r="Q32" s="42">
        <v>6872.52</v>
      </c>
      <c r="R32" s="42">
        <v>6872.52</v>
      </c>
      <c r="S32" s="42">
        <v>6872.52</v>
      </c>
      <c r="T32" s="42">
        <v>6872.52</v>
      </c>
      <c r="U32" s="42">
        <v>6872.52</v>
      </c>
      <c r="V32" s="42">
        <v>6872.52</v>
      </c>
      <c r="W32" s="42">
        <v>6872.52</v>
      </c>
      <c r="X32" s="42">
        <v>6872.52</v>
      </c>
      <c r="Y32" s="42">
        <v>6872.52</v>
      </c>
      <c r="Z32" s="42">
        <v>6872.52</v>
      </c>
      <c r="AA32" s="42">
        <v>6872.52</v>
      </c>
      <c r="AB32" s="42">
        <v>6872.52</v>
      </c>
      <c r="AC32" s="42">
        <v>6872.52</v>
      </c>
      <c r="AD32" s="42">
        <v>6872.52</v>
      </c>
      <c r="AE32" s="42">
        <v>6872.52</v>
      </c>
      <c r="AF32" s="42">
        <v>6872.52</v>
      </c>
      <c r="AG32" s="42">
        <v>6872.52</v>
      </c>
      <c r="AH32" s="42">
        <v>6872.52</v>
      </c>
      <c r="AI32" s="42">
        <v>6872.52</v>
      </c>
      <c r="AJ32" s="42">
        <v>6872.52</v>
      </c>
      <c r="AK32" s="42">
        <v>6872.52</v>
      </c>
      <c r="AL32" s="42">
        <v>6872.52</v>
      </c>
      <c r="AM32" s="42">
        <v>6872.52</v>
      </c>
      <c r="AN32" s="42">
        <v>6872.52</v>
      </c>
      <c r="AO32" s="42">
        <v>6872.52</v>
      </c>
      <c r="AP32" s="42">
        <v>6872.52</v>
      </c>
      <c r="AQ32" s="42">
        <v>6872.52</v>
      </c>
      <c r="AR32" s="42">
        <v>6872.52</v>
      </c>
      <c r="AS32" s="42">
        <v>6872.52</v>
      </c>
      <c r="AT32" s="42">
        <v>6872.52</v>
      </c>
      <c r="AU32" s="42">
        <v>6872.52</v>
      </c>
      <c r="AV32" s="42">
        <v>6872.52</v>
      </c>
      <c r="AW32" s="42">
        <v>6872.52</v>
      </c>
      <c r="AX32" s="42">
        <v>6872.52</v>
      </c>
      <c r="AY32" s="42">
        <v>6872.52</v>
      </c>
      <c r="AZ32" s="42">
        <v>6872.52</v>
      </c>
      <c r="BA32" s="42">
        <v>6872.52</v>
      </c>
      <c r="BB32" s="42">
        <v>6872.52</v>
      </c>
      <c r="BC32" s="42">
        <v>6872.52</v>
      </c>
      <c r="BD32" s="42">
        <v>6872.52</v>
      </c>
      <c r="BE32" s="42">
        <v>6872.52</v>
      </c>
      <c r="BF32" s="42">
        <v>6872.52</v>
      </c>
      <c r="BG32" s="42">
        <v>6872.52</v>
      </c>
      <c r="BH32" s="42">
        <v>6872.52</v>
      </c>
      <c r="BI32" s="42">
        <v>6872.52</v>
      </c>
      <c r="BJ32" s="42">
        <v>6872.52</v>
      </c>
      <c r="BK32" s="42">
        <v>6872.52</v>
      </c>
      <c r="BL32" s="42">
        <v>6872.52</v>
      </c>
      <c r="BM32" s="42">
        <v>6872.52</v>
      </c>
      <c r="BN32" s="42">
        <v>6872.52</v>
      </c>
      <c r="BO32" s="42">
        <v>6872.52</v>
      </c>
      <c r="BP32" s="42">
        <v>6872.52</v>
      </c>
      <c r="BQ32" s="42">
        <v>6872.52</v>
      </c>
      <c r="BR32" s="42">
        <v>6872.52</v>
      </c>
      <c r="BS32" s="42">
        <v>6872.52</v>
      </c>
      <c r="BT32" s="42">
        <v>6872.52</v>
      </c>
      <c r="BU32" s="42">
        <v>6872.52</v>
      </c>
      <c r="BV32" s="42">
        <v>6872.52</v>
      </c>
      <c r="BW32" s="42">
        <v>6872.52</v>
      </c>
      <c r="BX32" s="42">
        <v>6872.52</v>
      </c>
      <c r="BY32" s="42">
        <v>6872.52</v>
      </c>
      <c r="BZ32" s="42">
        <v>6872.52</v>
      </c>
      <c r="CA32" s="42">
        <v>6872.52</v>
      </c>
      <c r="CB32" s="42">
        <v>6872.52</v>
      </c>
      <c r="CC32" s="42">
        <v>6872.52</v>
      </c>
      <c r="CD32" s="42">
        <v>6872.52</v>
      </c>
      <c r="CE32" s="42">
        <v>6872.52</v>
      </c>
      <c r="CF32" s="42">
        <v>6872.52</v>
      </c>
      <c r="CG32" s="42">
        <v>6872.52</v>
      </c>
      <c r="CH32" s="42">
        <v>6872.52</v>
      </c>
      <c r="CI32" s="42">
        <v>6872.52</v>
      </c>
      <c r="CJ32" s="42">
        <v>6872.52</v>
      </c>
      <c r="CK32" s="42">
        <v>6872.52</v>
      </c>
      <c r="CL32" s="42">
        <v>6872.52</v>
      </c>
      <c r="CM32" s="42">
        <v>6872.52</v>
      </c>
      <c r="CN32" s="42">
        <v>6872.52</v>
      </c>
      <c r="CO32" s="42">
        <v>6872.52</v>
      </c>
      <c r="CP32" s="42">
        <v>6872.52</v>
      </c>
      <c r="CQ32" s="42">
        <v>6872.52</v>
      </c>
      <c r="CR32" s="42">
        <v>6872.52</v>
      </c>
      <c r="CS32" s="42">
        <v>6872.52</v>
      </c>
      <c r="CT32" s="42">
        <v>6872.52</v>
      </c>
      <c r="CU32" s="42">
        <v>6872.52</v>
      </c>
      <c r="CV32" s="42">
        <v>6872.52</v>
      </c>
      <c r="CW32" s="42">
        <v>6872.52</v>
      </c>
      <c r="CX32" s="42">
        <v>6872.52</v>
      </c>
      <c r="CY32" s="42">
        <v>6872.52</v>
      </c>
      <c r="CZ32" s="42">
        <v>6872.52</v>
      </c>
      <c r="DA32" s="42">
        <v>6872.52</v>
      </c>
      <c r="DB32" s="42">
        <v>6872.52</v>
      </c>
      <c r="DC32" s="42">
        <v>6872.52</v>
      </c>
      <c r="DD32" s="42">
        <v>6872.52</v>
      </c>
      <c r="DE32" s="42">
        <v>6872.52</v>
      </c>
      <c r="DF32" s="42">
        <v>6872.52</v>
      </c>
      <c r="DG32" s="42">
        <v>6872.52</v>
      </c>
      <c r="DH32" s="42">
        <v>6872.52</v>
      </c>
      <c r="DI32" s="42">
        <v>6872.52</v>
      </c>
      <c r="DJ32" s="42">
        <v>6872.52</v>
      </c>
      <c r="DK32" s="42">
        <v>6872.52</v>
      </c>
      <c r="DL32" s="42">
        <v>6872.52</v>
      </c>
      <c r="DM32" s="42">
        <v>6872.52</v>
      </c>
      <c r="DN32" s="42">
        <v>6872.52</v>
      </c>
      <c r="DO32" s="42">
        <v>6872.52</v>
      </c>
      <c r="DP32" s="42">
        <v>6872.52</v>
      </c>
      <c r="DQ32" s="42">
        <v>6872.52</v>
      </c>
      <c r="DR32" s="42">
        <v>6872.52</v>
      </c>
      <c r="DS32" s="42">
        <v>6872.52</v>
      </c>
      <c r="DT32" s="42">
        <v>6872.52</v>
      </c>
      <c r="DU32" s="42">
        <v>6872.52</v>
      </c>
      <c r="DV32" s="42">
        <v>6872.52</v>
      </c>
      <c r="DW32" s="42">
        <v>6872.52</v>
      </c>
      <c r="DX32" s="42">
        <v>6872.52</v>
      </c>
      <c r="DY32" s="42">
        <v>6872.52</v>
      </c>
      <c r="DZ32" s="42">
        <v>6872.52</v>
      </c>
      <c r="EA32" s="42">
        <v>6872.52</v>
      </c>
      <c r="EB32" s="42">
        <v>6872.52</v>
      </c>
      <c r="EC32" s="42">
        <v>6872.52</v>
      </c>
      <c r="ED32" s="42">
        <v>6872.52</v>
      </c>
      <c r="EE32" s="42">
        <v>6872.52</v>
      </c>
      <c r="EF32" s="42">
        <v>6872.52</v>
      </c>
      <c r="EG32" s="42">
        <v>6872.52</v>
      </c>
      <c r="EH32" s="42">
        <v>6872.52</v>
      </c>
      <c r="EI32" s="42">
        <v>6872.52</v>
      </c>
      <c r="EJ32" s="42">
        <v>6872.52</v>
      </c>
      <c r="EK32" s="42">
        <v>6872.52</v>
      </c>
      <c r="EL32" s="42">
        <v>6872.52</v>
      </c>
      <c r="EM32" s="42">
        <v>6872.52</v>
      </c>
      <c r="EN32" s="42">
        <v>6872.52</v>
      </c>
      <c r="EO32" s="42">
        <v>6872.52</v>
      </c>
      <c r="EP32" s="42">
        <v>6872.52</v>
      </c>
      <c r="EQ32" s="42">
        <v>6872.52</v>
      </c>
      <c r="ER32" s="42">
        <v>6872.52</v>
      </c>
      <c r="ES32" s="42">
        <v>6872.52</v>
      </c>
      <c r="ET32" s="42">
        <v>6872.52</v>
      </c>
      <c r="EU32" s="42">
        <v>6872.52</v>
      </c>
      <c r="EV32" s="42">
        <v>6872.52</v>
      </c>
      <c r="EW32" s="42">
        <v>6872.52</v>
      </c>
      <c r="EX32" s="42">
        <v>6872.52</v>
      </c>
      <c r="EY32" s="42">
        <v>6872.52</v>
      </c>
      <c r="EZ32" s="42">
        <v>6872.52</v>
      </c>
      <c r="FA32" s="42">
        <v>6872.52</v>
      </c>
      <c r="FB32" s="42">
        <v>6872.52</v>
      </c>
      <c r="FC32" s="42">
        <v>6872.52</v>
      </c>
      <c r="FD32" s="42">
        <v>6872.52</v>
      </c>
      <c r="FE32" s="42">
        <v>6872.52</v>
      </c>
      <c r="FF32" s="42">
        <v>6872.52</v>
      </c>
      <c r="FG32" s="42">
        <v>6872.52</v>
      </c>
      <c r="FH32" s="42">
        <v>6872.52</v>
      </c>
      <c r="FI32" s="42">
        <v>6872.52</v>
      </c>
      <c r="FJ32" s="42">
        <v>6872.52</v>
      </c>
      <c r="FK32" s="42">
        <v>6872.52</v>
      </c>
      <c r="FL32" s="42">
        <v>6872.52</v>
      </c>
      <c r="FM32" s="42">
        <v>6872.52</v>
      </c>
      <c r="FN32" s="42">
        <v>6872.52</v>
      </c>
      <c r="FO32" s="42">
        <v>6872.52</v>
      </c>
      <c r="FP32" s="42">
        <v>6872.52</v>
      </c>
      <c r="FQ32" s="42">
        <v>6872.52</v>
      </c>
      <c r="FR32" s="42">
        <v>6872.52</v>
      </c>
      <c r="FS32" s="42">
        <v>6872.52</v>
      </c>
      <c r="FT32" s="42">
        <v>6872.52</v>
      </c>
      <c r="FU32" s="42">
        <v>6872.52</v>
      </c>
      <c r="FV32" s="42">
        <v>6872.52</v>
      </c>
      <c r="FW32" s="42">
        <v>6872.52</v>
      </c>
      <c r="FX32" s="42">
        <v>6872.52</v>
      </c>
      <c r="FY32" s="40"/>
      <c r="FZ32" s="9"/>
      <c r="GA32" s="9"/>
      <c r="GB32" s="9"/>
      <c r="GC32" s="9"/>
      <c r="GD32" s="9"/>
      <c r="GE32" s="37"/>
      <c r="GF32" s="37"/>
      <c r="GG32" s="10"/>
    </row>
    <row r="33" spans="1:189" ht="15">
      <c r="A33" s="3" t="s">
        <v>270</v>
      </c>
      <c r="B33" s="5" t="s">
        <v>271</v>
      </c>
      <c r="C33" s="2">
        <v>6641</v>
      </c>
      <c r="D33" s="2">
        <v>6641</v>
      </c>
      <c r="E33" s="2">
        <v>6641</v>
      </c>
      <c r="F33" s="2">
        <v>6641</v>
      </c>
      <c r="G33" s="2">
        <v>6641</v>
      </c>
      <c r="H33" s="2">
        <v>6641</v>
      </c>
      <c r="I33" s="2">
        <v>6641</v>
      </c>
      <c r="J33" s="2">
        <v>6641</v>
      </c>
      <c r="K33" s="2">
        <v>6641</v>
      </c>
      <c r="L33" s="2">
        <v>6641</v>
      </c>
      <c r="M33" s="2">
        <v>6641</v>
      </c>
      <c r="N33" s="2">
        <v>6641</v>
      </c>
      <c r="O33" s="2">
        <v>6641</v>
      </c>
      <c r="P33" s="2">
        <v>6641</v>
      </c>
      <c r="Q33" s="2">
        <v>6641</v>
      </c>
      <c r="R33" s="2">
        <v>6641</v>
      </c>
      <c r="S33" s="2">
        <v>6641</v>
      </c>
      <c r="T33" s="2">
        <v>6641</v>
      </c>
      <c r="U33" s="2">
        <v>6641</v>
      </c>
      <c r="V33" s="2">
        <v>6641</v>
      </c>
      <c r="W33" s="2">
        <v>6641</v>
      </c>
      <c r="X33" s="2">
        <v>6641</v>
      </c>
      <c r="Y33" s="2">
        <v>6641</v>
      </c>
      <c r="Z33" s="2">
        <v>6641</v>
      </c>
      <c r="AA33" s="2">
        <v>6641</v>
      </c>
      <c r="AB33" s="2">
        <v>6641</v>
      </c>
      <c r="AC33" s="2">
        <v>6641</v>
      </c>
      <c r="AD33" s="2">
        <v>6641</v>
      </c>
      <c r="AE33" s="2">
        <v>6641</v>
      </c>
      <c r="AF33" s="2">
        <v>6641</v>
      </c>
      <c r="AG33" s="2">
        <v>6641</v>
      </c>
      <c r="AH33" s="2">
        <v>6641</v>
      </c>
      <c r="AI33" s="2">
        <v>6641</v>
      </c>
      <c r="AJ33" s="2">
        <v>6641</v>
      </c>
      <c r="AK33" s="2">
        <v>6641</v>
      </c>
      <c r="AL33" s="2">
        <v>6641</v>
      </c>
      <c r="AM33" s="2">
        <v>6641</v>
      </c>
      <c r="AN33" s="2">
        <v>6641</v>
      </c>
      <c r="AO33" s="2">
        <v>6641</v>
      </c>
      <c r="AP33" s="2">
        <v>6641</v>
      </c>
      <c r="AQ33" s="2">
        <v>6641</v>
      </c>
      <c r="AR33" s="2">
        <v>6641</v>
      </c>
      <c r="AS33" s="2">
        <v>6641</v>
      </c>
      <c r="AT33" s="2">
        <v>6641</v>
      </c>
      <c r="AU33" s="2">
        <v>6641</v>
      </c>
      <c r="AV33" s="2">
        <v>6641</v>
      </c>
      <c r="AW33" s="2">
        <v>6641</v>
      </c>
      <c r="AX33" s="2">
        <v>6641</v>
      </c>
      <c r="AY33" s="2">
        <v>6641</v>
      </c>
      <c r="AZ33" s="2">
        <v>6641</v>
      </c>
      <c r="BA33" s="2">
        <v>6641</v>
      </c>
      <c r="BB33" s="2">
        <v>6641</v>
      </c>
      <c r="BC33" s="2">
        <v>6641</v>
      </c>
      <c r="BD33" s="2">
        <v>6641</v>
      </c>
      <c r="BE33" s="2">
        <v>6641</v>
      </c>
      <c r="BF33" s="2">
        <v>6641</v>
      </c>
      <c r="BG33" s="2">
        <v>6641</v>
      </c>
      <c r="BH33" s="2">
        <v>6641</v>
      </c>
      <c r="BI33" s="2">
        <v>6641</v>
      </c>
      <c r="BJ33" s="2">
        <v>6641</v>
      </c>
      <c r="BK33" s="2">
        <v>6641</v>
      </c>
      <c r="BL33" s="2">
        <v>6641</v>
      </c>
      <c r="BM33" s="2">
        <v>6641</v>
      </c>
      <c r="BN33" s="2">
        <v>6641</v>
      </c>
      <c r="BO33" s="2">
        <v>6641</v>
      </c>
      <c r="BP33" s="2">
        <v>6641</v>
      </c>
      <c r="BQ33" s="2">
        <v>6641</v>
      </c>
      <c r="BR33" s="2">
        <v>6641</v>
      </c>
      <c r="BS33" s="2">
        <v>6641</v>
      </c>
      <c r="BT33" s="2">
        <v>6641</v>
      </c>
      <c r="BU33" s="2">
        <v>6641</v>
      </c>
      <c r="BV33" s="2">
        <v>6641</v>
      </c>
      <c r="BW33" s="2">
        <v>6641</v>
      </c>
      <c r="BX33" s="2">
        <v>6641</v>
      </c>
      <c r="BY33" s="2">
        <v>6641</v>
      </c>
      <c r="BZ33" s="2">
        <v>6641</v>
      </c>
      <c r="CA33" s="2">
        <v>6641</v>
      </c>
      <c r="CB33" s="2">
        <v>6641</v>
      </c>
      <c r="CC33" s="2">
        <v>6641</v>
      </c>
      <c r="CD33" s="2">
        <v>6641</v>
      </c>
      <c r="CE33" s="2">
        <v>6641</v>
      </c>
      <c r="CF33" s="2">
        <v>6641</v>
      </c>
      <c r="CG33" s="2">
        <v>6641</v>
      </c>
      <c r="CH33" s="2">
        <v>6641</v>
      </c>
      <c r="CI33" s="2">
        <v>6641</v>
      </c>
      <c r="CJ33" s="2">
        <v>6641</v>
      </c>
      <c r="CK33" s="2">
        <v>6641</v>
      </c>
      <c r="CL33" s="2">
        <v>6641</v>
      </c>
      <c r="CM33" s="2">
        <v>6641</v>
      </c>
      <c r="CN33" s="2">
        <v>6641</v>
      </c>
      <c r="CO33" s="2">
        <v>6641</v>
      </c>
      <c r="CP33" s="2">
        <v>6641</v>
      </c>
      <c r="CQ33" s="2">
        <v>6641</v>
      </c>
      <c r="CR33" s="2">
        <v>6641</v>
      </c>
      <c r="CS33" s="2">
        <v>6641</v>
      </c>
      <c r="CT33" s="2">
        <v>6641</v>
      </c>
      <c r="CU33" s="2">
        <v>6641</v>
      </c>
      <c r="CV33" s="2">
        <v>6641</v>
      </c>
      <c r="CW33" s="2">
        <v>6641</v>
      </c>
      <c r="CX33" s="2">
        <v>6641</v>
      </c>
      <c r="CY33" s="2">
        <v>6641</v>
      </c>
      <c r="CZ33" s="2">
        <v>6641</v>
      </c>
      <c r="DA33" s="2">
        <v>6641</v>
      </c>
      <c r="DB33" s="2">
        <v>6641</v>
      </c>
      <c r="DC33" s="2">
        <v>6641</v>
      </c>
      <c r="DD33" s="2">
        <v>6641</v>
      </c>
      <c r="DE33" s="2">
        <v>6641</v>
      </c>
      <c r="DF33" s="2">
        <v>6641</v>
      </c>
      <c r="DG33" s="2">
        <v>6641</v>
      </c>
      <c r="DH33" s="2">
        <v>6641</v>
      </c>
      <c r="DI33" s="2">
        <v>6641</v>
      </c>
      <c r="DJ33" s="2">
        <v>6641</v>
      </c>
      <c r="DK33" s="2">
        <v>6641</v>
      </c>
      <c r="DL33" s="2">
        <v>6641</v>
      </c>
      <c r="DM33" s="2">
        <v>6641</v>
      </c>
      <c r="DN33" s="2">
        <v>6641</v>
      </c>
      <c r="DO33" s="2">
        <v>6641</v>
      </c>
      <c r="DP33" s="2">
        <v>6641</v>
      </c>
      <c r="DQ33" s="2">
        <v>6641</v>
      </c>
      <c r="DR33" s="2">
        <v>6641</v>
      </c>
      <c r="DS33" s="2">
        <v>6641</v>
      </c>
      <c r="DT33" s="2">
        <v>6641</v>
      </c>
      <c r="DU33" s="2">
        <v>6641</v>
      </c>
      <c r="DV33" s="2">
        <v>6641</v>
      </c>
      <c r="DW33" s="2">
        <v>6641</v>
      </c>
      <c r="DX33" s="2">
        <v>6641</v>
      </c>
      <c r="DY33" s="2">
        <v>6641</v>
      </c>
      <c r="DZ33" s="2">
        <v>6641</v>
      </c>
      <c r="EA33" s="2">
        <v>6641</v>
      </c>
      <c r="EB33" s="2">
        <v>6641</v>
      </c>
      <c r="EC33" s="2">
        <v>6641</v>
      </c>
      <c r="ED33" s="2">
        <v>6641</v>
      </c>
      <c r="EE33" s="2">
        <v>6641</v>
      </c>
      <c r="EF33" s="2">
        <v>6641</v>
      </c>
      <c r="EG33" s="2">
        <v>6641</v>
      </c>
      <c r="EH33" s="2">
        <v>6641</v>
      </c>
      <c r="EI33" s="2">
        <v>6641</v>
      </c>
      <c r="EJ33" s="2">
        <v>6641</v>
      </c>
      <c r="EK33" s="2">
        <v>6641</v>
      </c>
      <c r="EL33" s="2">
        <v>6641</v>
      </c>
      <c r="EM33" s="2">
        <v>6641</v>
      </c>
      <c r="EN33" s="2">
        <v>6641</v>
      </c>
      <c r="EO33" s="2">
        <v>6641</v>
      </c>
      <c r="EP33" s="2">
        <v>6641</v>
      </c>
      <c r="EQ33" s="2">
        <v>6641</v>
      </c>
      <c r="ER33" s="2">
        <v>6641</v>
      </c>
      <c r="ES33" s="2">
        <v>6641</v>
      </c>
      <c r="ET33" s="2">
        <v>6641</v>
      </c>
      <c r="EU33" s="2">
        <v>6641</v>
      </c>
      <c r="EV33" s="2">
        <v>6641</v>
      </c>
      <c r="EW33" s="2">
        <v>6641</v>
      </c>
      <c r="EX33" s="2">
        <v>6641</v>
      </c>
      <c r="EY33" s="2">
        <v>6641</v>
      </c>
      <c r="EZ33" s="2">
        <v>6641</v>
      </c>
      <c r="FA33" s="2">
        <v>6641</v>
      </c>
      <c r="FB33" s="2">
        <v>6641</v>
      </c>
      <c r="FC33" s="2">
        <v>6641</v>
      </c>
      <c r="FD33" s="2">
        <v>6641</v>
      </c>
      <c r="FE33" s="2">
        <v>6641</v>
      </c>
      <c r="FF33" s="2">
        <v>6641</v>
      </c>
      <c r="FG33" s="2">
        <v>6641</v>
      </c>
      <c r="FH33" s="2">
        <v>6641</v>
      </c>
      <c r="FI33" s="2">
        <v>6641</v>
      </c>
      <c r="FJ33" s="2">
        <v>6641</v>
      </c>
      <c r="FK33" s="2">
        <v>6641</v>
      </c>
      <c r="FL33" s="2">
        <v>6641</v>
      </c>
      <c r="FM33" s="2">
        <v>6641</v>
      </c>
      <c r="FN33" s="2">
        <v>6641</v>
      </c>
      <c r="FO33" s="2">
        <v>6641</v>
      </c>
      <c r="FP33" s="2">
        <v>6641</v>
      </c>
      <c r="FQ33" s="2">
        <v>6641</v>
      </c>
      <c r="FR33" s="2">
        <v>6641</v>
      </c>
      <c r="FS33" s="2">
        <v>6641</v>
      </c>
      <c r="FT33" s="2">
        <v>6641</v>
      </c>
      <c r="FU33" s="2">
        <v>6641</v>
      </c>
      <c r="FV33" s="2">
        <v>6641</v>
      </c>
      <c r="FW33" s="2">
        <v>6641</v>
      </c>
      <c r="FX33" s="2">
        <v>6641</v>
      </c>
      <c r="FY33" s="40"/>
      <c r="FZ33" s="9"/>
      <c r="GA33" s="9"/>
      <c r="GB33" s="9"/>
      <c r="GC33" s="9"/>
      <c r="GD33" s="9"/>
      <c r="GE33" s="37"/>
      <c r="GF33" s="37"/>
      <c r="GG33" s="10"/>
    </row>
    <row r="34" spans="1:189" ht="15">
      <c r="A34" s="3" t="s">
        <v>272</v>
      </c>
      <c r="B34" s="5" t="s">
        <v>273</v>
      </c>
      <c r="C34" s="43">
        <v>1.222</v>
      </c>
      <c r="D34" s="43">
        <v>1.2209999999999999</v>
      </c>
      <c r="E34" s="43">
        <v>1.2109999999999999</v>
      </c>
      <c r="F34" s="43">
        <v>1.2109999999999999</v>
      </c>
      <c r="G34" s="43">
        <v>1.212</v>
      </c>
      <c r="H34" s="43">
        <v>1.2029999999999998</v>
      </c>
      <c r="I34" s="43">
        <v>1.2129999999999999</v>
      </c>
      <c r="J34" s="43">
        <v>1.1289999999999998</v>
      </c>
      <c r="K34" s="43">
        <v>1.109</v>
      </c>
      <c r="L34" s="43">
        <v>1.2409999999999999</v>
      </c>
      <c r="M34" s="43">
        <v>1.24</v>
      </c>
      <c r="N34" s="43">
        <v>1.26</v>
      </c>
      <c r="O34" s="43">
        <v>1.232</v>
      </c>
      <c r="P34" s="43">
        <v>1.2109999999999999</v>
      </c>
      <c r="Q34" s="43">
        <v>1.24</v>
      </c>
      <c r="R34" s="43">
        <v>1.2109999999999999</v>
      </c>
      <c r="S34" s="43">
        <v>1.18</v>
      </c>
      <c r="T34" s="43">
        <v>1.079</v>
      </c>
      <c r="U34" s="43">
        <v>1.07</v>
      </c>
      <c r="V34" s="43">
        <v>1.0779999999999998</v>
      </c>
      <c r="W34" s="44">
        <v>1.071</v>
      </c>
      <c r="X34" s="43">
        <v>1.0679999999999998</v>
      </c>
      <c r="Y34" s="43">
        <v>1.067</v>
      </c>
      <c r="Z34" s="43">
        <v>1.05</v>
      </c>
      <c r="AA34" s="43">
        <v>1.232</v>
      </c>
      <c r="AB34" s="43">
        <v>1.2619999999999998</v>
      </c>
      <c r="AC34" s="43">
        <v>1.1729999999999998</v>
      </c>
      <c r="AD34" s="43">
        <v>1.1529999999999998</v>
      </c>
      <c r="AE34" s="43">
        <v>1.0619999999999998</v>
      </c>
      <c r="AF34" s="43">
        <v>1.117</v>
      </c>
      <c r="AG34" s="43">
        <v>1.2129999999999999</v>
      </c>
      <c r="AH34" s="43">
        <v>1.107</v>
      </c>
      <c r="AI34" s="43">
        <v>1.0979999999999999</v>
      </c>
      <c r="AJ34" s="43">
        <v>1.109</v>
      </c>
      <c r="AK34" s="43">
        <v>1.0879999999999999</v>
      </c>
      <c r="AL34" s="43">
        <v>1.0979999999999999</v>
      </c>
      <c r="AM34" s="43">
        <v>1.1079999999999999</v>
      </c>
      <c r="AN34" s="43">
        <v>1.142</v>
      </c>
      <c r="AO34" s="43">
        <v>1.19</v>
      </c>
      <c r="AP34" s="43">
        <v>1.2419999999999998</v>
      </c>
      <c r="AQ34" s="43">
        <v>1.164</v>
      </c>
      <c r="AR34" s="43">
        <v>1.242</v>
      </c>
      <c r="AS34" s="43">
        <v>1.315</v>
      </c>
      <c r="AT34" s="43">
        <v>1.2429999999999999</v>
      </c>
      <c r="AU34" s="43">
        <v>1.2129999999999999</v>
      </c>
      <c r="AV34" s="43">
        <v>1.1989999999999998</v>
      </c>
      <c r="AW34" s="43">
        <v>1.202</v>
      </c>
      <c r="AX34" s="43">
        <v>1.17</v>
      </c>
      <c r="AY34" s="43">
        <v>1.2009999999999998</v>
      </c>
      <c r="AZ34" s="43">
        <v>1.205</v>
      </c>
      <c r="BA34" s="43">
        <v>1.175</v>
      </c>
      <c r="BB34" s="43">
        <v>1.185</v>
      </c>
      <c r="BC34" s="43">
        <v>1.2029999999999998</v>
      </c>
      <c r="BD34" s="43">
        <v>1.206</v>
      </c>
      <c r="BE34" s="43">
        <v>1.205</v>
      </c>
      <c r="BF34" s="43">
        <v>1.2139999999999997</v>
      </c>
      <c r="BG34" s="43">
        <v>1.1919999999999997</v>
      </c>
      <c r="BH34" s="43">
        <v>1.2029999999999998</v>
      </c>
      <c r="BI34" s="43">
        <v>1.174</v>
      </c>
      <c r="BJ34" s="43">
        <v>1.225</v>
      </c>
      <c r="BK34" s="43">
        <v>1.205</v>
      </c>
      <c r="BL34" s="43">
        <v>1.1609999999999998</v>
      </c>
      <c r="BM34" s="43">
        <v>1.162</v>
      </c>
      <c r="BN34" s="43">
        <v>1.15</v>
      </c>
      <c r="BO34" s="43">
        <v>1.132</v>
      </c>
      <c r="BP34" s="43">
        <v>1.1219999999999999</v>
      </c>
      <c r="BQ34" s="43">
        <v>1.3039999999999998</v>
      </c>
      <c r="BR34" s="43">
        <v>1.2009999999999998</v>
      </c>
      <c r="BS34" s="43">
        <v>1.2089999999999999</v>
      </c>
      <c r="BT34" s="43">
        <v>1.2329999999999999</v>
      </c>
      <c r="BU34" s="43">
        <v>1.232</v>
      </c>
      <c r="BV34" s="43">
        <v>1.1869999999999998</v>
      </c>
      <c r="BW34" s="43">
        <v>1.2129999999999999</v>
      </c>
      <c r="BX34" s="43">
        <v>1.2119999999999997</v>
      </c>
      <c r="BY34" s="43">
        <v>1.081</v>
      </c>
      <c r="BZ34" s="43">
        <v>1.0639999999999998</v>
      </c>
      <c r="CA34" s="43">
        <v>1.1589999999999998</v>
      </c>
      <c r="CB34" s="43">
        <v>1.2309999999999999</v>
      </c>
      <c r="CC34" s="43">
        <v>1.06</v>
      </c>
      <c r="CD34" s="43">
        <v>1.04</v>
      </c>
      <c r="CE34" s="43">
        <v>1.0719999999999998</v>
      </c>
      <c r="CF34" s="43">
        <v>1.0329999999999997</v>
      </c>
      <c r="CG34" s="43">
        <v>1.0719999999999998</v>
      </c>
      <c r="CH34" s="43">
        <v>1.0709999999999997</v>
      </c>
      <c r="CI34" s="43">
        <v>1.0719999999999998</v>
      </c>
      <c r="CJ34" s="43">
        <v>1.1819999999999997</v>
      </c>
      <c r="CK34" s="43">
        <v>1.253</v>
      </c>
      <c r="CL34" s="43">
        <v>1.232</v>
      </c>
      <c r="CM34" s="43">
        <v>1.2209999999999999</v>
      </c>
      <c r="CN34" s="43">
        <v>1.1829999999999998</v>
      </c>
      <c r="CO34" s="43">
        <v>1.1829999999999998</v>
      </c>
      <c r="CP34" s="43">
        <v>1.2229999999999999</v>
      </c>
      <c r="CQ34" s="43">
        <v>1.1589999999999998</v>
      </c>
      <c r="CR34" s="43">
        <v>1.11</v>
      </c>
      <c r="CS34" s="43">
        <v>1.119</v>
      </c>
      <c r="CT34" s="43">
        <v>1.07</v>
      </c>
      <c r="CU34" s="43">
        <v>1.0129999999999997</v>
      </c>
      <c r="CV34" s="43">
        <v>1.01</v>
      </c>
      <c r="CW34" s="43">
        <v>1.11</v>
      </c>
      <c r="CX34" s="43">
        <v>1.1409999999999998</v>
      </c>
      <c r="CY34" s="43">
        <v>1.0809999999999997</v>
      </c>
      <c r="CZ34" s="43">
        <v>1.158</v>
      </c>
      <c r="DA34" s="43">
        <v>1.1189999999999998</v>
      </c>
      <c r="DB34" s="43">
        <v>1.1489999999999998</v>
      </c>
      <c r="DC34" s="43">
        <v>1.1289999999999998</v>
      </c>
      <c r="DD34" s="43">
        <v>1.123</v>
      </c>
      <c r="DE34" s="43">
        <v>1.1429999999999998</v>
      </c>
      <c r="DF34" s="43">
        <v>1.1429999999999998</v>
      </c>
      <c r="DG34" s="43">
        <v>1.15</v>
      </c>
      <c r="DH34" s="43">
        <v>1.1319999999999997</v>
      </c>
      <c r="DI34" s="43">
        <v>1.1429999999999998</v>
      </c>
      <c r="DJ34" s="43">
        <v>1.154</v>
      </c>
      <c r="DK34" s="43">
        <v>1.1429999999999998</v>
      </c>
      <c r="DL34" s="43">
        <v>1.22</v>
      </c>
      <c r="DM34" s="43">
        <v>1.2</v>
      </c>
      <c r="DN34" s="43">
        <v>1.182</v>
      </c>
      <c r="DO34" s="43">
        <v>1.19</v>
      </c>
      <c r="DP34" s="43">
        <v>1.1719999999999997</v>
      </c>
      <c r="DQ34" s="43">
        <v>1.168</v>
      </c>
      <c r="DR34" s="43">
        <v>1.14</v>
      </c>
      <c r="DS34" s="43">
        <v>1.1289999999999998</v>
      </c>
      <c r="DT34" s="43">
        <v>1.1279999999999997</v>
      </c>
      <c r="DU34" s="43">
        <v>1.119</v>
      </c>
      <c r="DV34" s="43">
        <v>1.1179999999999999</v>
      </c>
      <c r="DW34" s="43">
        <v>1.1289999999999998</v>
      </c>
      <c r="DX34" s="43">
        <v>1.3039999999999998</v>
      </c>
      <c r="DY34" s="43">
        <v>1.281</v>
      </c>
      <c r="DZ34" s="43">
        <v>1.234</v>
      </c>
      <c r="EA34" s="43">
        <v>1.2119999999999997</v>
      </c>
      <c r="EB34" s="43">
        <v>1.1119999999999999</v>
      </c>
      <c r="EC34" s="43">
        <v>1.0719999999999998</v>
      </c>
      <c r="ED34" s="43">
        <v>1.6469999999999998</v>
      </c>
      <c r="EE34" s="43">
        <v>1.069</v>
      </c>
      <c r="EF34" s="43">
        <v>1.1289999999999998</v>
      </c>
      <c r="EG34" s="43">
        <v>1.0379999999999998</v>
      </c>
      <c r="EH34" s="43">
        <v>1.069</v>
      </c>
      <c r="EI34" s="43">
        <v>1.172</v>
      </c>
      <c r="EJ34" s="43">
        <v>1.162</v>
      </c>
      <c r="EK34" s="43">
        <v>1.1209999999999998</v>
      </c>
      <c r="EL34" s="43">
        <v>1.1009999999999998</v>
      </c>
      <c r="EM34" s="43">
        <v>1.12</v>
      </c>
      <c r="EN34" s="43">
        <v>1.12</v>
      </c>
      <c r="EO34" s="43">
        <v>1.11</v>
      </c>
      <c r="EP34" s="43">
        <v>1.2429999999999999</v>
      </c>
      <c r="EQ34" s="43">
        <v>1.265</v>
      </c>
      <c r="ER34" s="43">
        <v>1.2429999999999999</v>
      </c>
      <c r="ES34" s="43">
        <v>1.077</v>
      </c>
      <c r="ET34" s="43">
        <v>1.099</v>
      </c>
      <c r="EU34" s="43">
        <v>1.0879999999999999</v>
      </c>
      <c r="EV34" s="43">
        <v>1.1729999999999998</v>
      </c>
      <c r="EW34" s="43">
        <v>1.5879999999999999</v>
      </c>
      <c r="EX34" s="43">
        <v>1.228</v>
      </c>
      <c r="EY34" s="43">
        <v>1.111</v>
      </c>
      <c r="EZ34" s="43">
        <v>1.1</v>
      </c>
      <c r="FA34" s="43">
        <v>1.3139999999999998</v>
      </c>
      <c r="FB34" s="43">
        <v>1.142</v>
      </c>
      <c r="FC34" s="43">
        <v>1.1929999999999998</v>
      </c>
      <c r="FD34" s="43">
        <v>1.14</v>
      </c>
      <c r="FE34" s="43">
        <v>1.1089999999999998</v>
      </c>
      <c r="FF34" s="43">
        <v>1.1279999999999997</v>
      </c>
      <c r="FG34" s="43">
        <v>1.1389999999999998</v>
      </c>
      <c r="FH34" s="43">
        <v>1.1019999999999999</v>
      </c>
      <c r="FI34" s="43">
        <v>1.1709999999999998</v>
      </c>
      <c r="FJ34" s="43">
        <v>1.1629999999999998</v>
      </c>
      <c r="FK34" s="43">
        <v>1.1809999999999998</v>
      </c>
      <c r="FL34" s="43">
        <v>1.1709999999999998</v>
      </c>
      <c r="FM34" s="43">
        <v>1.1719999999999997</v>
      </c>
      <c r="FN34" s="43">
        <v>1.1809999999999998</v>
      </c>
      <c r="FO34" s="43">
        <v>1.1709999999999998</v>
      </c>
      <c r="FP34" s="43">
        <v>1.202</v>
      </c>
      <c r="FQ34" s="43">
        <v>1.1619999999999997</v>
      </c>
      <c r="FR34" s="43">
        <v>1.142</v>
      </c>
      <c r="FS34" s="43">
        <v>1.1409999999999998</v>
      </c>
      <c r="FT34" s="43">
        <v>1.1409999999999998</v>
      </c>
      <c r="FU34" s="43">
        <v>1.1879999999999997</v>
      </c>
      <c r="FV34" s="43">
        <v>1.142</v>
      </c>
      <c r="FW34" s="43">
        <v>1.1409999999999998</v>
      </c>
      <c r="FX34" s="43">
        <v>1.1879999999999997</v>
      </c>
      <c r="FY34" s="45"/>
      <c r="FZ34" s="9"/>
      <c r="GA34" s="9"/>
      <c r="GB34" s="9"/>
      <c r="GC34" s="9"/>
      <c r="GD34" s="9"/>
      <c r="GE34" s="37"/>
      <c r="GF34" s="37"/>
      <c r="GG34" s="10"/>
    </row>
    <row r="35" spans="1:189" ht="15">
      <c r="A35" s="3" t="s">
        <v>274</v>
      </c>
      <c r="B35" s="5" t="s">
        <v>275</v>
      </c>
      <c r="C35" s="46">
        <v>0.12</v>
      </c>
      <c r="D35" s="46">
        <v>0.12</v>
      </c>
      <c r="E35" s="46">
        <v>0.12</v>
      </c>
      <c r="F35" s="46">
        <v>0.12</v>
      </c>
      <c r="G35" s="46">
        <v>0.12</v>
      </c>
      <c r="H35" s="46">
        <v>0.12</v>
      </c>
      <c r="I35" s="46">
        <v>0.12</v>
      </c>
      <c r="J35" s="46">
        <v>0.12</v>
      </c>
      <c r="K35" s="46">
        <v>0.12</v>
      </c>
      <c r="L35" s="46">
        <v>0.12</v>
      </c>
      <c r="M35" s="46">
        <v>0.12</v>
      </c>
      <c r="N35" s="46">
        <v>0.12</v>
      </c>
      <c r="O35" s="46">
        <v>0.12</v>
      </c>
      <c r="P35" s="46">
        <v>0.12</v>
      </c>
      <c r="Q35" s="46">
        <v>0.12</v>
      </c>
      <c r="R35" s="46">
        <v>0.12</v>
      </c>
      <c r="S35" s="46">
        <v>0.12</v>
      </c>
      <c r="T35" s="46">
        <v>0.12</v>
      </c>
      <c r="U35" s="46">
        <v>0.12</v>
      </c>
      <c r="V35" s="46">
        <v>0.12</v>
      </c>
      <c r="W35" s="47">
        <v>0.12</v>
      </c>
      <c r="X35" s="46">
        <v>0.12</v>
      </c>
      <c r="Y35" s="46">
        <v>0.12</v>
      </c>
      <c r="Z35" s="46">
        <v>0.12</v>
      </c>
      <c r="AA35" s="46">
        <v>0.12</v>
      </c>
      <c r="AB35" s="46">
        <v>0.12</v>
      </c>
      <c r="AC35" s="46">
        <v>0.12</v>
      </c>
      <c r="AD35" s="46">
        <v>0.12</v>
      </c>
      <c r="AE35" s="46">
        <v>0.12</v>
      </c>
      <c r="AF35" s="46">
        <v>0.12</v>
      </c>
      <c r="AG35" s="46">
        <v>0.12</v>
      </c>
      <c r="AH35" s="46">
        <v>0.12</v>
      </c>
      <c r="AI35" s="46">
        <v>0.12</v>
      </c>
      <c r="AJ35" s="46">
        <v>0.12</v>
      </c>
      <c r="AK35" s="46">
        <v>0.12</v>
      </c>
      <c r="AL35" s="46">
        <v>0.12</v>
      </c>
      <c r="AM35" s="46">
        <v>0.12</v>
      </c>
      <c r="AN35" s="46">
        <v>0.12</v>
      </c>
      <c r="AO35" s="46">
        <v>0.12</v>
      </c>
      <c r="AP35" s="46">
        <v>0.12</v>
      </c>
      <c r="AQ35" s="46">
        <v>0.12</v>
      </c>
      <c r="AR35" s="46">
        <v>0.12</v>
      </c>
      <c r="AS35" s="46">
        <v>0.12</v>
      </c>
      <c r="AT35" s="46">
        <v>0.12</v>
      </c>
      <c r="AU35" s="46">
        <v>0.12</v>
      </c>
      <c r="AV35" s="46">
        <v>0.12</v>
      </c>
      <c r="AW35" s="46">
        <v>0.12</v>
      </c>
      <c r="AX35" s="46">
        <v>0.12</v>
      </c>
      <c r="AY35" s="46">
        <v>0.12</v>
      </c>
      <c r="AZ35" s="46">
        <v>0.12</v>
      </c>
      <c r="BA35" s="46">
        <v>0.12</v>
      </c>
      <c r="BB35" s="46">
        <v>0.12</v>
      </c>
      <c r="BC35" s="46">
        <v>0.12</v>
      </c>
      <c r="BD35" s="46">
        <v>0.12</v>
      </c>
      <c r="BE35" s="46">
        <v>0.12</v>
      </c>
      <c r="BF35" s="46">
        <v>0.12</v>
      </c>
      <c r="BG35" s="46">
        <v>0.12</v>
      </c>
      <c r="BH35" s="46">
        <v>0.12</v>
      </c>
      <c r="BI35" s="46">
        <v>0.12</v>
      </c>
      <c r="BJ35" s="46">
        <v>0.12</v>
      </c>
      <c r="BK35" s="46">
        <v>0.12</v>
      </c>
      <c r="BL35" s="46">
        <v>0.12</v>
      </c>
      <c r="BM35" s="46">
        <v>0.12</v>
      </c>
      <c r="BN35" s="46">
        <v>0.12</v>
      </c>
      <c r="BO35" s="46">
        <v>0.12</v>
      </c>
      <c r="BP35" s="46">
        <v>0.12</v>
      </c>
      <c r="BQ35" s="46">
        <v>0.12</v>
      </c>
      <c r="BR35" s="46">
        <v>0.12</v>
      </c>
      <c r="BS35" s="46">
        <v>0.12</v>
      </c>
      <c r="BT35" s="46">
        <v>0.12</v>
      </c>
      <c r="BU35" s="46">
        <v>0.12</v>
      </c>
      <c r="BV35" s="46">
        <v>0.12</v>
      </c>
      <c r="BW35" s="46">
        <v>0.12</v>
      </c>
      <c r="BX35" s="46">
        <v>0.12</v>
      </c>
      <c r="BY35" s="46">
        <v>0.12</v>
      </c>
      <c r="BZ35" s="46">
        <v>0.12</v>
      </c>
      <c r="CA35" s="46">
        <v>0.12</v>
      </c>
      <c r="CB35" s="46">
        <v>0.12</v>
      </c>
      <c r="CC35" s="46">
        <v>0.12</v>
      </c>
      <c r="CD35" s="46">
        <v>0.12</v>
      </c>
      <c r="CE35" s="46">
        <v>0.12</v>
      </c>
      <c r="CF35" s="46">
        <v>0.12</v>
      </c>
      <c r="CG35" s="46">
        <v>0.12</v>
      </c>
      <c r="CH35" s="46">
        <v>0.12</v>
      </c>
      <c r="CI35" s="46">
        <v>0.12</v>
      </c>
      <c r="CJ35" s="46">
        <v>0.12</v>
      </c>
      <c r="CK35" s="46">
        <v>0.12</v>
      </c>
      <c r="CL35" s="46">
        <v>0.12</v>
      </c>
      <c r="CM35" s="46">
        <v>0.12</v>
      </c>
      <c r="CN35" s="46">
        <v>0.12</v>
      </c>
      <c r="CO35" s="46">
        <v>0.12</v>
      </c>
      <c r="CP35" s="46">
        <v>0.12</v>
      </c>
      <c r="CQ35" s="46">
        <v>0.12</v>
      </c>
      <c r="CR35" s="46">
        <v>0.12</v>
      </c>
      <c r="CS35" s="46">
        <v>0.12</v>
      </c>
      <c r="CT35" s="46">
        <v>0.12</v>
      </c>
      <c r="CU35" s="46">
        <v>0.12</v>
      </c>
      <c r="CV35" s="46">
        <v>0.12</v>
      </c>
      <c r="CW35" s="46">
        <v>0.12</v>
      </c>
      <c r="CX35" s="46">
        <v>0.12</v>
      </c>
      <c r="CY35" s="46">
        <v>0.12</v>
      </c>
      <c r="CZ35" s="46">
        <v>0.12</v>
      </c>
      <c r="DA35" s="46">
        <v>0.12</v>
      </c>
      <c r="DB35" s="46">
        <v>0.12</v>
      </c>
      <c r="DC35" s="46">
        <v>0.12</v>
      </c>
      <c r="DD35" s="46">
        <v>0.12</v>
      </c>
      <c r="DE35" s="46">
        <v>0.12</v>
      </c>
      <c r="DF35" s="46">
        <v>0.12</v>
      </c>
      <c r="DG35" s="46">
        <v>0.12</v>
      </c>
      <c r="DH35" s="46">
        <v>0.12</v>
      </c>
      <c r="DI35" s="46">
        <v>0.12</v>
      </c>
      <c r="DJ35" s="46">
        <v>0.12</v>
      </c>
      <c r="DK35" s="46">
        <v>0.12</v>
      </c>
      <c r="DL35" s="46">
        <v>0.12</v>
      </c>
      <c r="DM35" s="46">
        <v>0.12</v>
      </c>
      <c r="DN35" s="46">
        <v>0.12</v>
      </c>
      <c r="DO35" s="46">
        <v>0.12</v>
      </c>
      <c r="DP35" s="46">
        <v>0.12</v>
      </c>
      <c r="DQ35" s="46">
        <v>0.12</v>
      </c>
      <c r="DR35" s="46">
        <v>0.12</v>
      </c>
      <c r="DS35" s="46">
        <v>0.12</v>
      </c>
      <c r="DT35" s="46">
        <v>0.12</v>
      </c>
      <c r="DU35" s="46">
        <v>0.12</v>
      </c>
      <c r="DV35" s="46">
        <v>0.12</v>
      </c>
      <c r="DW35" s="46">
        <v>0.12</v>
      </c>
      <c r="DX35" s="46">
        <v>0.12</v>
      </c>
      <c r="DY35" s="46">
        <v>0.12</v>
      </c>
      <c r="DZ35" s="46">
        <v>0.12</v>
      </c>
      <c r="EA35" s="46">
        <v>0.12</v>
      </c>
      <c r="EB35" s="46">
        <v>0.12</v>
      </c>
      <c r="EC35" s="46">
        <v>0.12</v>
      </c>
      <c r="ED35" s="46">
        <v>0.12</v>
      </c>
      <c r="EE35" s="46">
        <v>0.12</v>
      </c>
      <c r="EF35" s="46">
        <v>0.12</v>
      </c>
      <c r="EG35" s="46">
        <v>0.12</v>
      </c>
      <c r="EH35" s="46">
        <v>0.12</v>
      </c>
      <c r="EI35" s="46">
        <v>0.12</v>
      </c>
      <c r="EJ35" s="46">
        <v>0.12</v>
      </c>
      <c r="EK35" s="46">
        <v>0.12</v>
      </c>
      <c r="EL35" s="46">
        <v>0.12</v>
      </c>
      <c r="EM35" s="46">
        <v>0.12</v>
      </c>
      <c r="EN35" s="46">
        <v>0.12</v>
      </c>
      <c r="EO35" s="46">
        <v>0.12</v>
      </c>
      <c r="EP35" s="46">
        <v>0.12</v>
      </c>
      <c r="EQ35" s="46">
        <v>0.12</v>
      </c>
      <c r="ER35" s="46">
        <v>0.12</v>
      </c>
      <c r="ES35" s="46">
        <v>0.12</v>
      </c>
      <c r="ET35" s="46">
        <v>0.12</v>
      </c>
      <c r="EU35" s="46">
        <v>0.12</v>
      </c>
      <c r="EV35" s="46">
        <v>0.12</v>
      </c>
      <c r="EW35" s="46">
        <v>0.12</v>
      </c>
      <c r="EX35" s="46">
        <v>0.12</v>
      </c>
      <c r="EY35" s="46">
        <v>0.12</v>
      </c>
      <c r="EZ35" s="46">
        <v>0.12</v>
      </c>
      <c r="FA35" s="46">
        <v>0.12</v>
      </c>
      <c r="FB35" s="46">
        <v>0.12</v>
      </c>
      <c r="FC35" s="46">
        <v>0.12</v>
      </c>
      <c r="FD35" s="46">
        <v>0.12</v>
      </c>
      <c r="FE35" s="46">
        <v>0.12</v>
      </c>
      <c r="FF35" s="46">
        <v>0.12</v>
      </c>
      <c r="FG35" s="46">
        <v>0.12</v>
      </c>
      <c r="FH35" s="46">
        <v>0.12</v>
      </c>
      <c r="FI35" s="46">
        <v>0.12</v>
      </c>
      <c r="FJ35" s="46">
        <v>0.12</v>
      </c>
      <c r="FK35" s="46">
        <v>0.12</v>
      </c>
      <c r="FL35" s="46">
        <v>0.12</v>
      </c>
      <c r="FM35" s="46">
        <v>0.12</v>
      </c>
      <c r="FN35" s="46">
        <v>0.12</v>
      </c>
      <c r="FO35" s="46">
        <v>0.12</v>
      </c>
      <c r="FP35" s="46">
        <v>0.12</v>
      </c>
      <c r="FQ35" s="46">
        <v>0.12</v>
      </c>
      <c r="FR35" s="46">
        <v>0.12</v>
      </c>
      <c r="FS35" s="46">
        <v>0.12</v>
      </c>
      <c r="FT35" s="46">
        <v>0.12</v>
      </c>
      <c r="FU35" s="46">
        <v>0.12</v>
      </c>
      <c r="FV35" s="46">
        <v>0.12</v>
      </c>
      <c r="FW35" s="46">
        <v>0.12</v>
      </c>
      <c r="FX35" s="46">
        <v>0.12</v>
      </c>
      <c r="FY35" s="46"/>
      <c r="FZ35" s="9"/>
      <c r="GA35" s="9"/>
      <c r="GB35" s="9"/>
      <c r="GC35" s="9"/>
      <c r="GD35" s="9"/>
      <c r="GE35" s="37"/>
      <c r="GF35" s="37"/>
      <c r="GG35" s="10"/>
    </row>
    <row r="36" spans="1:189" ht="15">
      <c r="A36" s="3" t="s">
        <v>276</v>
      </c>
      <c r="B36" s="5" t="s">
        <v>277</v>
      </c>
      <c r="C36" s="46">
        <v>0.115</v>
      </c>
      <c r="D36" s="46">
        <v>0.115</v>
      </c>
      <c r="E36" s="46">
        <v>0.115</v>
      </c>
      <c r="F36" s="46">
        <v>0.115</v>
      </c>
      <c r="G36" s="46">
        <v>0.115</v>
      </c>
      <c r="H36" s="46">
        <v>0.115</v>
      </c>
      <c r="I36" s="46">
        <v>0.115</v>
      </c>
      <c r="J36" s="46">
        <v>0.115</v>
      </c>
      <c r="K36" s="46">
        <v>0.115</v>
      </c>
      <c r="L36" s="46">
        <v>0.115</v>
      </c>
      <c r="M36" s="46">
        <v>0.115</v>
      </c>
      <c r="N36" s="46">
        <v>0.115</v>
      </c>
      <c r="O36" s="46">
        <v>0.115</v>
      </c>
      <c r="P36" s="46">
        <v>0.115</v>
      </c>
      <c r="Q36" s="46">
        <v>0.115</v>
      </c>
      <c r="R36" s="46">
        <v>0.115</v>
      </c>
      <c r="S36" s="46">
        <v>0.115</v>
      </c>
      <c r="T36" s="46">
        <v>0.115</v>
      </c>
      <c r="U36" s="46">
        <v>0.115</v>
      </c>
      <c r="V36" s="46">
        <v>0.115</v>
      </c>
      <c r="W36" s="47">
        <v>0.115</v>
      </c>
      <c r="X36" s="46">
        <v>0.115</v>
      </c>
      <c r="Y36" s="46">
        <v>0.115</v>
      </c>
      <c r="Z36" s="46">
        <v>0.115</v>
      </c>
      <c r="AA36" s="46">
        <v>0.115</v>
      </c>
      <c r="AB36" s="46">
        <v>0.115</v>
      </c>
      <c r="AC36" s="46">
        <v>0.115</v>
      </c>
      <c r="AD36" s="46">
        <v>0.115</v>
      </c>
      <c r="AE36" s="46">
        <v>0.115</v>
      </c>
      <c r="AF36" s="46">
        <v>0.115</v>
      </c>
      <c r="AG36" s="46">
        <v>0.115</v>
      </c>
      <c r="AH36" s="46">
        <v>0.115</v>
      </c>
      <c r="AI36" s="46">
        <v>0.115</v>
      </c>
      <c r="AJ36" s="46">
        <v>0.115</v>
      </c>
      <c r="AK36" s="46">
        <v>0.115</v>
      </c>
      <c r="AL36" s="46">
        <v>0.115</v>
      </c>
      <c r="AM36" s="46">
        <v>0.115</v>
      </c>
      <c r="AN36" s="46">
        <v>0.115</v>
      </c>
      <c r="AO36" s="46">
        <v>0.115</v>
      </c>
      <c r="AP36" s="46">
        <v>0.115</v>
      </c>
      <c r="AQ36" s="46">
        <v>0.115</v>
      </c>
      <c r="AR36" s="46">
        <v>0.115</v>
      </c>
      <c r="AS36" s="46">
        <v>0.115</v>
      </c>
      <c r="AT36" s="46">
        <v>0.115</v>
      </c>
      <c r="AU36" s="46">
        <v>0.115</v>
      </c>
      <c r="AV36" s="46">
        <v>0.115</v>
      </c>
      <c r="AW36" s="46">
        <v>0.115</v>
      </c>
      <c r="AX36" s="46">
        <v>0.115</v>
      </c>
      <c r="AY36" s="46">
        <v>0.115</v>
      </c>
      <c r="AZ36" s="46">
        <v>0.115</v>
      </c>
      <c r="BA36" s="46">
        <v>0.115</v>
      </c>
      <c r="BB36" s="46">
        <v>0.115</v>
      </c>
      <c r="BC36" s="46">
        <v>0.115</v>
      </c>
      <c r="BD36" s="46">
        <v>0.115</v>
      </c>
      <c r="BE36" s="46">
        <v>0.115</v>
      </c>
      <c r="BF36" s="46">
        <v>0.115</v>
      </c>
      <c r="BG36" s="46">
        <v>0.115</v>
      </c>
      <c r="BH36" s="46">
        <v>0.115</v>
      </c>
      <c r="BI36" s="46">
        <v>0.115</v>
      </c>
      <c r="BJ36" s="46">
        <v>0.115</v>
      </c>
      <c r="BK36" s="46">
        <v>0.115</v>
      </c>
      <c r="BL36" s="46">
        <v>0.115</v>
      </c>
      <c r="BM36" s="46">
        <v>0.115</v>
      </c>
      <c r="BN36" s="46">
        <v>0.115</v>
      </c>
      <c r="BO36" s="46">
        <v>0.115</v>
      </c>
      <c r="BP36" s="46">
        <v>0.115</v>
      </c>
      <c r="BQ36" s="46">
        <v>0.115</v>
      </c>
      <c r="BR36" s="46">
        <v>0.115</v>
      </c>
      <c r="BS36" s="46">
        <v>0.115</v>
      </c>
      <c r="BT36" s="46">
        <v>0.115</v>
      </c>
      <c r="BU36" s="46">
        <v>0.115</v>
      </c>
      <c r="BV36" s="46">
        <v>0.115</v>
      </c>
      <c r="BW36" s="46">
        <v>0.115</v>
      </c>
      <c r="BX36" s="46">
        <v>0.115</v>
      </c>
      <c r="BY36" s="46">
        <v>0.115</v>
      </c>
      <c r="BZ36" s="46">
        <v>0.115</v>
      </c>
      <c r="CA36" s="46">
        <v>0.115</v>
      </c>
      <c r="CB36" s="46">
        <v>0.115</v>
      </c>
      <c r="CC36" s="46">
        <v>0.115</v>
      </c>
      <c r="CD36" s="46">
        <v>0.115</v>
      </c>
      <c r="CE36" s="46">
        <v>0.115</v>
      </c>
      <c r="CF36" s="46">
        <v>0.115</v>
      </c>
      <c r="CG36" s="46">
        <v>0.115</v>
      </c>
      <c r="CH36" s="46">
        <v>0.115</v>
      </c>
      <c r="CI36" s="46">
        <v>0.115</v>
      </c>
      <c r="CJ36" s="46">
        <v>0.115</v>
      </c>
      <c r="CK36" s="46">
        <v>0.115</v>
      </c>
      <c r="CL36" s="46">
        <v>0.115</v>
      </c>
      <c r="CM36" s="46">
        <v>0.115</v>
      </c>
      <c r="CN36" s="46">
        <v>0.115</v>
      </c>
      <c r="CO36" s="46">
        <v>0.115</v>
      </c>
      <c r="CP36" s="46">
        <v>0.115</v>
      </c>
      <c r="CQ36" s="46">
        <v>0.115</v>
      </c>
      <c r="CR36" s="46">
        <v>0.115</v>
      </c>
      <c r="CS36" s="46">
        <v>0.115</v>
      </c>
      <c r="CT36" s="46">
        <v>0.115</v>
      </c>
      <c r="CU36" s="46">
        <v>0.115</v>
      </c>
      <c r="CV36" s="46">
        <v>0.115</v>
      </c>
      <c r="CW36" s="46">
        <v>0.115</v>
      </c>
      <c r="CX36" s="46">
        <v>0.115</v>
      </c>
      <c r="CY36" s="46">
        <v>0.115</v>
      </c>
      <c r="CZ36" s="46">
        <v>0.115</v>
      </c>
      <c r="DA36" s="46">
        <v>0.115</v>
      </c>
      <c r="DB36" s="46">
        <v>0.115</v>
      </c>
      <c r="DC36" s="46">
        <v>0.115</v>
      </c>
      <c r="DD36" s="46">
        <v>0.115</v>
      </c>
      <c r="DE36" s="46">
        <v>0.115</v>
      </c>
      <c r="DF36" s="46">
        <v>0.115</v>
      </c>
      <c r="DG36" s="46">
        <v>0.115</v>
      </c>
      <c r="DH36" s="46">
        <v>0.115</v>
      </c>
      <c r="DI36" s="46">
        <v>0.115</v>
      </c>
      <c r="DJ36" s="46">
        <v>0.115</v>
      </c>
      <c r="DK36" s="46">
        <v>0.115</v>
      </c>
      <c r="DL36" s="46">
        <v>0.115</v>
      </c>
      <c r="DM36" s="46">
        <v>0.115</v>
      </c>
      <c r="DN36" s="46">
        <v>0.115</v>
      </c>
      <c r="DO36" s="46">
        <v>0.115</v>
      </c>
      <c r="DP36" s="46">
        <v>0.115</v>
      </c>
      <c r="DQ36" s="46">
        <v>0.115</v>
      </c>
      <c r="DR36" s="46">
        <v>0.115</v>
      </c>
      <c r="DS36" s="46">
        <v>0.115</v>
      </c>
      <c r="DT36" s="46">
        <v>0.115</v>
      </c>
      <c r="DU36" s="46">
        <v>0.115</v>
      </c>
      <c r="DV36" s="46">
        <v>0.115</v>
      </c>
      <c r="DW36" s="46">
        <v>0.115</v>
      </c>
      <c r="DX36" s="46">
        <v>0.115</v>
      </c>
      <c r="DY36" s="46">
        <v>0.115</v>
      </c>
      <c r="DZ36" s="46">
        <v>0.115</v>
      </c>
      <c r="EA36" s="46">
        <v>0.115</v>
      </c>
      <c r="EB36" s="46">
        <v>0.115</v>
      </c>
      <c r="EC36" s="46">
        <v>0.115</v>
      </c>
      <c r="ED36" s="46">
        <v>0.115</v>
      </c>
      <c r="EE36" s="46">
        <v>0.115</v>
      </c>
      <c r="EF36" s="46">
        <v>0.115</v>
      </c>
      <c r="EG36" s="46">
        <v>0.115</v>
      </c>
      <c r="EH36" s="46">
        <v>0.115</v>
      </c>
      <c r="EI36" s="46">
        <v>0.115</v>
      </c>
      <c r="EJ36" s="46">
        <v>0.115</v>
      </c>
      <c r="EK36" s="46">
        <v>0.115</v>
      </c>
      <c r="EL36" s="46">
        <v>0.115</v>
      </c>
      <c r="EM36" s="46">
        <v>0.115</v>
      </c>
      <c r="EN36" s="46">
        <v>0.115</v>
      </c>
      <c r="EO36" s="46">
        <v>0.115</v>
      </c>
      <c r="EP36" s="46">
        <v>0.115</v>
      </c>
      <c r="EQ36" s="46">
        <v>0.115</v>
      </c>
      <c r="ER36" s="46">
        <v>0.115</v>
      </c>
      <c r="ES36" s="46">
        <v>0.115</v>
      </c>
      <c r="ET36" s="46">
        <v>0.115</v>
      </c>
      <c r="EU36" s="46">
        <v>0.115</v>
      </c>
      <c r="EV36" s="46">
        <v>0.115</v>
      </c>
      <c r="EW36" s="46">
        <v>0.115</v>
      </c>
      <c r="EX36" s="46">
        <v>0.115</v>
      </c>
      <c r="EY36" s="46">
        <v>0.115</v>
      </c>
      <c r="EZ36" s="46">
        <v>0.115</v>
      </c>
      <c r="FA36" s="46">
        <v>0.115</v>
      </c>
      <c r="FB36" s="46">
        <v>0.115</v>
      </c>
      <c r="FC36" s="46">
        <v>0.115</v>
      </c>
      <c r="FD36" s="46">
        <v>0.115</v>
      </c>
      <c r="FE36" s="46">
        <v>0.115</v>
      </c>
      <c r="FF36" s="46">
        <v>0.115</v>
      </c>
      <c r="FG36" s="46">
        <v>0.115</v>
      </c>
      <c r="FH36" s="46">
        <v>0.115</v>
      </c>
      <c r="FI36" s="46">
        <v>0.115</v>
      </c>
      <c r="FJ36" s="46">
        <v>0.115</v>
      </c>
      <c r="FK36" s="46">
        <v>0.115</v>
      </c>
      <c r="FL36" s="46">
        <v>0.115</v>
      </c>
      <c r="FM36" s="46">
        <v>0.115</v>
      </c>
      <c r="FN36" s="46">
        <v>0.115</v>
      </c>
      <c r="FO36" s="46">
        <v>0.115</v>
      </c>
      <c r="FP36" s="46">
        <v>0.115</v>
      </c>
      <c r="FQ36" s="46">
        <v>0.115</v>
      </c>
      <c r="FR36" s="46">
        <v>0.115</v>
      </c>
      <c r="FS36" s="46">
        <v>0.115</v>
      </c>
      <c r="FT36" s="46">
        <v>0.115</v>
      </c>
      <c r="FU36" s="46">
        <v>0.115</v>
      </c>
      <c r="FV36" s="46">
        <v>0.115</v>
      </c>
      <c r="FW36" s="46">
        <v>0.115</v>
      </c>
      <c r="FX36" s="46">
        <v>0.115</v>
      </c>
      <c r="FY36" s="46"/>
      <c r="FZ36" s="9"/>
      <c r="GA36" s="9"/>
      <c r="GB36" s="9"/>
      <c r="GC36" s="9"/>
      <c r="GD36" s="9"/>
      <c r="GE36" s="37"/>
      <c r="GF36" s="37"/>
      <c r="GG36" s="10"/>
    </row>
    <row r="37" spans="1:189" ht="15">
      <c r="A37" s="3" t="s">
        <v>278</v>
      </c>
      <c r="B37" s="41" t="s">
        <v>279</v>
      </c>
      <c r="C37" s="40">
        <v>96.37</v>
      </c>
      <c r="D37" s="40">
        <v>96.37</v>
      </c>
      <c r="E37" s="40">
        <v>96.37</v>
      </c>
      <c r="F37" s="40">
        <v>96.37</v>
      </c>
      <c r="G37" s="40">
        <v>96.37</v>
      </c>
      <c r="H37" s="40">
        <v>96.37</v>
      </c>
      <c r="I37" s="40">
        <v>96.37</v>
      </c>
      <c r="J37" s="40">
        <v>96.37</v>
      </c>
      <c r="K37" s="40">
        <v>96.37</v>
      </c>
      <c r="L37" s="40">
        <v>96.37</v>
      </c>
      <c r="M37" s="40">
        <v>96.37</v>
      </c>
      <c r="N37" s="40">
        <v>96.37</v>
      </c>
      <c r="O37" s="40">
        <v>96.37</v>
      </c>
      <c r="P37" s="40">
        <v>96.37</v>
      </c>
      <c r="Q37" s="40">
        <v>96.37</v>
      </c>
      <c r="R37" s="40">
        <v>96.37</v>
      </c>
      <c r="S37" s="40">
        <v>96.37</v>
      </c>
      <c r="T37" s="40">
        <v>96.37</v>
      </c>
      <c r="U37" s="40">
        <v>96.37</v>
      </c>
      <c r="V37" s="40">
        <v>96.37</v>
      </c>
      <c r="W37" s="40">
        <v>96.37</v>
      </c>
      <c r="X37" s="40">
        <v>96.37</v>
      </c>
      <c r="Y37" s="40">
        <v>96.37</v>
      </c>
      <c r="Z37" s="40">
        <v>96.37</v>
      </c>
      <c r="AA37" s="40">
        <v>96.37</v>
      </c>
      <c r="AB37" s="40">
        <v>96.37</v>
      </c>
      <c r="AC37" s="40">
        <v>96.37</v>
      </c>
      <c r="AD37" s="40">
        <v>96.37</v>
      </c>
      <c r="AE37" s="40">
        <v>96.37</v>
      </c>
      <c r="AF37" s="40">
        <v>96.37</v>
      </c>
      <c r="AG37" s="40">
        <v>96.37</v>
      </c>
      <c r="AH37" s="40">
        <v>96.37</v>
      </c>
      <c r="AI37" s="40">
        <v>96.37</v>
      </c>
      <c r="AJ37" s="40">
        <v>96.37</v>
      </c>
      <c r="AK37" s="40">
        <v>96.37</v>
      </c>
      <c r="AL37" s="40">
        <v>96.37</v>
      </c>
      <c r="AM37" s="40">
        <v>96.37</v>
      </c>
      <c r="AN37" s="40">
        <v>96.37</v>
      </c>
      <c r="AO37" s="40">
        <v>96.37</v>
      </c>
      <c r="AP37" s="40">
        <v>96.37</v>
      </c>
      <c r="AQ37" s="40">
        <v>96.37</v>
      </c>
      <c r="AR37" s="40">
        <v>96.37</v>
      </c>
      <c r="AS37" s="40">
        <v>96.37</v>
      </c>
      <c r="AT37" s="40">
        <v>96.37</v>
      </c>
      <c r="AU37" s="40">
        <v>96.37</v>
      </c>
      <c r="AV37" s="40">
        <v>96.37</v>
      </c>
      <c r="AW37" s="40">
        <v>96.37</v>
      </c>
      <c r="AX37" s="40">
        <v>96.37</v>
      </c>
      <c r="AY37" s="40">
        <v>96.37</v>
      </c>
      <c r="AZ37" s="40">
        <v>96.37</v>
      </c>
      <c r="BA37" s="40">
        <v>96.37</v>
      </c>
      <c r="BB37" s="40">
        <v>96.37</v>
      </c>
      <c r="BC37" s="40">
        <v>96.37</v>
      </c>
      <c r="BD37" s="40">
        <v>96.37</v>
      </c>
      <c r="BE37" s="40">
        <v>96.37</v>
      </c>
      <c r="BF37" s="40">
        <v>96.37</v>
      </c>
      <c r="BG37" s="40">
        <v>96.37</v>
      </c>
      <c r="BH37" s="40">
        <v>96.37</v>
      </c>
      <c r="BI37" s="40">
        <v>96.37</v>
      </c>
      <c r="BJ37" s="40">
        <v>96.37</v>
      </c>
      <c r="BK37" s="40">
        <v>96.37</v>
      </c>
      <c r="BL37" s="40">
        <v>96.37</v>
      </c>
      <c r="BM37" s="40">
        <v>96.37</v>
      </c>
      <c r="BN37" s="40">
        <v>96.37</v>
      </c>
      <c r="BO37" s="40">
        <v>96.37</v>
      </c>
      <c r="BP37" s="40">
        <v>96.37</v>
      </c>
      <c r="BQ37" s="40">
        <v>96.37</v>
      </c>
      <c r="BR37" s="40">
        <v>96.37</v>
      </c>
      <c r="BS37" s="40">
        <v>96.37</v>
      </c>
      <c r="BT37" s="40">
        <v>96.37</v>
      </c>
      <c r="BU37" s="40">
        <v>96.37</v>
      </c>
      <c r="BV37" s="40">
        <v>96.37</v>
      </c>
      <c r="BW37" s="40">
        <v>96.37</v>
      </c>
      <c r="BX37" s="40">
        <v>96.37</v>
      </c>
      <c r="BY37" s="40">
        <v>96.37</v>
      </c>
      <c r="BZ37" s="40">
        <v>96.37</v>
      </c>
      <c r="CA37" s="40">
        <v>96.37</v>
      </c>
      <c r="CB37" s="40">
        <v>96.37</v>
      </c>
      <c r="CC37" s="40">
        <v>96.37</v>
      </c>
      <c r="CD37" s="40">
        <v>96.37</v>
      </c>
      <c r="CE37" s="40">
        <v>96.37</v>
      </c>
      <c r="CF37" s="40">
        <v>96.37</v>
      </c>
      <c r="CG37" s="40">
        <v>96.37</v>
      </c>
      <c r="CH37" s="40">
        <v>96.37</v>
      </c>
      <c r="CI37" s="40">
        <v>96.37</v>
      </c>
      <c r="CJ37" s="40">
        <v>96.37</v>
      </c>
      <c r="CK37" s="40">
        <v>96.37</v>
      </c>
      <c r="CL37" s="40">
        <v>96.37</v>
      </c>
      <c r="CM37" s="40">
        <v>96.37</v>
      </c>
      <c r="CN37" s="40">
        <v>96.37</v>
      </c>
      <c r="CO37" s="40">
        <v>96.37</v>
      </c>
      <c r="CP37" s="40">
        <v>96.37</v>
      </c>
      <c r="CQ37" s="40">
        <v>96.37</v>
      </c>
      <c r="CR37" s="40">
        <v>96.37</v>
      </c>
      <c r="CS37" s="40">
        <v>96.37</v>
      </c>
      <c r="CT37" s="40">
        <v>96.37</v>
      </c>
      <c r="CU37" s="40">
        <v>96.37</v>
      </c>
      <c r="CV37" s="40">
        <v>96.37</v>
      </c>
      <c r="CW37" s="40">
        <v>96.37</v>
      </c>
      <c r="CX37" s="40">
        <v>96.37</v>
      </c>
      <c r="CY37" s="40">
        <v>96.37</v>
      </c>
      <c r="CZ37" s="40">
        <v>96.37</v>
      </c>
      <c r="DA37" s="40">
        <v>96.37</v>
      </c>
      <c r="DB37" s="40">
        <v>96.37</v>
      </c>
      <c r="DC37" s="40">
        <v>96.37</v>
      </c>
      <c r="DD37" s="40">
        <v>96.37</v>
      </c>
      <c r="DE37" s="40">
        <v>96.37</v>
      </c>
      <c r="DF37" s="40">
        <v>96.37</v>
      </c>
      <c r="DG37" s="40">
        <v>96.37</v>
      </c>
      <c r="DH37" s="40">
        <v>96.37</v>
      </c>
      <c r="DI37" s="40">
        <v>96.37</v>
      </c>
      <c r="DJ37" s="40">
        <v>96.37</v>
      </c>
      <c r="DK37" s="40">
        <v>96.37</v>
      </c>
      <c r="DL37" s="40">
        <v>96.37</v>
      </c>
      <c r="DM37" s="40">
        <v>96.37</v>
      </c>
      <c r="DN37" s="40">
        <v>96.37</v>
      </c>
      <c r="DO37" s="40">
        <v>96.37</v>
      </c>
      <c r="DP37" s="40">
        <v>96.37</v>
      </c>
      <c r="DQ37" s="40">
        <v>96.37</v>
      </c>
      <c r="DR37" s="40">
        <v>96.37</v>
      </c>
      <c r="DS37" s="40">
        <v>96.37</v>
      </c>
      <c r="DT37" s="40">
        <v>96.37</v>
      </c>
      <c r="DU37" s="40">
        <v>96.37</v>
      </c>
      <c r="DV37" s="40">
        <v>96.37</v>
      </c>
      <c r="DW37" s="40">
        <v>96.37</v>
      </c>
      <c r="DX37" s="40">
        <v>96.37</v>
      </c>
      <c r="DY37" s="40">
        <v>96.37</v>
      </c>
      <c r="DZ37" s="40">
        <v>96.37</v>
      </c>
      <c r="EA37" s="40">
        <v>96.37</v>
      </c>
      <c r="EB37" s="40">
        <v>96.37</v>
      </c>
      <c r="EC37" s="40">
        <v>96.37</v>
      </c>
      <c r="ED37" s="40">
        <v>96.37</v>
      </c>
      <c r="EE37" s="40">
        <v>96.37</v>
      </c>
      <c r="EF37" s="40">
        <v>96.37</v>
      </c>
      <c r="EG37" s="40">
        <v>96.37</v>
      </c>
      <c r="EH37" s="40">
        <v>96.37</v>
      </c>
      <c r="EI37" s="40">
        <v>96.37</v>
      </c>
      <c r="EJ37" s="40">
        <v>96.37</v>
      </c>
      <c r="EK37" s="40">
        <v>96.37</v>
      </c>
      <c r="EL37" s="40">
        <v>96.37</v>
      </c>
      <c r="EM37" s="40">
        <v>96.37</v>
      </c>
      <c r="EN37" s="40">
        <v>96.37</v>
      </c>
      <c r="EO37" s="40">
        <v>96.37</v>
      </c>
      <c r="EP37" s="40">
        <v>96.37</v>
      </c>
      <c r="EQ37" s="40">
        <v>96.37</v>
      </c>
      <c r="ER37" s="40">
        <v>96.37</v>
      </c>
      <c r="ES37" s="40">
        <v>96.37</v>
      </c>
      <c r="ET37" s="40">
        <v>96.37</v>
      </c>
      <c r="EU37" s="40">
        <v>96.37</v>
      </c>
      <c r="EV37" s="40">
        <v>96.37</v>
      </c>
      <c r="EW37" s="40">
        <v>96.37</v>
      </c>
      <c r="EX37" s="40">
        <v>96.37</v>
      </c>
      <c r="EY37" s="40">
        <v>96.37</v>
      </c>
      <c r="EZ37" s="40">
        <v>96.37</v>
      </c>
      <c r="FA37" s="40">
        <v>96.37</v>
      </c>
      <c r="FB37" s="40">
        <v>96.37</v>
      </c>
      <c r="FC37" s="40">
        <v>96.37</v>
      </c>
      <c r="FD37" s="40">
        <v>96.37</v>
      </c>
      <c r="FE37" s="40">
        <v>96.37</v>
      </c>
      <c r="FF37" s="40">
        <v>96.37</v>
      </c>
      <c r="FG37" s="40">
        <v>96.37</v>
      </c>
      <c r="FH37" s="40">
        <v>96.37</v>
      </c>
      <c r="FI37" s="40">
        <v>96.37</v>
      </c>
      <c r="FJ37" s="40">
        <v>96.37</v>
      </c>
      <c r="FK37" s="40">
        <v>96.37</v>
      </c>
      <c r="FL37" s="40">
        <v>96.37</v>
      </c>
      <c r="FM37" s="40">
        <v>96.37</v>
      </c>
      <c r="FN37" s="40">
        <v>96.37</v>
      </c>
      <c r="FO37" s="40">
        <v>96.37</v>
      </c>
      <c r="FP37" s="40">
        <v>96.37</v>
      </c>
      <c r="FQ37" s="40">
        <v>96.37</v>
      </c>
      <c r="FR37" s="40">
        <v>96.37</v>
      </c>
      <c r="FS37" s="40">
        <v>96.37</v>
      </c>
      <c r="FT37" s="40">
        <v>96.37</v>
      </c>
      <c r="FU37" s="40">
        <v>96.37</v>
      </c>
      <c r="FV37" s="40">
        <v>96.37</v>
      </c>
      <c r="FW37" s="40">
        <v>96.37</v>
      </c>
      <c r="FX37" s="40">
        <v>96.37</v>
      </c>
      <c r="FY37" s="40"/>
      <c r="FZ37" s="9"/>
      <c r="GA37" s="9"/>
      <c r="GB37" s="9"/>
      <c r="GC37" s="9"/>
      <c r="GD37" s="9"/>
      <c r="GE37" s="37"/>
      <c r="GF37" s="37"/>
      <c r="GG37" s="10"/>
    </row>
    <row r="38" spans="1:188" ht="15">
      <c r="A38" s="2"/>
      <c r="B38" s="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7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9"/>
      <c r="GA38" s="9"/>
      <c r="GB38" s="9"/>
      <c r="GC38" s="9"/>
      <c r="GD38" s="9"/>
      <c r="GE38" s="37"/>
      <c r="GF38" s="37"/>
    </row>
    <row r="39" spans="1:256" ht="15.75">
      <c r="A39" s="2"/>
      <c r="B39" s="39" t="s">
        <v>280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8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9"/>
      <c r="GA39" s="9"/>
      <c r="GB39" s="9"/>
      <c r="GC39" s="9"/>
      <c r="GD39" s="9"/>
      <c r="GE39" s="21"/>
      <c r="GF39" s="21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s="52" customFormat="1" ht="15">
      <c r="A40" s="49" t="s">
        <v>281</v>
      </c>
      <c r="B40" s="50" t="s">
        <v>282</v>
      </c>
      <c r="C40" s="51">
        <v>1022854.7</v>
      </c>
      <c r="D40" s="51">
        <v>3553337.87</v>
      </c>
      <c r="E40" s="51">
        <v>1067253.75</v>
      </c>
      <c r="F40" s="51">
        <v>1644585.41</v>
      </c>
      <c r="G40" s="51">
        <v>148760.53</v>
      </c>
      <c r="H40" s="51">
        <v>114418.81</v>
      </c>
      <c r="I40" s="51">
        <v>1197524.25</v>
      </c>
      <c r="J40" s="51">
        <v>432693.45</v>
      </c>
      <c r="K40" s="51">
        <v>80601.71</v>
      </c>
      <c r="L40" s="51">
        <v>669397.35</v>
      </c>
      <c r="M40" s="51">
        <v>237995.54</v>
      </c>
      <c r="N40" s="51">
        <v>8981562.38</v>
      </c>
      <c r="O40" s="51">
        <v>2537196.67</v>
      </c>
      <c r="P40" s="51">
        <v>40937.69</v>
      </c>
      <c r="Q40" s="51">
        <v>3362563.09</v>
      </c>
      <c r="R40" s="51">
        <v>65469.23</v>
      </c>
      <c r="S40" s="51">
        <v>612504.89</v>
      </c>
      <c r="T40" s="51">
        <v>84897.85</v>
      </c>
      <c r="U40" s="51">
        <v>25751.57</v>
      </c>
      <c r="V40" s="51">
        <v>79867.26</v>
      </c>
      <c r="W40" s="52">
        <v>24662.41</v>
      </c>
      <c r="X40" s="51">
        <v>18428.32</v>
      </c>
      <c r="Y40" s="51">
        <v>91659.6</v>
      </c>
      <c r="Z40" s="51">
        <v>43626.71</v>
      </c>
      <c r="AA40" s="51">
        <v>3282441.79</v>
      </c>
      <c r="AB40" s="51">
        <v>6825272.62</v>
      </c>
      <c r="AC40" s="51">
        <v>372417.56</v>
      </c>
      <c r="AD40" s="51">
        <v>310460.31</v>
      </c>
      <c r="AE40" s="51">
        <v>51484.16</v>
      </c>
      <c r="AF40" s="51">
        <v>65246.38</v>
      </c>
      <c r="AG40" s="51">
        <v>304548.38</v>
      </c>
      <c r="AH40" s="51">
        <v>114154.52</v>
      </c>
      <c r="AI40" s="51">
        <v>35121.22</v>
      </c>
      <c r="AJ40" s="51">
        <v>100094.51</v>
      </c>
      <c r="AK40" s="51">
        <v>70316.44</v>
      </c>
      <c r="AL40" s="51">
        <v>86595.74</v>
      </c>
      <c r="AM40" s="51">
        <v>80555.51</v>
      </c>
      <c r="AN40" s="51">
        <v>247297.64</v>
      </c>
      <c r="AO40" s="51">
        <v>1280313.08</v>
      </c>
      <c r="AP40" s="51">
        <v>17806957.3</v>
      </c>
      <c r="AQ40" s="51">
        <v>92611</v>
      </c>
      <c r="AR40" s="51">
        <v>9915050.45</v>
      </c>
      <c r="AS40" s="51">
        <v>1728559.73</v>
      </c>
      <c r="AT40" s="51">
        <v>714265.29</v>
      </c>
      <c r="AU40" s="51">
        <v>94035.52</v>
      </c>
      <c r="AV40" s="51">
        <v>59607.03</v>
      </c>
      <c r="AW40" s="51">
        <v>57260.83</v>
      </c>
      <c r="AX40" s="51">
        <v>32257.41</v>
      </c>
      <c r="AY40" s="51">
        <v>66383.81</v>
      </c>
      <c r="AZ40" s="51">
        <v>1183160.88</v>
      </c>
      <c r="BA40" s="51">
        <v>577084.2</v>
      </c>
      <c r="BB40" s="51">
        <v>290214.91</v>
      </c>
      <c r="BC40" s="51">
        <v>6764958.62</v>
      </c>
      <c r="BD40" s="51">
        <v>1064234.77</v>
      </c>
      <c r="BE40" s="51">
        <v>267691.72</v>
      </c>
      <c r="BF40" s="51">
        <v>3821235.08</v>
      </c>
      <c r="BG40" s="51">
        <v>89752.68</v>
      </c>
      <c r="BH40" s="51">
        <v>93996.28</v>
      </c>
      <c r="BI40" s="51">
        <v>42862.67</v>
      </c>
      <c r="BJ40" s="51">
        <v>1107839.13</v>
      </c>
      <c r="BK40" s="51">
        <v>1682346.1</v>
      </c>
      <c r="BL40" s="51">
        <v>7849.48</v>
      </c>
      <c r="BM40" s="51">
        <v>37450.01</v>
      </c>
      <c r="BN40" s="51">
        <v>908118.03</v>
      </c>
      <c r="BO40" s="51">
        <v>388127.12</v>
      </c>
      <c r="BP40" s="51">
        <v>175511.6</v>
      </c>
      <c r="BQ40" s="51">
        <v>1438477.83</v>
      </c>
      <c r="BR40" s="51">
        <v>419545.38</v>
      </c>
      <c r="BS40" s="51">
        <v>197591.37</v>
      </c>
      <c r="BT40" s="51">
        <v>72104.61</v>
      </c>
      <c r="BU40" s="51">
        <v>134862.85</v>
      </c>
      <c r="BV40" s="51">
        <v>454726.57</v>
      </c>
      <c r="BW40" s="51">
        <v>552965.64</v>
      </c>
      <c r="BX40" s="51">
        <v>58934.74</v>
      </c>
      <c r="BY40" s="51">
        <v>216277.73</v>
      </c>
      <c r="BZ40" s="51">
        <v>105382.39</v>
      </c>
      <c r="CA40" s="51">
        <v>249579.78</v>
      </c>
      <c r="CB40" s="51">
        <v>14717021.89</v>
      </c>
      <c r="CC40" s="51">
        <v>61958.89</v>
      </c>
      <c r="CD40" s="51">
        <v>51319.18</v>
      </c>
      <c r="CE40" s="51">
        <v>65730.83</v>
      </c>
      <c r="CF40" s="51">
        <v>52919.8</v>
      </c>
      <c r="CG40" s="51">
        <v>47874.92</v>
      </c>
      <c r="CH40" s="51">
        <v>38125.31</v>
      </c>
      <c r="CI40" s="51">
        <v>225962.59</v>
      </c>
      <c r="CJ40" s="51">
        <v>218913.89</v>
      </c>
      <c r="CK40" s="51">
        <v>1328459.02</v>
      </c>
      <c r="CL40" s="51">
        <v>253568.87</v>
      </c>
      <c r="CM40" s="51">
        <v>113421.15</v>
      </c>
      <c r="CN40" s="51">
        <v>4935046.85</v>
      </c>
      <c r="CO40" s="51">
        <v>2380066.14</v>
      </c>
      <c r="CP40" s="51">
        <v>536436.9</v>
      </c>
      <c r="CQ40" s="51">
        <v>265396.86</v>
      </c>
      <c r="CR40" s="51">
        <v>113263.97</v>
      </c>
      <c r="CS40" s="51">
        <v>149540.45</v>
      </c>
      <c r="CT40" s="51">
        <v>63721.27</v>
      </c>
      <c r="CU40" s="51">
        <v>29552.49</v>
      </c>
      <c r="CV40" s="51">
        <v>19572.64</v>
      </c>
      <c r="CW40" s="51">
        <v>72995.92</v>
      </c>
      <c r="CX40" s="51">
        <v>122805.88</v>
      </c>
      <c r="CY40" s="51">
        <v>15998.99</v>
      </c>
      <c r="CZ40" s="51">
        <v>529960.23</v>
      </c>
      <c r="DA40" s="51">
        <v>31289.2</v>
      </c>
      <c r="DB40" s="51">
        <v>40131.54</v>
      </c>
      <c r="DC40" s="51">
        <v>69660.24</v>
      </c>
      <c r="DD40" s="51">
        <v>109976.01</v>
      </c>
      <c r="DE40" s="51">
        <v>247295.16</v>
      </c>
      <c r="DF40" s="51">
        <v>6880782.16</v>
      </c>
      <c r="DG40" s="51">
        <v>83571.83</v>
      </c>
      <c r="DH40" s="51">
        <v>785033.5</v>
      </c>
      <c r="DI40" s="51">
        <v>885467.46</v>
      </c>
      <c r="DJ40" s="51">
        <v>141818.99</v>
      </c>
      <c r="DK40" s="51">
        <v>104631.54</v>
      </c>
      <c r="DL40" s="51">
        <v>1665252.08</v>
      </c>
      <c r="DM40" s="51">
        <v>120169.15</v>
      </c>
      <c r="DN40" s="51">
        <v>399265.03</v>
      </c>
      <c r="DO40" s="51">
        <v>533481.31</v>
      </c>
      <c r="DP40" s="51">
        <v>36086.51</v>
      </c>
      <c r="DQ40" s="51">
        <v>99470.08</v>
      </c>
      <c r="DR40" s="51">
        <v>298880.17</v>
      </c>
      <c r="DS40" s="51">
        <v>162179.95</v>
      </c>
      <c r="DT40" s="51">
        <v>24779.05</v>
      </c>
      <c r="DU40" s="51">
        <v>78570.56</v>
      </c>
      <c r="DV40" s="51">
        <v>24183.46</v>
      </c>
      <c r="DW40" s="51">
        <v>69608.38</v>
      </c>
      <c r="DX40" s="51">
        <v>82900.34</v>
      </c>
      <c r="DY40" s="51">
        <v>106762.86</v>
      </c>
      <c r="DZ40" s="51">
        <v>283371.1</v>
      </c>
      <c r="EA40" s="51">
        <v>502524.98</v>
      </c>
      <c r="EB40" s="51">
        <v>185515.22</v>
      </c>
      <c r="EC40" s="51">
        <v>92945.89</v>
      </c>
      <c r="ED40" s="51">
        <v>530409.68</v>
      </c>
      <c r="EE40" s="51">
        <v>42648.9</v>
      </c>
      <c r="EF40" s="51">
        <v>265817.86</v>
      </c>
      <c r="EG40" s="51">
        <v>65903.96</v>
      </c>
      <c r="EH40" s="51">
        <v>44352.52</v>
      </c>
      <c r="EI40" s="51">
        <v>1973232.94</v>
      </c>
      <c r="EJ40" s="51">
        <v>1355449.82</v>
      </c>
      <c r="EK40" s="51">
        <v>140791.12</v>
      </c>
      <c r="EL40" s="51">
        <v>93466.49</v>
      </c>
      <c r="EM40" s="51">
        <v>225994.85</v>
      </c>
      <c r="EN40" s="51">
        <v>159265.76</v>
      </c>
      <c r="EO40" s="51">
        <v>102900.15</v>
      </c>
      <c r="EP40" s="51">
        <v>137790.57</v>
      </c>
      <c r="EQ40" s="51">
        <v>1034798.36</v>
      </c>
      <c r="ER40" s="51">
        <v>179797.87</v>
      </c>
      <c r="ES40" s="51">
        <v>41982.58</v>
      </c>
      <c r="ET40" s="51">
        <v>90669.64</v>
      </c>
      <c r="EU40" s="51">
        <v>85456.85</v>
      </c>
      <c r="EV40" s="51">
        <v>38358.58</v>
      </c>
      <c r="EW40" s="51">
        <v>183814.23</v>
      </c>
      <c r="EX40" s="51">
        <v>23414.97</v>
      </c>
      <c r="EY40" s="51">
        <v>79427.67</v>
      </c>
      <c r="EZ40" s="51">
        <v>74640.99</v>
      </c>
      <c r="FA40" s="51">
        <v>1269217.91</v>
      </c>
      <c r="FB40" s="51">
        <v>214002.62</v>
      </c>
      <c r="FC40" s="51">
        <v>569084.82</v>
      </c>
      <c r="FD40" s="51">
        <v>115268.82</v>
      </c>
      <c r="FE40" s="51">
        <v>74031.09</v>
      </c>
      <c r="FF40" s="51">
        <v>50122.66</v>
      </c>
      <c r="FG40" s="51">
        <v>14551.16</v>
      </c>
      <c r="FH40" s="51">
        <v>63732.46</v>
      </c>
      <c r="FI40" s="51">
        <v>358741.52</v>
      </c>
      <c r="FJ40" s="51">
        <v>325897.57</v>
      </c>
      <c r="FK40" s="51">
        <v>334124.47</v>
      </c>
      <c r="FL40" s="51">
        <v>970959.74</v>
      </c>
      <c r="FM40" s="51">
        <v>405574.94</v>
      </c>
      <c r="FN40" s="51">
        <v>2369749.84</v>
      </c>
      <c r="FO40" s="51">
        <v>314096.19</v>
      </c>
      <c r="FP40" s="51">
        <v>320719.62</v>
      </c>
      <c r="FQ40" s="51">
        <v>189877.4</v>
      </c>
      <c r="FR40" s="51">
        <v>19744.52</v>
      </c>
      <c r="FS40" s="51">
        <v>34421.54</v>
      </c>
      <c r="FT40" s="51">
        <v>45726.39</v>
      </c>
      <c r="FU40" s="51">
        <v>250816.35</v>
      </c>
      <c r="FV40" s="51">
        <v>175021.06</v>
      </c>
      <c r="FW40" s="51">
        <v>50900.87</v>
      </c>
      <c r="FX40" s="51">
        <v>25765.38</v>
      </c>
      <c r="FY40" s="53"/>
      <c r="FZ40" s="54">
        <f>SUM(C40:FX40)</f>
        <v>148422515.42000002</v>
      </c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s="20" customFormat="1" ht="15">
      <c r="A41" s="32" t="s">
        <v>283</v>
      </c>
      <c r="B41" s="7" t="s">
        <v>284</v>
      </c>
      <c r="C41" s="48">
        <v>475774830</v>
      </c>
      <c r="D41" s="48">
        <v>1756507392</v>
      </c>
      <c r="E41" s="48">
        <v>572114590</v>
      </c>
      <c r="F41" s="48">
        <v>808267730</v>
      </c>
      <c r="G41" s="48">
        <v>91426570</v>
      </c>
      <c r="H41" s="48">
        <v>53571370</v>
      </c>
      <c r="I41" s="48">
        <v>517295650</v>
      </c>
      <c r="J41" s="48">
        <v>117833412</v>
      </c>
      <c r="K41" s="48">
        <v>22358147</v>
      </c>
      <c r="L41" s="48">
        <v>423994620</v>
      </c>
      <c r="M41" s="48">
        <v>158159050</v>
      </c>
      <c r="N41" s="48">
        <v>4735775850</v>
      </c>
      <c r="O41" s="48">
        <v>1328942590</v>
      </c>
      <c r="P41" s="48">
        <v>22245720</v>
      </c>
      <c r="Q41" s="48">
        <v>1777653380</v>
      </c>
      <c r="R41" s="48">
        <v>38228660</v>
      </c>
      <c r="S41" s="48">
        <v>393982948</v>
      </c>
      <c r="T41" s="48">
        <v>28841729</v>
      </c>
      <c r="U41" s="48">
        <v>9630179</v>
      </c>
      <c r="V41" s="48">
        <v>20311776</v>
      </c>
      <c r="W41" s="48">
        <v>5702371</v>
      </c>
      <c r="X41" s="48">
        <v>11737187</v>
      </c>
      <c r="Y41" s="48">
        <v>51665226</v>
      </c>
      <c r="Z41" s="48">
        <v>18070658</v>
      </c>
      <c r="AA41" s="48">
        <v>2384452237</v>
      </c>
      <c r="AB41" s="48">
        <v>4878665186</v>
      </c>
      <c r="AC41" s="48">
        <v>189094030</v>
      </c>
      <c r="AD41" s="48">
        <v>205550845</v>
      </c>
      <c r="AE41" s="48">
        <v>69790586</v>
      </c>
      <c r="AF41" s="48">
        <v>111437802</v>
      </c>
      <c r="AG41" s="48">
        <v>525220630</v>
      </c>
      <c r="AH41" s="48">
        <v>22938626</v>
      </c>
      <c r="AI41" s="48">
        <v>5794653</v>
      </c>
      <c r="AJ41" s="48">
        <v>24657638</v>
      </c>
      <c r="AK41" s="48">
        <v>68228352</v>
      </c>
      <c r="AL41" s="48">
        <v>61957886</v>
      </c>
      <c r="AM41" s="55">
        <v>33250988</v>
      </c>
      <c r="AN41" s="48">
        <v>92655700</v>
      </c>
      <c r="AO41" s="48">
        <v>463406320</v>
      </c>
      <c r="AP41" s="48">
        <v>11270854510</v>
      </c>
      <c r="AQ41" s="48">
        <v>103777424</v>
      </c>
      <c r="AR41" s="56">
        <v>4911557288</v>
      </c>
      <c r="AS41" s="48">
        <v>3268342952</v>
      </c>
      <c r="AT41" s="48">
        <v>162216418</v>
      </c>
      <c r="AU41" s="48">
        <v>29768712</v>
      </c>
      <c r="AV41" s="48">
        <v>14323599</v>
      </c>
      <c r="AW41" s="48">
        <v>17519510</v>
      </c>
      <c r="AX41" s="48">
        <v>12881663</v>
      </c>
      <c r="AY41" s="56">
        <v>27045551</v>
      </c>
      <c r="AZ41" s="48">
        <v>583169580</v>
      </c>
      <c r="BA41" s="48">
        <v>308477940</v>
      </c>
      <c r="BB41" s="48">
        <v>157627624</v>
      </c>
      <c r="BC41" s="48">
        <v>2521545720</v>
      </c>
      <c r="BD41" s="48">
        <v>391086500</v>
      </c>
      <c r="BE41" s="48">
        <v>115256610</v>
      </c>
      <c r="BF41" s="48">
        <v>1401074400</v>
      </c>
      <c r="BG41" s="48">
        <v>29114850</v>
      </c>
      <c r="BH41" s="48">
        <v>40603365</v>
      </c>
      <c r="BI41" s="48">
        <v>54301034</v>
      </c>
      <c r="BJ41" s="48">
        <v>462092160</v>
      </c>
      <c r="BK41" s="48">
        <v>699610580</v>
      </c>
      <c r="BL41" s="48">
        <v>2941412</v>
      </c>
      <c r="BM41" s="48">
        <v>15147341</v>
      </c>
      <c r="BN41" s="48">
        <v>231933600</v>
      </c>
      <c r="BO41" s="48">
        <v>169956095</v>
      </c>
      <c r="BP41" s="48">
        <v>56792270</v>
      </c>
      <c r="BQ41" s="48">
        <v>1416975133</v>
      </c>
      <c r="BR41" s="48">
        <v>1995392770</v>
      </c>
      <c r="BS41" s="48">
        <v>2012908821</v>
      </c>
      <c r="BT41" s="48">
        <v>338117801</v>
      </c>
      <c r="BU41" s="48">
        <v>285298280</v>
      </c>
      <c r="BV41" s="48">
        <v>696503680</v>
      </c>
      <c r="BW41" s="48">
        <v>721991902</v>
      </c>
      <c r="BX41" s="48">
        <v>59362360</v>
      </c>
      <c r="BY41" s="48">
        <v>85492170</v>
      </c>
      <c r="BZ41" s="48">
        <v>46855040</v>
      </c>
      <c r="CA41" s="48">
        <v>39313500</v>
      </c>
      <c r="CB41" s="48">
        <v>7354171479</v>
      </c>
      <c r="CC41" s="48">
        <v>21414960</v>
      </c>
      <c r="CD41" s="48">
        <v>17768420</v>
      </c>
      <c r="CE41" s="48">
        <v>17632403</v>
      </c>
      <c r="CF41" s="48">
        <v>11187161</v>
      </c>
      <c r="CG41" s="48">
        <v>12976258</v>
      </c>
      <c r="CH41" s="48">
        <v>13259847</v>
      </c>
      <c r="CI41" s="48">
        <v>72072660</v>
      </c>
      <c r="CJ41" s="48">
        <v>106383457</v>
      </c>
      <c r="CK41" s="48">
        <v>2198992650</v>
      </c>
      <c r="CL41" s="48">
        <v>448220240</v>
      </c>
      <c r="CM41" s="48">
        <v>846715372</v>
      </c>
      <c r="CN41" s="48">
        <v>2391866416</v>
      </c>
      <c r="CO41" s="48">
        <v>1346729792</v>
      </c>
      <c r="CP41" s="48">
        <v>365785560</v>
      </c>
      <c r="CQ41" s="48">
        <v>178970030</v>
      </c>
      <c r="CR41" s="48">
        <v>523831280</v>
      </c>
      <c r="CS41" s="48">
        <v>45778240</v>
      </c>
      <c r="CT41" s="48">
        <v>70517430</v>
      </c>
      <c r="CU41" s="48">
        <v>11901370</v>
      </c>
      <c r="CV41" s="48">
        <v>14632270</v>
      </c>
      <c r="CW41" s="48">
        <v>26552686</v>
      </c>
      <c r="CX41" s="48">
        <v>40284391</v>
      </c>
      <c r="CY41" s="48">
        <v>4435565</v>
      </c>
      <c r="CZ41" s="48">
        <v>163524810</v>
      </c>
      <c r="DA41" s="48">
        <v>9078740</v>
      </c>
      <c r="DB41" s="48">
        <v>15302649</v>
      </c>
      <c r="DC41" s="48">
        <v>71710800</v>
      </c>
      <c r="DD41" s="48">
        <v>383994080</v>
      </c>
      <c r="DE41" s="48">
        <v>291014630</v>
      </c>
      <c r="DF41" s="48">
        <v>2028064470</v>
      </c>
      <c r="DG41" s="48">
        <v>32918800</v>
      </c>
      <c r="DH41" s="48">
        <v>509921669</v>
      </c>
      <c r="DI41" s="48">
        <v>496435980</v>
      </c>
      <c r="DJ41" s="48">
        <v>60637490</v>
      </c>
      <c r="DK41" s="48">
        <v>53056150</v>
      </c>
      <c r="DL41" s="48">
        <v>585037274</v>
      </c>
      <c r="DM41" s="48">
        <v>44836257</v>
      </c>
      <c r="DN41" s="48">
        <v>163766157</v>
      </c>
      <c r="DO41" s="48">
        <v>199578830</v>
      </c>
      <c r="DP41" s="48">
        <v>13589350</v>
      </c>
      <c r="DQ41" s="48">
        <v>42790390</v>
      </c>
      <c r="DR41" s="48">
        <v>56701914</v>
      </c>
      <c r="DS41" s="48">
        <v>29140032</v>
      </c>
      <c r="DT41" s="48">
        <v>6478651</v>
      </c>
      <c r="DU41" s="48">
        <v>16927869</v>
      </c>
      <c r="DV41" s="48">
        <v>4243556</v>
      </c>
      <c r="DW41" s="48">
        <v>14698667</v>
      </c>
      <c r="DX41" s="48">
        <v>62479651</v>
      </c>
      <c r="DY41" s="48">
        <v>139413107</v>
      </c>
      <c r="DZ41" s="48">
        <v>133909655</v>
      </c>
      <c r="EA41" s="48">
        <v>335004294</v>
      </c>
      <c r="EB41" s="48">
        <v>55824460</v>
      </c>
      <c r="EC41" s="48">
        <v>26159410</v>
      </c>
      <c r="ED41" s="48">
        <v>3355435658</v>
      </c>
      <c r="EE41" s="48">
        <v>10808460</v>
      </c>
      <c r="EF41" s="48">
        <v>89358390</v>
      </c>
      <c r="EG41" s="48">
        <v>17200770</v>
      </c>
      <c r="EH41" s="48">
        <v>11751720</v>
      </c>
      <c r="EI41" s="48">
        <v>770731904</v>
      </c>
      <c r="EJ41" s="48">
        <v>558892397</v>
      </c>
      <c r="EK41" s="48">
        <v>615864890</v>
      </c>
      <c r="EL41" s="48">
        <v>545082430</v>
      </c>
      <c r="EM41" s="48">
        <v>103476150</v>
      </c>
      <c r="EN41" s="48">
        <v>46112010</v>
      </c>
      <c r="EO41" s="48">
        <v>28450132</v>
      </c>
      <c r="EP41" s="48">
        <v>103596929</v>
      </c>
      <c r="EQ41" s="48">
        <v>1139630875</v>
      </c>
      <c r="ER41" s="48">
        <v>166603221</v>
      </c>
      <c r="ES41" s="48">
        <v>14668129</v>
      </c>
      <c r="ET41" s="48">
        <v>25233771</v>
      </c>
      <c r="EU41" s="48">
        <v>23887193</v>
      </c>
      <c r="EV41" s="48">
        <v>58975390</v>
      </c>
      <c r="EW41" s="48">
        <v>893454757</v>
      </c>
      <c r="EX41" s="48">
        <v>130988528</v>
      </c>
      <c r="EY41" s="48">
        <v>27631150</v>
      </c>
      <c r="EZ41" s="48">
        <v>30120120</v>
      </c>
      <c r="FA41" s="48">
        <v>1929405380</v>
      </c>
      <c r="FB41" s="48">
        <v>223545324</v>
      </c>
      <c r="FC41" s="48">
        <v>263244969</v>
      </c>
      <c r="FD41" s="48">
        <v>39759765</v>
      </c>
      <c r="FE41" s="48">
        <v>40940919</v>
      </c>
      <c r="FF41" s="48">
        <v>14662468</v>
      </c>
      <c r="FG41" s="48">
        <v>5624575</v>
      </c>
      <c r="FH41" s="48">
        <v>23239401</v>
      </c>
      <c r="FI41" s="48">
        <v>1031556600</v>
      </c>
      <c r="FJ41" s="48">
        <v>265601260</v>
      </c>
      <c r="FK41" s="48">
        <v>400176870</v>
      </c>
      <c r="FL41" s="48">
        <v>523804960</v>
      </c>
      <c r="FM41" s="48">
        <v>301162207</v>
      </c>
      <c r="FN41" s="48">
        <v>1023872886</v>
      </c>
      <c r="FO41" s="48">
        <v>737132400</v>
      </c>
      <c r="FP41" s="48">
        <v>370036070</v>
      </c>
      <c r="FQ41" s="48">
        <v>149932460</v>
      </c>
      <c r="FR41" s="48">
        <v>23234040</v>
      </c>
      <c r="FS41" s="48">
        <v>22634990</v>
      </c>
      <c r="FT41" s="48">
        <v>87784420</v>
      </c>
      <c r="FU41" s="48">
        <v>174006420</v>
      </c>
      <c r="FV41" s="48">
        <v>173974820</v>
      </c>
      <c r="FW41" s="48">
        <v>31264600</v>
      </c>
      <c r="FX41" s="48">
        <v>21129022</v>
      </c>
      <c r="FY41" s="54"/>
      <c r="FZ41" s="54">
        <f>SUM(C41:FX41)</f>
        <v>96168424808</v>
      </c>
      <c r="GA41" s="54"/>
      <c r="GB41" s="54"/>
      <c r="GC41" s="54"/>
      <c r="GD41" s="54"/>
      <c r="GE41" s="54"/>
      <c r="GF41" s="54"/>
      <c r="GG41" s="57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40" s="20" customFormat="1" ht="15">
      <c r="A42" s="4" t="s">
        <v>285</v>
      </c>
      <c r="B42" s="31" t="s">
        <v>286</v>
      </c>
      <c r="C42" s="58">
        <v>0.02608</v>
      </c>
      <c r="D42" s="58">
        <v>0.027</v>
      </c>
      <c r="E42" s="58">
        <v>0.024688</v>
      </c>
      <c r="F42" s="58">
        <v>0.026262</v>
      </c>
      <c r="G42" s="58">
        <v>0.022285</v>
      </c>
      <c r="H42" s="58">
        <v>0.027</v>
      </c>
      <c r="I42" s="58">
        <v>0.027</v>
      </c>
      <c r="J42" s="58">
        <v>0.027</v>
      </c>
      <c r="K42" s="58">
        <v>0.027</v>
      </c>
      <c r="L42" s="58">
        <v>0.021895</v>
      </c>
      <c r="M42" s="58">
        <v>0.020947</v>
      </c>
      <c r="N42" s="58">
        <v>0.025712</v>
      </c>
      <c r="O42" s="58">
        <v>0.025353</v>
      </c>
      <c r="P42" s="58">
        <v>0.027</v>
      </c>
      <c r="Q42" s="58">
        <v>0.02601</v>
      </c>
      <c r="R42" s="58">
        <v>0.023909</v>
      </c>
      <c r="S42" s="58">
        <v>0.021014</v>
      </c>
      <c r="T42" s="58">
        <v>0.019301</v>
      </c>
      <c r="U42" s="58">
        <v>0.018801</v>
      </c>
      <c r="V42" s="58">
        <v>0.027</v>
      </c>
      <c r="W42" s="58">
        <v>0.027</v>
      </c>
      <c r="X42" s="58">
        <v>0.010756</v>
      </c>
      <c r="Y42" s="58">
        <v>0.019498</v>
      </c>
      <c r="Z42" s="58">
        <v>0.018915</v>
      </c>
      <c r="AA42" s="58">
        <v>0.024995</v>
      </c>
      <c r="AB42" s="58">
        <v>0.025023</v>
      </c>
      <c r="AC42" s="58">
        <v>0.015982</v>
      </c>
      <c r="AD42" s="58">
        <v>0.014693</v>
      </c>
      <c r="AE42" s="58">
        <v>0.007814</v>
      </c>
      <c r="AF42" s="58">
        <v>0.006674</v>
      </c>
      <c r="AG42" s="58">
        <v>0.014835</v>
      </c>
      <c r="AH42" s="58">
        <v>0.017123</v>
      </c>
      <c r="AI42" s="58">
        <v>0.027</v>
      </c>
      <c r="AJ42" s="58">
        <v>0.018788</v>
      </c>
      <c r="AK42" s="58">
        <v>0.01628</v>
      </c>
      <c r="AL42" s="58">
        <v>0.027</v>
      </c>
      <c r="AM42" s="58">
        <v>0.016449</v>
      </c>
      <c r="AN42" s="58">
        <v>0.022903</v>
      </c>
      <c r="AO42" s="58">
        <v>0.022656</v>
      </c>
      <c r="AP42" s="58">
        <v>0.025541</v>
      </c>
      <c r="AQ42" s="58">
        <v>0.015559</v>
      </c>
      <c r="AR42" s="58">
        <v>0.02544</v>
      </c>
      <c r="AS42" s="58">
        <v>0.011618</v>
      </c>
      <c r="AT42" s="58">
        <v>0.026714</v>
      </c>
      <c r="AU42" s="58">
        <v>0.019188</v>
      </c>
      <c r="AV42" s="58">
        <v>0.025359</v>
      </c>
      <c r="AW42" s="58">
        <v>0.020596</v>
      </c>
      <c r="AX42" s="58">
        <v>0.016798</v>
      </c>
      <c r="AY42" s="58">
        <v>0.027</v>
      </c>
      <c r="AZ42" s="58">
        <v>0.018818</v>
      </c>
      <c r="BA42" s="59">
        <v>0.021894</v>
      </c>
      <c r="BB42" s="59">
        <v>0.019684</v>
      </c>
      <c r="BC42" s="58">
        <v>0.024176</v>
      </c>
      <c r="BD42" s="59">
        <v>0.027</v>
      </c>
      <c r="BE42" s="59">
        <v>0.022816</v>
      </c>
      <c r="BF42" s="59">
        <v>0.026952</v>
      </c>
      <c r="BG42" s="59">
        <v>0.027</v>
      </c>
      <c r="BH42" s="59">
        <v>0.021419</v>
      </c>
      <c r="BI42" s="59">
        <v>0.008433</v>
      </c>
      <c r="BJ42" s="59">
        <v>0.023164</v>
      </c>
      <c r="BK42" s="59">
        <v>0.024459</v>
      </c>
      <c r="BL42" s="59">
        <v>0.027</v>
      </c>
      <c r="BM42" s="59">
        <v>0.020834</v>
      </c>
      <c r="BN42" s="59">
        <v>0.027</v>
      </c>
      <c r="BO42" s="59">
        <v>0.015203</v>
      </c>
      <c r="BP42" s="59">
        <v>0.021702</v>
      </c>
      <c r="BQ42" s="59">
        <v>0.021759</v>
      </c>
      <c r="BR42" s="59">
        <v>0.0047</v>
      </c>
      <c r="BS42" s="59">
        <v>0.002231</v>
      </c>
      <c r="BT42" s="59">
        <v>0.004075</v>
      </c>
      <c r="BU42" s="59">
        <v>0.014621</v>
      </c>
      <c r="BV42" s="59">
        <v>0.011775</v>
      </c>
      <c r="BW42" s="59">
        <v>0.0155</v>
      </c>
      <c r="BX42" s="59">
        <v>0.016599</v>
      </c>
      <c r="BY42" s="59">
        <v>0.023781</v>
      </c>
      <c r="BZ42" s="59">
        <v>0.026312</v>
      </c>
      <c r="CA42" s="59">
        <v>0.023041</v>
      </c>
      <c r="CB42" s="59">
        <v>0.026252</v>
      </c>
      <c r="CC42" s="59">
        <v>0.022199</v>
      </c>
      <c r="CD42" s="59">
        <v>0.01952</v>
      </c>
      <c r="CE42" s="59">
        <v>0.027</v>
      </c>
      <c r="CF42" s="59">
        <v>0.022463</v>
      </c>
      <c r="CG42" s="59">
        <v>0.027</v>
      </c>
      <c r="CH42" s="59">
        <v>0.022188</v>
      </c>
      <c r="CI42" s="59">
        <v>0.02418</v>
      </c>
      <c r="CJ42" s="59">
        <v>0.023469</v>
      </c>
      <c r="CK42" s="59">
        <v>0.006601</v>
      </c>
      <c r="CL42" s="59">
        <v>0.008229</v>
      </c>
      <c r="CM42" s="59">
        <v>0.002274</v>
      </c>
      <c r="CN42" s="59">
        <v>0.027</v>
      </c>
      <c r="CO42" s="59">
        <v>0.02236</v>
      </c>
      <c r="CP42" s="59">
        <v>0.020549</v>
      </c>
      <c r="CQ42" s="59">
        <v>0.012427</v>
      </c>
      <c r="CR42" s="59">
        <v>0.00168</v>
      </c>
      <c r="CS42" s="59">
        <v>0.022658</v>
      </c>
      <c r="CT42" s="59">
        <v>0.00852</v>
      </c>
      <c r="CU42" s="59">
        <v>0.019616</v>
      </c>
      <c r="CV42" s="59">
        <v>0.010979</v>
      </c>
      <c r="CW42" s="59">
        <v>0.024152</v>
      </c>
      <c r="CX42" s="59">
        <v>0.021824</v>
      </c>
      <c r="CY42" s="59">
        <v>0.027</v>
      </c>
      <c r="CZ42" s="59">
        <v>0.026651</v>
      </c>
      <c r="DA42" s="59">
        <v>0.027</v>
      </c>
      <c r="DB42" s="59">
        <v>0.027</v>
      </c>
      <c r="DC42" s="59">
        <v>0.017418</v>
      </c>
      <c r="DD42" s="59">
        <v>0.006132</v>
      </c>
      <c r="DE42" s="59">
        <v>0.01145</v>
      </c>
      <c r="DF42" s="59">
        <v>0.024214</v>
      </c>
      <c r="DG42" s="59">
        <v>0.020453</v>
      </c>
      <c r="DH42" s="59">
        <v>0.020516</v>
      </c>
      <c r="DI42" s="59">
        <v>0.018845</v>
      </c>
      <c r="DJ42" s="59">
        <v>0.020883</v>
      </c>
      <c r="DK42" s="59">
        <v>0.015658</v>
      </c>
      <c r="DL42" s="59">
        <v>0.021967</v>
      </c>
      <c r="DM42" s="59">
        <v>0.019899</v>
      </c>
      <c r="DN42" s="59">
        <v>0.027</v>
      </c>
      <c r="DO42" s="59">
        <v>0.027</v>
      </c>
      <c r="DP42" s="59">
        <v>0.027</v>
      </c>
      <c r="DQ42" s="59">
        <v>0.025885</v>
      </c>
      <c r="DR42" s="59">
        <v>0.024417</v>
      </c>
      <c r="DS42" s="59">
        <v>0.025924</v>
      </c>
      <c r="DT42" s="59">
        <v>0.021729</v>
      </c>
      <c r="DU42" s="59">
        <v>0.027</v>
      </c>
      <c r="DV42" s="59">
        <v>0.027</v>
      </c>
      <c r="DW42" s="59">
        <v>0.021997</v>
      </c>
      <c r="DX42" s="59">
        <v>0.018931</v>
      </c>
      <c r="DY42" s="59">
        <v>0.012928</v>
      </c>
      <c r="DZ42" s="59">
        <v>0.017662</v>
      </c>
      <c r="EA42" s="59">
        <v>0.012173</v>
      </c>
      <c r="EB42" s="59">
        <v>0.027</v>
      </c>
      <c r="EC42" s="59">
        <v>0.026621</v>
      </c>
      <c r="ED42" s="59">
        <v>0.004836</v>
      </c>
      <c r="EE42" s="59">
        <v>0.027</v>
      </c>
      <c r="EF42" s="59">
        <v>0.019595</v>
      </c>
      <c r="EG42" s="59">
        <v>0.026536</v>
      </c>
      <c r="EH42" s="59">
        <v>0.025053</v>
      </c>
      <c r="EI42" s="59">
        <v>0.027</v>
      </c>
      <c r="EJ42" s="59">
        <v>0.027</v>
      </c>
      <c r="EK42" s="59">
        <v>0.008071</v>
      </c>
      <c r="EL42" s="59">
        <v>0.002116</v>
      </c>
      <c r="EM42" s="59">
        <v>0.016308</v>
      </c>
      <c r="EN42" s="59">
        <v>0.027</v>
      </c>
      <c r="EO42" s="59">
        <v>0.027</v>
      </c>
      <c r="EP42" s="59">
        <v>0.020586</v>
      </c>
      <c r="EQ42" s="58">
        <v>0.012476</v>
      </c>
      <c r="ER42" s="59">
        <v>0.022122</v>
      </c>
      <c r="ES42" s="59">
        <v>0.023558</v>
      </c>
      <c r="ET42" s="59">
        <v>0.027</v>
      </c>
      <c r="EU42" s="59">
        <v>0.027</v>
      </c>
      <c r="EV42" s="59">
        <v>0.010965</v>
      </c>
      <c r="EW42" s="59">
        <v>0.006053</v>
      </c>
      <c r="EX42" s="59">
        <v>0.00391</v>
      </c>
      <c r="EY42" s="59">
        <v>0.027</v>
      </c>
      <c r="EZ42" s="59">
        <v>0.022942</v>
      </c>
      <c r="FA42" s="59">
        <v>0.010666</v>
      </c>
      <c r="FB42" s="59">
        <v>0.011505</v>
      </c>
      <c r="FC42" s="59">
        <v>0.02255</v>
      </c>
      <c r="FD42" s="59">
        <v>0.024438</v>
      </c>
      <c r="FE42" s="59">
        <v>0.014181</v>
      </c>
      <c r="FF42" s="59">
        <v>0.027</v>
      </c>
      <c r="FG42" s="59">
        <v>0.027</v>
      </c>
      <c r="FH42" s="59">
        <v>0.019772</v>
      </c>
      <c r="FI42" s="59">
        <v>0.0062</v>
      </c>
      <c r="FJ42" s="59">
        <v>0.019438</v>
      </c>
      <c r="FK42" s="59">
        <v>0.010845</v>
      </c>
      <c r="FL42" s="59">
        <v>0.027</v>
      </c>
      <c r="FM42" s="59">
        <v>0.018414</v>
      </c>
      <c r="FN42" s="59">
        <v>0.027</v>
      </c>
      <c r="FO42" s="59">
        <v>0.008347</v>
      </c>
      <c r="FP42" s="59">
        <v>0.012143</v>
      </c>
      <c r="FQ42" s="59">
        <v>0.01688</v>
      </c>
      <c r="FR42" s="59">
        <v>0.011565</v>
      </c>
      <c r="FS42" s="59">
        <v>0.018299</v>
      </c>
      <c r="FT42" s="59">
        <v>0.018229</v>
      </c>
      <c r="FU42" s="59">
        <v>0.018345</v>
      </c>
      <c r="FV42" s="59">
        <v>0.015032</v>
      </c>
      <c r="FW42" s="60">
        <v>0.021498</v>
      </c>
      <c r="FX42" s="60">
        <v>0.019675</v>
      </c>
      <c r="FY42" s="58"/>
      <c r="FZ42" s="41"/>
      <c r="GA42" s="41"/>
      <c r="GB42" s="41"/>
      <c r="GC42" s="41"/>
      <c r="GD42" s="41"/>
      <c r="GE42" s="5"/>
      <c r="GF42" s="5"/>
      <c r="GG42" s="6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</row>
    <row r="43" spans="1:189" s="20" customFormat="1" ht="15">
      <c r="A43" s="4" t="s">
        <v>287</v>
      </c>
      <c r="B43" s="5" t="s">
        <v>288</v>
      </c>
      <c r="C43" s="5">
        <v>999999999</v>
      </c>
      <c r="D43" s="5">
        <v>999999999</v>
      </c>
      <c r="E43" s="5">
        <v>999999999</v>
      </c>
      <c r="F43" s="5">
        <v>999999999</v>
      </c>
      <c r="G43" s="5">
        <v>999999999</v>
      </c>
      <c r="H43" s="5">
        <v>999999999</v>
      </c>
      <c r="I43" s="5">
        <v>999999999</v>
      </c>
      <c r="J43" s="5">
        <v>999999999</v>
      </c>
      <c r="K43" s="5">
        <v>999999999</v>
      </c>
      <c r="L43" s="5">
        <v>999999999</v>
      </c>
      <c r="M43" s="5">
        <v>999999999</v>
      </c>
      <c r="N43" s="5">
        <v>116513459.78</v>
      </c>
      <c r="O43" s="5">
        <v>999999999</v>
      </c>
      <c r="P43" s="5">
        <v>999999999</v>
      </c>
      <c r="Q43" s="5">
        <v>999999999</v>
      </c>
      <c r="R43" s="5">
        <v>999999999</v>
      </c>
      <c r="S43" s="5">
        <v>999999999</v>
      </c>
      <c r="T43" s="5">
        <v>999999999</v>
      </c>
      <c r="U43" s="5">
        <v>999999999</v>
      </c>
      <c r="V43" s="5">
        <v>999999999</v>
      </c>
      <c r="W43" s="5">
        <v>999999999</v>
      </c>
      <c r="X43" s="5">
        <v>999999999</v>
      </c>
      <c r="Y43" s="5">
        <v>999999999</v>
      </c>
      <c r="Z43" s="5">
        <v>999999999</v>
      </c>
      <c r="AA43" s="5">
        <v>999999999</v>
      </c>
      <c r="AB43" s="5">
        <v>999999999</v>
      </c>
      <c r="AC43" s="5">
        <v>999999999</v>
      </c>
      <c r="AD43" s="5">
        <v>999999999</v>
      </c>
      <c r="AE43" s="5">
        <v>999999999</v>
      </c>
      <c r="AF43" s="5">
        <v>999999999</v>
      </c>
      <c r="AG43" s="5">
        <v>999999999</v>
      </c>
      <c r="AH43" s="5">
        <v>999999999</v>
      </c>
      <c r="AI43" s="5">
        <v>999999999</v>
      </c>
      <c r="AJ43" s="5">
        <v>999999999</v>
      </c>
      <c r="AK43" s="5">
        <v>999999999</v>
      </c>
      <c r="AL43" s="5">
        <v>999999999</v>
      </c>
      <c r="AM43" s="5">
        <v>999999999</v>
      </c>
      <c r="AN43" s="5">
        <v>999999999</v>
      </c>
      <c r="AO43" s="5">
        <v>999999999</v>
      </c>
      <c r="AP43" s="5">
        <v>999999999</v>
      </c>
      <c r="AQ43" s="5">
        <v>999999999</v>
      </c>
      <c r="AR43" s="5">
        <v>999999999</v>
      </c>
      <c r="AS43" s="5">
        <v>999999999</v>
      </c>
      <c r="AT43" s="5">
        <v>999999999</v>
      </c>
      <c r="AU43" s="5">
        <v>999999999</v>
      </c>
      <c r="AV43" s="5">
        <v>999999999</v>
      </c>
      <c r="AW43" s="5">
        <v>999999999</v>
      </c>
      <c r="AX43" s="5">
        <v>999999999</v>
      </c>
      <c r="AY43" s="5">
        <v>999999999</v>
      </c>
      <c r="AZ43" s="5">
        <v>10940023.64</v>
      </c>
      <c r="BA43" s="5">
        <v>999999999</v>
      </c>
      <c r="BB43" s="5">
        <v>999999999</v>
      </c>
      <c r="BC43" s="5">
        <v>59590005.2</v>
      </c>
      <c r="BD43" s="5">
        <v>999999999</v>
      </c>
      <c r="BE43" s="5">
        <v>999999999</v>
      </c>
      <c r="BF43" s="5">
        <v>999999999</v>
      </c>
      <c r="BG43" s="5">
        <v>999999999</v>
      </c>
      <c r="BH43" s="5">
        <v>999999999</v>
      </c>
      <c r="BI43" s="5">
        <v>999999999</v>
      </c>
      <c r="BJ43" s="5">
        <v>999999999</v>
      </c>
      <c r="BK43" s="5">
        <v>999999999</v>
      </c>
      <c r="BL43" s="5">
        <v>999999999</v>
      </c>
      <c r="BM43" s="5">
        <v>999999999</v>
      </c>
      <c r="BN43" s="5">
        <v>999999999</v>
      </c>
      <c r="BO43" s="5">
        <v>999999999</v>
      </c>
      <c r="BP43" s="5">
        <v>999999999</v>
      </c>
      <c r="BQ43" s="5">
        <v>999999999</v>
      </c>
      <c r="BR43" s="5">
        <v>999999999</v>
      </c>
      <c r="BS43" s="5">
        <v>999999999</v>
      </c>
      <c r="BT43" s="5">
        <v>999999999</v>
      </c>
      <c r="BU43" s="5">
        <v>999999999</v>
      </c>
      <c r="BV43" s="5">
        <v>999999999</v>
      </c>
      <c r="BW43" s="5">
        <v>999999999</v>
      </c>
      <c r="BX43" s="5">
        <v>999999999</v>
      </c>
      <c r="BY43" s="5">
        <v>999999999</v>
      </c>
      <c r="BZ43" s="5">
        <v>999999999</v>
      </c>
      <c r="CA43" s="5">
        <v>999999999</v>
      </c>
      <c r="CB43" s="5">
        <v>999999999</v>
      </c>
      <c r="CC43" s="5">
        <v>999999999</v>
      </c>
      <c r="CD43" s="5">
        <v>999999999</v>
      </c>
      <c r="CE43" s="5">
        <v>999999999</v>
      </c>
      <c r="CF43" s="5">
        <v>999999999</v>
      </c>
      <c r="CG43" s="5">
        <v>999999999</v>
      </c>
      <c r="CH43" s="5">
        <v>999999999</v>
      </c>
      <c r="CI43" s="5">
        <v>999999999</v>
      </c>
      <c r="CJ43" s="5">
        <v>999999999</v>
      </c>
      <c r="CK43" s="5">
        <v>999999999</v>
      </c>
      <c r="CL43" s="5">
        <v>999999999</v>
      </c>
      <c r="CM43" s="5">
        <v>999999999</v>
      </c>
      <c r="CN43" s="5">
        <v>999999999</v>
      </c>
      <c r="CO43" s="5">
        <v>999999999</v>
      </c>
      <c r="CP43" s="5">
        <v>999999999</v>
      </c>
      <c r="CQ43" s="5">
        <v>999999999</v>
      </c>
      <c r="CR43" s="5">
        <v>999999999</v>
      </c>
      <c r="CS43" s="5">
        <v>999999999</v>
      </c>
      <c r="CT43" s="5">
        <v>999999999</v>
      </c>
      <c r="CU43" s="5">
        <v>999999999</v>
      </c>
      <c r="CV43" s="5">
        <v>999999999</v>
      </c>
      <c r="CW43" s="5">
        <v>999999999</v>
      </c>
      <c r="CX43" s="5">
        <v>999999999</v>
      </c>
      <c r="CY43" s="5">
        <v>999999999</v>
      </c>
      <c r="CZ43" s="5">
        <v>999999999</v>
      </c>
      <c r="DA43" s="5">
        <v>999999999</v>
      </c>
      <c r="DB43" s="5">
        <v>999999999</v>
      </c>
      <c r="DC43" s="5">
        <v>999999999</v>
      </c>
      <c r="DD43" s="5">
        <v>999999999</v>
      </c>
      <c r="DE43" s="5">
        <v>999999999</v>
      </c>
      <c r="DF43" s="5">
        <v>999999999</v>
      </c>
      <c r="DG43" s="5">
        <v>999999999</v>
      </c>
      <c r="DH43" s="5">
        <v>999999999</v>
      </c>
      <c r="DI43" s="5">
        <v>999999999</v>
      </c>
      <c r="DJ43" s="5">
        <v>999999999</v>
      </c>
      <c r="DK43" s="5">
        <v>999999999</v>
      </c>
      <c r="DL43" s="5">
        <v>999999999</v>
      </c>
      <c r="DM43" s="5">
        <v>999999999</v>
      </c>
      <c r="DN43" s="5">
        <v>999999999</v>
      </c>
      <c r="DO43" s="5">
        <v>999999999</v>
      </c>
      <c r="DP43" s="5">
        <v>999999999</v>
      </c>
      <c r="DQ43" s="5">
        <v>999999999</v>
      </c>
      <c r="DR43" s="5">
        <v>999999999</v>
      </c>
      <c r="DS43" s="5">
        <v>999999999</v>
      </c>
      <c r="DT43" s="5">
        <v>999999999</v>
      </c>
      <c r="DU43" s="5">
        <v>999999999</v>
      </c>
      <c r="DV43" s="5">
        <v>999999999</v>
      </c>
      <c r="DW43" s="5">
        <v>999999999</v>
      </c>
      <c r="DX43" s="5">
        <v>999999999</v>
      </c>
      <c r="DY43" s="5">
        <v>999999999</v>
      </c>
      <c r="DZ43" s="5">
        <v>999999999</v>
      </c>
      <c r="EA43" s="5">
        <v>999999999</v>
      </c>
      <c r="EB43" s="5">
        <v>999999999</v>
      </c>
      <c r="EC43" s="5">
        <v>999999999</v>
      </c>
      <c r="ED43" s="5">
        <v>999999999</v>
      </c>
      <c r="EE43" s="5">
        <v>999999999</v>
      </c>
      <c r="EF43" s="5">
        <v>999999999</v>
      </c>
      <c r="EG43" s="5">
        <v>999999999</v>
      </c>
      <c r="EH43" s="5">
        <v>999999999</v>
      </c>
      <c r="EI43" s="5">
        <v>999999999</v>
      </c>
      <c r="EJ43" s="5">
        <v>999999999</v>
      </c>
      <c r="EK43" s="5">
        <v>999999999</v>
      </c>
      <c r="EL43" s="5">
        <v>999999999</v>
      </c>
      <c r="EM43" s="5">
        <v>999999999</v>
      </c>
      <c r="EN43" s="5">
        <v>999999999</v>
      </c>
      <c r="EO43" s="5">
        <v>999999999</v>
      </c>
      <c r="EP43" s="5">
        <v>999999999</v>
      </c>
      <c r="EQ43" s="5">
        <v>11110337.64</v>
      </c>
      <c r="ER43" s="5">
        <v>999999999</v>
      </c>
      <c r="ES43" s="5">
        <v>999999999</v>
      </c>
      <c r="ET43" s="5">
        <v>999999999</v>
      </c>
      <c r="EU43" s="5">
        <v>999999999</v>
      </c>
      <c r="EV43" s="5">
        <v>999999999</v>
      </c>
      <c r="EW43" s="5">
        <v>999999999</v>
      </c>
      <c r="EX43" s="5">
        <v>999999999</v>
      </c>
      <c r="EY43" s="5">
        <v>999999999</v>
      </c>
      <c r="EZ43" s="5">
        <v>999999999</v>
      </c>
      <c r="FA43" s="5">
        <v>999999999</v>
      </c>
      <c r="FB43" s="5">
        <v>999999999</v>
      </c>
      <c r="FC43" s="5">
        <v>999999999</v>
      </c>
      <c r="FD43" s="5">
        <v>999999999</v>
      </c>
      <c r="FE43" s="5">
        <v>999999999</v>
      </c>
      <c r="FF43" s="5">
        <v>999999999</v>
      </c>
      <c r="FG43" s="5">
        <v>999999999</v>
      </c>
      <c r="FH43" s="5">
        <v>999999999</v>
      </c>
      <c r="FI43" s="5">
        <v>999999999</v>
      </c>
      <c r="FJ43" s="5">
        <v>999999999</v>
      </c>
      <c r="FK43" s="5">
        <v>999999999</v>
      </c>
      <c r="FL43" s="5">
        <v>999999999</v>
      </c>
      <c r="FM43" s="5">
        <v>999999999</v>
      </c>
      <c r="FN43" s="5">
        <v>999999999</v>
      </c>
      <c r="FO43" s="5">
        <v>999999999</v>
      </c>
      <c r="FP43" s="5">
        <v>999999999</v>
      </c>
      <c r="FQ43" s="5">
        <v>999999999</v>
      </c>
      <c r="FR43" s="5">
        <v>999999999</v>
      </c>
      <c r="FS43" s="5">
        <v>999999999</v>
      </c>
      <c r="FT43" s="5">
        <v>999999999</v>
      </c>
      <c r="FU43" s="5">
        <v>999999999</v>
      </c>
      <c r="FV43" s="5">
        <v>999999999</v>
      </c>
      <c r="FW43" s="5">
        <v>999999999</v>
      </c>
      <c r="FX43" s="5">
        <v>999999999</v>
      </c>
      <c r="FY43" s="41"/>
      <c r="FZ43" s="54">
        <f>SUM(C43:FX43)</f>
        <v>174198153652.26</v>
      </c>
      <c r="GA43" s="54"/>
      <c r="GB43" s="54"/>
      <c r="GC43" s="54"/>
      <c r="GD43" s="54"/>
      <c r="GE43" s="53"/>
      <c r="GF43" s="53"/>
      <c r="GG43" s="19"/>
    </row>
    <row r="44" spans="1:186" s="20" customFormat="1" ht="15">
      <c r="A44" s="5"/>
      <c r="B44" s="5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 t="s">
        <v>64</v>
      </c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62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 t="s">
        <v>64</v>
      </c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</row>
    <row r="45" spans="1:193" s="20" customFormat="1" ht="15.75">
      <c r="A45" s="5"/>
      <c r="B45" s="39" t="s">
        <v>289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5"/>
      <c r="GF45" s="5"/>
      <c r="GG45" s="41"/>
      <c r="GH45" s="41"/>
      <c r="GI45" s="41"/>
      <c r="GJ45" s="41"/>
      <c r="GK45" s="41"/>
    </row>
    <row r="46" spans="1:189" s="20" customFormat="1" ht="15">
      <c r="A46" s="4" t="s">
        <v>290</v>
      </c>
      <c r="B46" s="7" t="s">
        <v>291</v>
      </c>
      <c r="C46" s="5">
        <v>37793742.010000005</v>
      </c>
      <c r="D46" s="5">
        <v>272530708.46</v>
      </c>
      <c r="E46" s="5">
        <v>47756703.14</v>
      </c>
      <c r="F46" s="5">
        <v>90292497.82</v>
      </c>
      <c r="G46" s="5">
        <v>7572279.5</v>
      </c>
      <c r="H46" s="5">
        <v>6604639.0600000005</v>
      </c>
      <c r="I46" s="5">
        <v>72561909.04</v>
      </c>
      <c r="J46" s="5">
        <v>14562982.73</v>
      </c>
      <c r="K46" s="5">
        <v>2776898.89</v>
      </c>
      <c r="L46" s="5">
        <v>23324568.5</v>
      </c>
      <c r="M46" s="5">
        <v>12088659.61</v>
      </c>
      <c r="N46" s="5">
        <v>330133728.22</v>
      </c>
      <c r="O46" s="5">
        <v>101488331.91</v>
      </c>
      <c r="P46" s="5">
        <v>2137219.2800000003</v>
      </c>
      <c r="Q46" s="5">
        <v>236928956.38</v>
      </c>
      <c r="R46" s="5">
        <v>3824628.84</v>
      </c>
      <c r="S46" s="5">
        <v>10963906.690000001</v>
      </c>
      <c r="T46" s="5">
        <v>1763182.22</v>
      </c>
      <c r="U46" s="5">
        <v>878861.4299999999</v>
      </c>
      <c r="V46" s="5">
        <v>2546771.68</v>
      </c>
      <c r="W46" s="5">
        <v>3044607.9</v>
      </c>
      <c r="X46" s="5">
        <v>756000.56</v>
      </c>
      <c r="Y46" s="5">
        <v>4034106.06</v>
      </c>
      <c r="Z46" s="5">
        <v>2369955.9699999997</v>
      </c>
      <c r="AA46" s="5">
        <v>161264185.36</v>
      </c>
      <c r="AB46" s="5">
        <v>187055652.25</v>
      </c>
      <c r="AC46" s="5">
        <v>6627642.2299999995</v>
      </c>
      <c r="AD46" s="5">
        <v>7482962.34</v>
      </c>
      <c r="AE46" s="5">
        <v>1265923.8699999999</v>
      </c>
      <c r="AF46" s="5">
        <v>2237126.21</v>
      </c>
      <c r="AG46" s="5">
        <v>6932773.55</v>
      </c>
      <c r="AH46" s="5">
        <v>7776821.66</v>
      </c>
      <c r="AI46" s="5">
        <v>2884713.0799999996</v>
      </c>
      <c r="AJ46" s="5">
        <v>2627476.6300000004</v>
      </c>
      <c r="AK46" s="5">
        <v>2318644.58</v>
      </c>
      <c r="AL46" s="5">
        <v>2564701.0100000002</v>
      </c>
      <c r="AM46" s="5">
        <v>3965798.29</v>
      </c>
      <c r="AN46" s="5">
        <v>3617483.4</v>
      </c>
      <c r="AO46" s="5">
        <v>33941777.3</v>
      </c>
      <c r="AP46" s="2">
        <v>506132726.37</v>
      </c>
      <c r="AQ46" s="5">
        <v>2597245.32</v>
      </c>
      <c r="AR46" s="5">
        <v>366373154.08</v>
      </c>
      <c r="AS46" s="5">
        <v>41987430.15</v>
      </c>
      <c r="AT46" s="5">
        <v>18336273.84</v>
      </c>
      <c r="AU46" s="5">
        <v>3198205.16</v>
      </c>
      <c r="AV46" s="5">
        <v>2891607.97</v>
      </c>
      <c r="AW46" s="5">
        <v>2570301.8299999996</v>
      </c>
      <c r="AX46" s="40">
        <v>972361.79</v>
      </c>
      <c r="AY46" s="5">
        <v>4813402.010000001</v>
      </c>
      <c r="AZ46" s="5">
        <v>72620952.73</v>
      </c>
      <c r="BA46" s="5">
        <v>52238892.98</v>
      </c>
      <c r="BB46" s="5">
        <v>42252247.45</v>
      </c>
      <c r="BC46" s="5">
        <v>204498645.98</v>
      </c>
      <c r="BD46" s="5">
        <v>29453878.650000002</v>
      </c>
      <c r="BE46" s="5">
        <v>9152960.01</v>
      </c>
      <c r="BF46" s="5">
        <v>135895169.45</v>
      </c>
      <c r="BG46" s="5">
        <v>6687690.15</v>
      </c>
      <c r="BH46" s="5">
        <v>4842402.21</v>
      </c>
      <c r="BI46" s="5">
        <v>2779315.21</v>
      </c>
      <c r="BJ46" s="5">
        <v>36876279.57</v>
      </c>
      <c r="BK46" s="5">
        <v>84618113.06</v>
      </c>
      <c r="BL46" s="5">
        <v>1921963.89</v>
      </c>
      <c r="BM46" s="5">
        <v>3057194.64</v>
      </c>
      <c r="BN46" s="5">
        <v>25639181.169999998</v>
      </c>
      <c r="BO46" s="5">
        <v>11474568.42</v>
      </c>
      <c r="BP46" s="5">
        <v>2486989.5</v>
      </c>
      <c r="BQ46" s="5">
        <v>37483567.019999996</v>
      </c>
      <c r="BR46" s="5">
        <v>30672582.25</v>
      </c>
      <c r="BS46" s="5">
        <v>9345091.03</v>
      </c>
      <c r="BT46" s="5">
        <v>3039787.56</v>
      </c>
      <c r="BU46" s="5">
        <v>3826176.9699999997</v>
      </c>
      <c r="BV46" s="5">
        <v>9416837.89</v>
      </c>
      <c r="BW46" s="5">
        <v>11692942.82</v>
      </c>
      <c r="BX46" s="5">
        <v>1256784.82</v>
      </c>
      <c r="BY46" s="5">
        <v>4724161.93</v>
      </c>
      <c r="BZ46" s="5">
        <v>2411901.7300000004</v>
      </c>
      <c r="CA46" s="5">
        <v>2314561.86</v>
      </c>
      <c r="CB46" s="5">
        <v>547005551.93</v>
      </c>
      <c r="CC46" s="5">
        <v>2034387.21</v>
      </c>
      <c r="CD46" s="5">
        <v>975290.07</v>
      </c>
      <c r="CE46" s="5">
        <v>1967728.19</v>
      </c>
      <c r="CF46" s="5">
        <v>1385952.79</v>
      </c>
      <c r="CG46" s="5">
        <v>2233776</v>
      </c>
      <c r="CH46" s="5">
        <v>1509240.95</v>
      </c>
      <c r="CI46" s="5">
        <v>4969846.29</v>
      </c>
      <c r="CJ46" s="5">
        <v>8223545</v>
      </c>
      <c r="CK46" s="5">
        <v>31061139.599999998</v>
      </c>
      <c r="CL46" s="5">
        <v>9250189.17</v>
      </c>
      <c r="CM46" s="5">
        <v>6033096.449999999</v>
      </c>
      <c r="CN46" s="5">
        <v>162807004.74</v>
      </c>
      <c r="CO46" s="5">
        <v>94593004.99</v>
      </c>
      <c r="CP46" s="5">
        <v>8536147.82</v>
      </c>
      <c r="CQ46" s="5">
        <v>10698747.36</v>
      </c>
      <c r="CR46" s="5">
        <v>2221545.65</v>
      </c>
      <c r="CS46" s="5">
        <v>2859017.35</v>
      </c>
      <c r="CT46" s="5">
        <v>1672673.78</v>
      </c>
      <c r="CU46" s="5">
        <v>3358439.44</v>
      </c>
      <c r="CV46" s="5">
        <v>762289.9700000001</v>
      </c>
      <c r="CW46" s="5">
        <v>2049000.98</v>
      </c>
      <c r="CX46" s="5">
        <v>3734883.6</v>
      </c>
      <c r="CY46" s="5">
        <v>1864667.0899999999</v>
      </c>
      <c r="CZ46" s="5">
        <v>15713235.729999999</v>
      </c>
      <c r="DA46" s="5">
        <v>2077659.44</v>
      </c>
      <c r="DB46" s="5">
        <v>2740467.58</v>
      </c>
      <c r="DC46" s="5">
        <v>1852618.2899999998</v>
      </c>
      <c r="DD46" s="5">
        <v>1890778.8</v>
      </c>
      <c r="DE46" s="5">
        <v>3588901.86</v>
      </c>
      <c r="DF46" s="5">
        <v>139546622.42</v>
      </c>
      <c r="DG46" s="5">
        <v>1632876.64</v>
      </c>
      <c r="DH46" s="5">
        <v>14603852.97</v>
      </c>
      <c r="DI46" s="2">
        <v>19667697.36</v>
      </c>
      <c r="DJ46" s="5">
        <v>5041008.25</v>
      </c>
      <c r="DK46" s="5">
        <v>3267832.32</v>
      </c>
      <c r="DL46" s="5">
        <v>41732413.33</v>
      </c>
      <c r="DM46" s="5">
        <v>3067439.83</v>
      </c>
      <c r="DN46" s="5">
        <v>10285208.35</v>
      </c>
      <c r="DO46" s="5">
        <v>21014155.9</v>
      </c>
      <c r="DP46" s="5">
        <v>2285009.86</v>
      </c>
      <c r="DQ46" s="5">
        <v>4073449.71</v>
      </c>
      <c r="DR46" s="5">
        <v>10239488.73</v>
      </c>
      <c r="DS46" s="5">
        <v>6061747.87</v>
      </c>
      <c r="DT46" s="5">
        <v>2222399.11</v>
      </c>
      <c r="DU46" s="5">
        <v>3219771.42</v>
      </c>
      <c r="DV46" s="5">
        <v>2181634.27</v>
      </c>
      <c r="DW46" s="5">
        <v>3066045.57</v>
      </c>
      <c r="DX46" s="5">
        <v>2753035.98</v>
      </c>
      <c r="DY46" s="5">
        <v>3224746.96</v>
      </c>
      <c r="DZ46" s="5">
        <v>8702597.83</v>
      </c>
      <c r="EA46" s="5">
        <v>4299008.140000001</v>
      </c>
      <c r="EB46" s="5">
        <v>4254924.82</v>
      </c>
      <c r="EC46" s="5">
        <v>2426045.54</v>
      </c>
      <c r="ED46" s="5">
        <v>14272712.95</v>
      </c>
      <c r="EE46" s="5">
        <v>2411762.24</v>
      </c>
      <c r="EF46" s="5">
        <v>11162119.64</v>
      </c>
      <c r="EG46" s="5">
        <v>2528944.86</v>
      </c>
      <c r="EH46" s="5">
        <v>2408333.35</v>
      </c>
      <c r="EI46" s="5">
        <v>117228321.42999999</v>
      </c>
      <c r="EJ46" s="5">
        <v>55608259.46</v>
      </c>
      <c r="EK46" s="5">
        <v>4668177.02</v>
      </c>
      <c r="EL46" s="5">
        <v>3341843.5</v>
      </c>
      <c r="EM46" s="5">
        <v>4552925.05</v>
      </c>
      <c r="EN46" s="5">
        <v>8145478.96</v>
      </c>
      <c r="EO46" s="5">
        <v>3435434.4</v>
      </c>
      <c r="EP46" s="5">
        <v>3558722.4000000004</v>
      </c>
      <c r="EQ46" s="5">
        <v>14522442.879999999</v>
      </c>
      <c r="ER46" s="5">
        <v>3451925.47</v>
      </c>
      <c r="ES46" s="5">
        <v>1628502.66</v>
      </c>
      <c r="ET46" s="5">
        <v>2396514.01</v>
      </c>
      <c r="EU46" s="5">
        <v>4679355.4399999995</v>
      </c>
      <c r="EV46" s="5">
        <v>971596.91</v>
      </c>
      <c r="EW46" s="5">
        <v>6470632.42</v>
      </c>
      <c r="EX46" s="5">
        <v>2766512.4499999997</v>
      </c>
      <c r="EY46" s="5">
        <v>5309580.12</v>
      </c>
      <c r="EZ46" s="5">
        <v>1489408.3599999999</v>
      </c>
      <c r="FA46" s="5">
        <v>20870383.38</v>
      </c>
      <c r="FB46" s="5">
        <v>3744967.75</v>
      </c>
      <c r="FC46" s="5">
        <v>18738097.2</v>
      </c>
      <c r="FD46" s="5">
        <v>3269764.78</v>
      </c>
      <c r="FE46" s="5">
        <v>1382366.35</v>
      </c>
      <c r="FF46" s="5">
        <v>2118499.43</v>
      </c>
      <c r="FG46" s="5">
        <v>1330808.75</v>
      </c>
      <c r="FH46" s="5">
        <v>1273513.48</v>
      </c>
      <c r="FI46" s="5">
        <v>12653331.38</v>
      </c>
      <c r="FJ46" s="5">
        <v>11289723.05</v>
      </c>
      <c r="FK46" s="5">
        <v>13787292.37</v>
      </c>
      <c r="FL46" s="5">
        <v>24494510.740000002</v>
      </c>
      <c r="FM46" s="5">
        <v>18800542.58</v>
      </c>
      <c r="FN46" s="5">
        <v>121312611.24</v>
      </c>
      <c r="FO46" s="5">
        <v>7833264.73</v>
      </c>
      <c r="FP46" s="5">
        <v>16196097.65</v>
      </c>
      <c r="FQ46" s="5">
        <v>6225822.57</v>
      </c>
      <c r="FR46" s="5">
        <v>1782950.05</v>
      </c>
      <c r="FS46" s="5">
        <v>1851799.67</v>
      </c>
      <c r="FT46" s="5">
        <v>1474763.31</v>
      </c>
      <c r="FU46" s="5">
        <v>6050185.84</v>
      </c>
      <c r="FV46" s="5">
        <v>4687650.699999999</v>
      </c>
      <c r="FW46" s="5">
        <v>1723239.47</v>
      </c>
      <c r="FX46" s="5">
        <v>1215907.83</v>
      </c>
      <c r="FY46" s="41"/>
      <c r="FZ46" s="41">
        <f>SUM(C46:FX46)</f>
        <v>5353510518.709995</v>
      </c>
      <c r="GA46" s="41"/>
      <c r="GB46" s="41"/>
      <c r="GC46" s="41"/>
      <c r="GD46" s="41"/>
      <c r="GG46" s="19"/>
    </row>
    <row r="47" spans="1:195" s="20" customFormat="1" ht="15">
      <c r="A47" s="4" t="s">
        <v>292</v>
      </c>
      <c r="B47" s="5" t="s">
        <v>293</v>
      </c>
      <c r="C47" s="41">
        <f aca="true" t="shared" si="8" ref="C47:BN47">ROUND(C46/C16,2)</f>
        <v>7029.3</v>
      </c>
      <c r="D47" s="41">
        <f t="shared" si="8"/>
        <v>6690.43</v>
      </c>
      <c r="E47" s="41">
        <f>ROUND(E46/E16,2)</f>
        <v>7319.93</v>
      </c>
      <c r="F47" s="41">
        <f t="shared" si="8"/>
        <v>6620.7</v>
      </c>
      <c r="G47" s="41">
        <f t="shared" si="8"/>
        <v>7068.97</v>
      </c>
      <c r="H47" s="41">
        <f t="shared" si="8"/>
        <v>7096.42</v>
      </c>
      <c r="I47" s="41">
        <f t="shared" si="8"/>
        <v>7046.49</v>
      </c>
      <c r="J47" s="41">
        <f t="shared" si="8"/>
        <v>6681.19</v>
      </c>
      <c r="K47" s="41">
        <f t="shared" si="8"/>
        <v>8972.21</v>
      </c>
      <c r="L47" s="41">
        <f t="shared" si="8"/>
        <v>6982.36</v>
      </c>
      <c r="M47" s="41">
        <f t="shared" si="8"/>
        <v>8054.27</v>
      </c>
      <c r="N47" s="41">
        <f t="shared" si="8"/>
        <v>6821.25</v>
      </c>
      <c r="O47" s="41">
        <f t="shared" si="8"/>
        <v>6640.43</v>
      </c>
      <c r="P47" s="41">
        <f t="shared" si="8"/>
        <v>12129.51</v>
      </c>
      <c r="Q47" s="41">
        <f t="shared" si="8"/>
        <v>7181.95</v>
      </c>
      <c r="R47" s="41">
        <f t="shared" si="8"/>
        <v>7847</v>
      </c>
      <c r="S47" s="41">
        <f t="shared" si="8"/>
        <v>6897.27</v>
      </c>
      <c r="T47" s="41">
        <f t="shared" si="8"/>
        <v>11676.7</v>
      </c>
      <c r="U47" s="41">
        <f t="shared" si="8"/>
        <v>13479.47</v>
      </c>
      <c r="V47" s="41">
        <f t="shared" si="8"/>
        <v>8932.91</v>
      </c>
      <c r="W47" s="41">
        <f t="shared" si="8"/>
        <v>6490.32</v>
      </c>
      <c r="X47" s="41">
        <f t="shared" si="8"/>
        <v>13948.35</v>
      </c>
      <c r="Y47" s="41">
        <f t="shared" si="8"/>
        <v>7384.42</v>
      </c>
      <c r="Z47" s="41">
        <f t="shared" si="8"/>
        <v>9221.62</v>
      </c>
      <c r="AA47" s="41">
        <f t="shared" si="8"/>
        <v>6751.38</v>
      </c>
      <c r="AB47" s="41">
        <f t="shared" si="8"/>
        <v>6813.12</v>
      </c>
      <c r="AC47" s="41">
        <f t="shared" si="8"/>
        <v>7013.38</v>
      </c>
      <c r="AD47" s="41">
        <f t="shared" si="8"/>
        <v>6828.77</v>
      </c>
      <c r="AE47" s="41">
        <f t="shared" si="8"/>
        <v>12608.8</v>
      </c>
      <c r="AF47" s="41">
        <f t="shared" si="8"/>
        <v>10517.75</v>
      </c>
      <c r="AG47" s="41">
        <f t="shared" si="8"/>
        <v>7132.48</v>
      </c>
      <c r="AH47" s="41">
        <f t="shared" si="8"/>
        <v>6972.23</v>
      </c>
      <c r="AI47" s="41">
        <f t="shared" si="8"/>
        <v>8773.46</v>
      </c>
      <c r="AJ47" s="41">
        <f t="shared" si="8"/>
        <v>9387.2</v>
      </c>
      <c r="AK47" s="41">
        <f t="shared" si="8"/>
        <v>10406.84</v>
      </c>
      <c r="AL47" s="41">
        <f t="shared" si="8"/>
        <v>9278.95</v>
      </c>
      <c r="AM47" s="41">
        <f t="shared" si="8"/>
        <v>7488.29</v>
      </c>
      <c r="AN47" s="41">
        <f t="shared" si="8"/>
        <v>7460.27</v>
      </c>
      <c r="AO47" s="41">
        <f t="shared" si="8"/>
        <v>6552.47</v>
      </c>
      <c r="AP47" s="41">
        <f t="shared" si="8"/>
        <v>7293.61</v>
      </c>
      <c r="AQ47" s="41">
        <f t="shared" si="8"/>
        <v>9723.87</v>
      </c>
      <c r="AR47" s="41">
        <f t="shared" si="8"/>
        <v>6626.97</v>
      </c>
      <c r="AS47" s="41">
        <f t="shared" si="8"/>
        <v>7215.95</v>
      </c>
      <c r="AT47" s="41">
        <f t="shared" si="8"/>
        <v>6693.54</v>
      </c>
      <c r="AU47" s="41">
        <f t="shared" si="8"/>
        <v>8820.2</v>
      </c>
      <c r="AV47" s="41">
        <f t="shared" si="8"/>
        <v>9543.26</v>
      </c>
      <c r="AW47" s="41">
        <f t="shared" si="8"/>
        <v>10111.34</v>
      </c>
      <c r="AX47" s="41">
        <f t="shared" si="8"/>
        <v>14491.23</v>
      </c>
      <c r="AY47" s="41">
        <f t="shared" si="8"/>
        <v>7530.35</v>
      </c>
      <c r="AZ47" s="41">
        <f t="shared" si="8"/>
        <v>7030.65</v>
      </c>
      <c r="BA47" s="41">
        <f t="shared" si="8"/>
        <v>6529.78</v>
      </c>
      <c r="BB47" s="41">
        <f t="shared" si="8"/>
        <v>6529.78</v>
      </c>
      <c r="BC47" s="41">
        <f t="shared" si="8"/>
        <v>6740.45</v>
      </c>
      <c r="BD47" s="41">
        <f t="shared" si="8"/>
        <v>6529.78</v>
      </c>
      <c r="BE47" s="41">
        <f t="shared" si="8"/>
        <v>6980.6</v>
      </c>
      <c r="BF47" s="41">
        <f t="shared" si="8"/>
        <v>6529.78</v>
      </c>
      <c r="BG47" s="41">
        <f t="shared" si="8"/>
        <v>7432.42</v>
      </c>
      <c r="BH47" s="41">
        <f t="shared" si="8"/>
        <v>7539.16</v>
      </c>
      <c r="BI47" s="41">
        <f t="shared" si="8"/>
        <v>9630.34</v>
      </c>
      <c r="BJ47" s="41">
        <f t="shared" si="8"/>
        <v>6529.78</v>
      </c>
      <c r="BK47" s="41">
        <f t="shared" si="8"/>
        <v>6529.78</v>
      </c>
      <c r="BL47" s="41">
        <f t="shared" si="8"/>
        <v>11272.52</v>
      </c>
      <c r="BM47" s="41">
        <f t="shared" si="8"/>
        <v>8960.12</v>
      </c>
      <c r="BN47" s="41">
        <f t="shared" si="8"/>
        <v>6529.78</v>
      </c>
      <c r="BO47" s="41">
        <f aca="true" t="shared" si="9" ref="BO47:DZ47">ROUND(BO46/BO16,2)</f>
        <v>6620.83</v>
      </c>
      <c r="BP47" s="41">
        <f t="shared" si="9"/>
        <v>9876.84</v>
      </c>
      <c r="BQ47" s="41">
        <f t="shared" si="9"/>
        <v>7084.4</v>
      </c>
      <c r="BR47" s="41">
        <f t="shared" si="9"/>
        <v>6582.38</v>
      </c>
      <c r="BS47" s="41">
        <f t="shared" si="9"/>
        <v>7086.59</v>
      </c>
      <c r="BT47" s="41">
        <f t="shared" si="9"/>
        <v>9217.06</v>
      </c>
      <c r="BU47" s="41">
        <f t="shared" si="9"/>
        <v>7897.17</v>
      </c>
      <c r="BV47" s="41">
        <f t="shared" si="9"/>
        <v>6827.26</v>
      </c>
      <c r="BW47" s="41">
        <f t="shared" si="9"/>
        <v>6887.52</v>
      </c>
      <c r="BX47" s="41">
        <f t="shared" si="9"/>
        <v>14105.33</v>
      </c>
      <c r="BY47" s="41">
        <f t="shared" si="9"/>
        <v>7303.9</v>
      </c>
      <c r="BZ47" s="41">
        <f t="shared" si="9"/>
        <v>9241</v>
      </c>
      <c r="CA47" s="41">
        <f t="shared" si="9"/>
        <v>10943.55</v>
      </c>
      <c r="CB47" s="41">
        <f t="shared" si="9"/>
        <v>6704.35</v>
      </c>
      <c r="CC47" s="41">
        <f t="shared" si="9"/>
        <v>10741.22</v>
      </c>
      <c r="CD47" s="41">
        <f t="shared" si="9"/>
        <v>13378.46</v>
      </c>
      <c r="CE47" s="41">
        <f t="shared" si="9"/>
        <v>11117.11</v>
      </c>
      <c r="CF47" s="41">
        <f t="shared" si="9"/>
        <v>11989.21</v>
      </c>
      <c r="CG47" s="41">
        <f t="shared" si="9"/>
        <v>10025.92</v>
      </c>
      <c r="CH47" s="41">
        <f t="shared" si="9"/>
        <v>12452.48</v>
      </c>
      <c r="CI47" s="41">
        <f t="shared" si="9"/>
        <v>6916.01</v>
      </c>
      <c r="CJ47" s="41">
        <f t="shared" si="9"/>
        <v>7327.4</v>
      </c>
      <c r="CK47" s="41">
        <f t="shared" si="9"/>
        <v>6789.77</v>
      </c>
      <c r="CL47" s="41">
        <f t="shared" si="9"/>
        <v>7062.29</v>
      </c>
      <c r="CM47" s="41">
        <f t="shared" si="9"/>
        <v>7640.7</v>
      </c>
      <c r="CN47" s="41">
        <f t="shared" si="9"/>
        <v>6529.78</v>
      </c>
      <c r="CO47" s="41">
        <f t="shared" si="9"/>
        <v>6529.78</v>
      </c>
      <c r="CP47" s="41">
        <f t="shared" si="9"/>
        <v>7162.4</v>
      </c>
      <c r="CQ47" s="41">
        <f t="shared" si="9"/>
        <v>6886.42</v>
      </c>
      <c r="CR47" s="41">
        <f t="shared" si="9"/>
        <v>10649.79</v>
      </c>
      <c r="CS47" s="41">
        <f t="shared" si="9"/>
        <v>8526.74</v>
      </c>
      <c r="CT47" s="41">
        <f t="shared" si="9"/>
        <v>12263</v>
      </c>
      <c r="CU47" s="41">
        <f t="shared" si="9"/>
        <v>6512.39</v>
      </c>
      <c r="CV47" s="41">
        <f t="shared" si="9"/>
        <v>12920.17</v>
      </c>
      <c r="CW47" s="41">
        <f t="shared" si="9"/>
        <v>11345.52</v>
      </c>
      <c r="CX47" s="41">
        <f t="shared" si="9"/>
        <v>7522.42</v>
      </c>
      <c r="CY47" s="41">
        <f t="shared" si="9"/>
        <v>7084.6</v>
      </c>
      <c r="CZ47" s="41">
        <f t="shared" si="9"/>
        <v>6545.55</v>
      </c>
      <c r="DA47" s="41">
        <f t="shared" si="9"/>
        <v>11016.22</v>
      </c>
      <c r="DB47" s="41">
        <f t="shared" si="9"/>
        <v>9017.66</v>
      </c>
      <c r="DC47" s="41">
        <f t="shared" si="9"/>
        <v>12069.17</v>
      </c>
      <c r="DD47" s="41">
        <f t="shared" si="9"/>
        <v>11802.61</v>
      </c>
      <c r="DE47" s="41">
        <f t="shared" si="9"/>
        <v>7336.27</v>
      </c>
      <c r="DF47" s="41">
        <f t="shared" si="9"/>
        <v>6529.78</v>
      </c>
      <c r="DG47" s="41">
        <f t="shared" si="9"/>
        <v>12638.36</v>
      </c>
      <c r="DH47" s="41">
        <f t="shared" si="9"/>
        <v>6529.78</v>
      </c>
      <c r="DI47" s="41">
        <f t="shared" si="9"/>
        <v>6529.78</v>
      </c>
      <c r="DJ47" s="41">
        <f t="shared" si="9"/>
        <v>7314.29</v>
      </c>
      <c r="DK47" s="41">
        <f t="shared" si="9"/>
        <v>8329.93</v>
      </c>
      <c r="DL47" s="41">
        <f t="shared" si="9"/>
        <v>6826.16</v>
      </c>
      <c r="DM47" s="41">
        <f t="shared" si="9"/>
        <v>9354.8</v>
      </c>
      <c r="DN47" s="41">
        <f t="shared" si="9"/>
        <v>7003.89</v>
      </c>
      <c r="DO47" s="41">
        <f t="shared" si="9"/>
        <v>6982.38</v>
      </c>
      <c r="DP47" s="41">
        <f t="shared" si="9"/>
        <v>11124.68</v>
      </c>
      <c r="DQ47" s="41">
        <f t="shared" si="9"/>
        <v>7606.82</v>
      </c>
      <c r="DR47" s="41">
        <f t="shared" si="9"/>
        <v>7028.75</v>
      </c>
      <c r="DS47" s="41">
        <f t="shared" si="9"/>
        <v>7529.19</v>
      </c>
      <c r="DT47" s="41">
        <f t="shared" si="9"/>
        <v>11426.22</v>
      </c>
      <c r="DU47" s="41">
        <f t="shared" si="9"/>
        <v>8009.38</v>
      </c>
      <c r="DV47" s="41">
        <f t="shared" si="9"/>
        <v>11205.11</v>
      </c>
      <c r="DW47" s="41">
        <f t="shared" si="9"/>
        <v>8340.71</v>
      </c>
      <c r="DX47" s="41">
        <f t="shared" si="9"/>
        <v>11034.21</v>
      </c>
      <c r="DY47" s="41">
        <f t="shared" si="9"/>
        <v>9412.57</v>
      </c>
      <c r="DZ47" s="41">
        <f t="shared" si="9"/>
        <v>7133.86</v>
      </c>
      <c r="EA47" s="41">
        <f aca="true" t="shared" si="10" ref="EA47:FX47">ROUND(EA46/EA16,2)</f>
        <v>7741.78</v>
      </c>
      <c r="EB47" s="41">
        <f t="shared" si="10"/>
        <v>7223.98</v>
      </c>
      <c r="EC47" s="41">
        <f t="shared" si="10"/>
        <v>8770.95</v>
      </c>
      <c r="ED47" s="41">
        <f t="shared" si="10"/>
        <v>8949.53</v>
      </c>
      <c r="EE47" s="41">
        <f t="shared" si="10"/>
        <v>9654.77</v>
      </c>
      <c r="EF47" s="41">
        <f t="shared" si="10"/>
        <v>6889.35</v>
      </c>
      <c r="EG47" s="41">
        <f t="shared" si="10"/>
        <v>8708.49</v>
      </c>
      <c r="EH47" s="41">
        <f t="shared" si="10"/>
        <v>9269.95</v>
      </c>
      <c r="EI47" s="41">
        <f t="shared" si="10"/>
        <v>6784.83</v>
      </c>
      <c r="EJ47" s="41">
        <f t="shared" si="10"/>
        <v>6529.78</v>
      </c>
      <c r="EK47" s="41">
        <f t="shared" si="10"/>
        <v>7049.5</v>
      </c>
      <c r="EL47" s="41">
        <f t="shared" si="10"/>
        <v>7136.12</v>
      </c>
      <c r="EM47" s="41">
        <f t="shared" si="10"/>
        <v>7415.19</v>
      </c>
      <c r="EN47" s="41">
        <f t="shared" si="10"/>
        <v>6954.22</v>
      </c>
      <c r="EO47" s="41">
        <f t="shared" si="10"/>
        <v>7354.82</v>
      </c>
      <c r="EP47" s="41">
        <f t="shared" si="10"/>
        <v>8357.73</v>
      </c>
      <c r="EQ47" s="41">
        <f t="shared" si="10"/>
        <v>6913.47</v>
      </c>
      <c r="ER47" s="41">
        <f t="shared" si="10"/>
        <v>8640.61</v>
      </c>
      <c r="ES47" s="41">
        <f t="shared" si="10"/>
        <v>12393.48</v>
      </c>
      <c r="ET47" s="41">
        <f t="shared" si="10"/>
        <v>11661.87</v>
      </c>
      <c r="EU47" s="41">
        <f t="shared" si="10"/>
        <v>7756.27</v>
      </c>
      <c r="EV47" s="41">
        <f t="shared" si="10"/>
        <v>14632.48</v>
      </c>
      <c r="EW47" s="41">
        <f t="shared" si="10"/>
        <v>9465.52</v>
      </c>
      <c r="EX47" s="41">
        <f t="shared" si="10"/>
        <v>9765.31</v>
      </c>
      <c r="EY47" s="41">
        <f t="shared" si="10"/>
        <v>6688.81</v>
      </c>
      <c r="EZ47" s="41">
        <f t="shared" si="10"/>
        <v>12951.38</v>
      </c>
      <c r="FA47" s="41">
        <f t="shared" si="10"/>
        <v>7190.98</v>
      </c>
      <c r="FB47" s="41">
        <f t="shared" si="10"/>
        <v>7544.25</v>
      </c>
      <c r="FC47" s="41">
        <f t="shared" si="10"/>
        <v>6534.42</v>
      </c>
      <c r="FD47" s="41">
        <f t="shared" si="10"/>
        <v>8006.28</v>
      </c>
      <c r="FE47" s="41">
        <f t="shared" si="10"/>
        <v>12871.2</v>
      </c>
      <c r="FF47" s="41">
        <f t="shared" si="10"/>
        <v>11144.13</v>
      </c>
      <c r="FG47" s="41">
        <f t="shared" si="10"/>
        <v>13034.37</v>
      </c>
      <c r="FH47" s="41">
        <f t="shared" si="10"/>
        <v>13048.29</v>
      </c>
      <c r="FI47" s="41">
        <f t="shared" si="10"/>
        <v>6863.75</v>
      </c>
      <c r="FJ47" s="41">
        <f t="shared" si="10"/>
        <v>6678.33</v>
      </c>
      <c r="FK47" s="41">
        <f t="shared" si="10"/>
        <v>6734.05</v>
      </c>
      <c r="FL47" s="41">
        <f t="shared" si="10"/>
        <v>6529.78</v>
      </c>
      <c r="FM47" s="41">
        <f t="shared" si="10"/>
        <v>6529.78</v>
      </c>
      <c r="FN47" s="41">
        <f t="shared" si="10"/>
        <v>6706.36</v>
      </c>
      <c r="FO47" s="41">
        <f t="shared" si="10"/>
        <v>6943.15</v>
      </c>
      <c r="FP47" s="41">
        <f t="shared" si="10"/>
        <v>6996.15</v>
      </c>
      <c r="FQ47" s="41">
        <f t="shared" si="10"/>
        <v>7256.2</v>
      </c>
      <c r="FR47" s="41">
        <f t="shared" si="10"/>
        <v>12390.2</v>
      </c>
      <c r="FS47" s="41">
        <f t="shared" si="10"/>
        <v>12079.58</v>
      </c>
      <c r="FT47" s="41">
        <f t="shared" si="10"/>
        <v>12824.03</v>
      </c>
      <c r="FU47" s="41">
        <f t="shared" si="10"/>
        <v>7462.92</v>
      </c>
      <c r="FV47" s="41">
        <f t="shared" si="10"/>
        <v>7324.45</v>
      </c>
      <c r="FW47" s="41">
        <f t="shared" si="10"/>
        <v>12523.54</v>
      </c>
      <c r="FX47" s="41">
        <f t="shared" si="10"/>
        <v>14122.04</v>
      </c>
      <c r="FY47" s="41"/>
      <c r="FZ47" s="41">
        <f>FZ46/FZ16</f>
        <v>6881.677059810373</v>
      </c>
      <c r="GA47" s="41"/>
      <c r="GB47" s="41"/>
      <c r="GC47" s="41"/>
      <c r="GD47" s="41"/>
      <c r="GE47" s="5"/>
      <c r="GF47" s="5"/>
      <c r="GG47" s="19"/>
      <c r="GH47" s="41"/>
      <c r="GI47" s="41"/>
      <c r="GJ47" s="41"/>
      <c r="GK47" s="41"/>
      <c r="GL47" s="41"/>
      <c r="GM47" s="41"/>
    </row>
    <row r="48" spans="1:189" s="20" customFormat="1" ht="15">
      <c r="A48" s="4" t="s">
        <v>294</v>
      </c>
      <c r="B48" s="5" t="s">
        <v>295</v>
      </c>
      <c r="C48" s="41">
        <f>C47</f>
        <v>7029.3</v>
      </c>
      <c r="D48" s="41">
        <f aca="true" t="shared" si="11" ref="D48:BO48">D47</f>
        <v>6690.43</v>
      </c>
      <c r="E48" s="41">
        <f t="shared" si="11"/>
        <v>7319.93</v>
      </c>
      <c r="F48" s="41">
        <f t="shared" si="11"/>
        <v>6620.7</v>
      </c>
      <c r="G48" s="41">
        <f t="shared" si="11"/>
        <v>7068.97</v>
      </c>
      <c r="H48" s="41">
        <f t="shared" si="11"/>
        <v>7096.42</v>
      </c>
      <c r="I48" s="41">
        <f t="shared" si="11"/>
        <v>7046.49</v>
      </c>
      <c r="J48" s="41">
        <f t="shared" si="11"/>
        <v>6681.19</v>
      </c>
      <c r="K48" s="41">
        <f t="shared" si="11"/>
        <v>8972.21</v>
      </c>
      <c r="L48" s="41">
        <f t="shared" si="11"/>
        <v>6982.36</v>
      </c>
      <c r="M48" s="41">
        <f t="shared" si="11"/>
        <v>8054.27</v>
      </c>
      <c r="N48" s="41">
        <f t="shared" si="11"/>
        <v>6821.25</v>
      </c>
      <c r="O48" s="41">
        <f t="shared" si="11"/>
        <v>6640.43</v>
      </c>
      <c r="P48" s="41">
        <f t="shared" si="11"/>
        <v>12129.51</v>
      </c>
      <c r="Q48" s="41">
        <f t="shared" si="11"/>
        <v>7181.95</v>
      </c>
      <c r="R48" s="41">
        <f t="shared" si="11"/>
        <v>7847</v>
      </c>
      <c r="S48" s="41">
        <f t="shared" si="11"/>
        <v>6897.27</v>
      </c>
      <c r="T48" s="41">
        <f t="shared" si="11"/>
        <v>11676.7</v>
      </c>
      <c r="U48" s="41">
        <f t="shared" si="11"/>
        <v>13479.47</v>
      </c>
      <c r="V48" s="41">
        <f t="shared" si="11"/>
        <v>8932.91</v>
      </c>
      <c r="W48" s="41">
        <f t="shared" si="11"/>
        <v>6490.32</v>
      </c>
      <c r="X48" s="41">
        <f t="shared" si="11"/>
        <v>13948.35</v>
      </c>
      <c r="Y48" s="41">
        <f t="shared" si="11"/>
        <v>7384.42</v>
      </c>
      <c r="Z48" s="41">
        <f t="shared" si="11"/>
        <v>9221.62</v>
      </c>
      <c r="AA48" s="41">
        <f t="shared" si="11"/>
        <v>6751.38</v>
      </c>
      <c r="AB48" s="41">
        <f t="shared" si="11"/>
        <v>6813.12</v>
      </c>
      <c r="AC48" s="41">
        <f t="shared" si="11"/>
        <v>7013.38</v>
      </c>
      <c r="AD48" s="41">
        <f t="shared" si="11"/>
        <v>6828.77</v>
      </c>
      <c r="AE48" s="41">
        <f t="shared" si="11"/>
        <v>12608.8</v>
      </c>
      <c r="AF48" s="41">
        <f t="shared" si="11"/>
        <v>10517.75</v>
      </c>
      <c r="AG48" s="41">
        <f t="shared" si="11"/>
        <v>7132.48</v>
      </c>
      <c r="AH48" s="41">
        <f t="shared" si="11"/>
        <v>6972.23</v>
      </c>
      <c r="AI48" s="41">
        <f t="shared" si="11"/>
        <v>8773.46</v>
      </c>
      <c r="AJ48" s="41">
        <f t="shared" si="11"/>
        <v>9387.2</v>
      </c>
      <c r="AK48" s="41">
        <f t="shared" si="11"/>
        <v>10406.84</v>
      </c>
      <c r="AL48" s="41">
        <f t="shared" si="11"/>
        <v>9278.95</v>
      </c>
      <c r="AM48" s="41">
        <f t="shared" si="11"/>
        <v>7488.29</v>
      </c>
      <c r="AN48" s="41">
        <f t="shared" si="11"/>
        <v>7460.27</v>
      </c>
      <c r="AO48" s="41">
        <f t="shared" si="11"/>
        <v>6552.47</v>
      </c>
      <c r="AP48" s="41">
        <f t="shared" si="11"/>
        <v>7293.61</v>
      </c>
      <c r="AQ48" s="41">
        <f t="shared" si="11"/>
        <v>9723.87</v>
      </c>
      <c r="AR48" s="41">
        <f t="shared" si="11"/>
        <v>6626.97</v>
      </c>
      <c r="AS48" s="41">
        <f t="shared" si="11"/>
        <v>7215.95</v>
      </c>
      <c r="AT48" s="41">
        <f t="shared" si="11"/>
        <v>6693.54</v>
      </c>
      <c r="AU48" s="41">
        <f t="shared" si="11"/>
        <v>8820.2</v>
      </c>
      <c r="AV48" s="41">
        <f t="shared" si="11"/>
        <v>9543.26</v>
      </c>
      <c r="AW48" s="41">
        <f t="shared" si="11"/>
        <v>10111.34</v>
      </c>
      <c r="AX48" s="41">
        <f t="shared" si="11"/>
        <v>14491.23</v>
      </c>
      <c r="AY48" s="41">
        <f t="shared" si="11"/>
        <v>7530.35</v>
      </c>
      <c r="AZ48" s="41">
        <f t="shared" si="11"/>
        <v>7030.65</v>
      </c>
      <c r="BA48" s="41">
        <f t="shared" si="11"/>
        <v>6529.78</v>
      </c>
      <c r="BB48" s="41">
        <f t="shared" si="11"/>
        <v>6529.78</v>
      </c>
      <c r="BC48" s="41">
        <f t="shared" si="11"/>
        <v>6740.45</v>
      </c>
      <c r="BD48" s="41">
        <f t="shared" si="11"/>
        <v>6529.78</v>
      </c>
      <c r="BE48" s="41">
        <f t="shared" si="11"/>
        <v>6980.6</v>
      </c>
      <c r="BF48" s="41">
        <f t="shared" si="11"/>
        <v>6529.78</v>
      </c>
      <c r="BG48" s="41">
        <f t="shared" si="11"/>
        <v>7432.42</v>
      </c>
      <c r="BH48" s="41">
        <f t="shared" si="11"/>
        <v>7539.16</v>
      </c>
      <c r="BI48" s="41">
        <f t="shared" si="11"/>
        <v>9630.34</v>
      </c>
      <c r="BJ48" s="41">
        <f t="shared" si="11"/>
        <v>6529.78</v>
      </c>
      <c r="BK48" s="41">
        <f t="shared" si="11"/>
        <v>6529.78</v>
      </c>
      <c r="BL48" s="41">
        <f t="shared" si="11"/>
        <v>11272.52</v>
      </c>
      <c r="BM48" s="41">
        <f t="shared" si="11"/>
        <v>8960.12</v>
      </c>
      <c r="BN48" s="41">
        <f t="shared" si="11"/>
        <v>6529.78</v>
      </c>
      <c r="BO48" s="41">
        <f t="shared" si="11"/>
        <v>6620.83</v>
      </c>
      <c r="BP48" s="41">
        <f aca="true" t="shared" si="12" ref="BP48:EA48">BP47</f>
        <v>9876.84</v>
      </c>
      <c r="BQ48" s="41">
        <f t="shared" si="12"/>
        <v>7084.4</v>
      </c>
      <c r="BR48" s="41">
        <f t="shared" si="12"/>
        <v>6582.38</v>
      </c>
      <c r="BS48" s="41">
        <f t="shared" si="12"/>
        <v>7086.59</v>
      </c>
      <c r="BT48" s="41">
        <f t="shared" si="12"/>
        <v>9217.06</v>
      </c>
      <c r="BU48" s="41">
        <f t="shared" si="12"/>
        <v>7897.17</v>
      </c>
      <c r="BV48" s="41">
        <f t="shared" si="12"/>
        <v>6827.26</v>
      </c>
      <c r="BW48" s="41">
        <f t="shared" si="12"/>
        <v>6887.52</v>
      </c>
      <c r="BX48" s="41">
        <f t="shared" si="12"/>
        <v>14105.33</v>
      </c>
      <c r="BY48" s="41">
        <f t="shared" si="12"/>
        <v>7303.9</v>
      </c>
      <c r="BZ48" s="41">
        <f t="shared" si="12"/>
        <v>9241</v>
      </c>
      <c r="CA48" s="41">
        <f t="shared" si="12"/>
        <v>10943.55</v>
      </c>
      <c r="CB48" s="41">
        <f t="shared" si="12"/>
        <v>6704.35</v>
      </c>
      <c r="CC48" s="41">
        <f t="shared" si="12"/>
        <v>10741.22</v>
      </c>
      <c r="CD48" s="41">
        <f t="shared" si="12"/>
        <v>13378.46</v>
      </c>
      <c r="CE48" s="41">
        <f t="shared" si="12"/>
        <v>11117.11</v>
      </c>
      <c r="CF48" s="41">
        <f t="shared" si="12"/>
        <v>11989.21</v>
      </c>
      <c r="CG48" s="41">
        <f t="shared" si="12"/>
        <v>10025.92</v>
      </c>
      <c r="CH48" s="41">
        <f t="shared" si="12"/>
        <v>12452.48</v>
      </c>
      <c r="CI48" s="41">
        <f t="shared" si="12"/>
        <v>6916.01</v>
      </c>
      <c r="CJ48" s="41">
        <f t="shared" si="12"/>
        <v>7327.4</v>
      </c>
      <c r="CK48" s="41">
        <f t="shared" si="12"/>
        <v>6789.77</v>
      </c>
      <c r="CL48" s="41">
        <f t="shared" si="12"/>
        <v>7062.29</v>
      </c>
      <c r="CM48" s="41">
        <f t="shared" si="12"/>
        <v>7640.7</v>
      </c>
      <c r="CN48" s="41">
        <f t="shared" si="12"/>
        <v>6529.78</v>
      </c>
      <c r="CO48" s="41">
        <f t="shared" si="12"/>
        <v>6529.78</v>
      </c>
      <c r="CP48" s="41">
        <f t="shared" si="12"/>
        <v>7162.4</v>
      </c>
      <c r="CQ48" s="41">
        <f t="shared" si="12"/>
        <v>6886.42</v>
      </c>
      <c r="CR48" s="41">
        <f t="shared" si="12"/>
        <v>10649.79</v>
      </c>
      <c r="CS48" s="41">
        <f t="shared" si="12"/>
        <v>8526.74</v>
      </c>
      <c r="CT48" s="41">
        <f t="shared" si="12"/>
        <v>12263</v>
      </c>
      <c r="CU48" s="41">
        <f t="shared" si="12"/>
        <v>6512.39</v>
      </c>
      <c r="CV48" s="41">
        <f t="shared" si="12"/>
        <v>12920.17</v>
      </c>
      <c r="CW48" s="41">
        <f t="shared" si="12"/>
        <v>11345.52</v>
      </c>
      <c r="CX48" s="41">
        <f t="shared" si="12"/>
        <v>7522.42</v>
      </c>
      <c r="CY48" s="41">
        <f t="shared" si="12"/>
        <v>7084.6</v>
      </c>
      <c r="CZ48" s="41">
        <f t="shared" si="12"/>
        <v>6545.55</v>
      </c>
      <c r="DA48" s="41">
        <f t="shared" si="12"/>
        <v>11016.22</v>
      </c>
      <c r="DB48" s="41">
        <f t="shared" si="12"/>
        <v>9017.66</v>
      </c>
      <c r="DC48" s="41">
        <f t="shared" si="12"/>
        <v>12069.17</v>
      </c>
      <c r="DD48" s="41">
        <f t="shared" si="12"/>
        <v>11802.61</v>
      </c>
      <c r="DE48" s="41">
        <f t="shared" si="12"/>
        <v>7336.27</v>
      </c>
      <c r="DF48" s="41">
        <f t="shared" si="12"/>
        <v>6529.78</v>
      </c>
      <c r="DG48" s="41">
        <f t="shared" si="12"/>
        <v>12638.36</v>
      </c>
      <c r="DH48" s="41">
        <f t="shared" si="12"/>
        <v>6529.78</v>
      </c>
      <c r="DI48" s="41">
        <f t="shared" si="12"/>
        <v>6529.78</v>
      </c>
      <c r="DJ48" s="41">
        <f t="shared" si="12"/>
        <v>7314.29</v>
      </c>
      <c r="DK48" s="41">
        <f t="shared" si="12"/>
        <v>8329.93</v>
      </c>
      <c r="DL48" s="41">
        <f t="shared" si="12"/>
        <v>6826.16</v>
      </c>
      <c r="DM48" s="41">
        <f t="shared" si="12"/>
        <v>9354.8</v>
      </c>
      <c r="DN48" s="41">
        <f t="shared" si="12"/>
        <v>7003.89</v>
      </c>
      <c r="DO48" s="41">
        <f t="shared" si="12"/>
        <v>6982.38</v>
      </c>
      <c r="DP48" s="41">
        <f t="shared" si="12"/>
        <v>11124.68</v>
      </c>
      <c r="DQ48" s="41">
        <f t="shared" si="12"/>
        <v>7606.82</v>
      </c>
      <c r="DR48" s="41">
        <f t="shared" si="12"/>
        <v>7028.75</v>
      </c>
      <c r="DS48" s="41">
        <f t="shared" si="12"/>
        <v>7529.19</v>
      </c>
      <c r="DT48" s="41">
        <f t="shared" si="12"/>
        <v>11426.22</v>
      </c>
      <c r="DU48" s="41">
        <f t="shared" si="12"/>
        <v>8009.38</v>
      </c>
      <c r="DV48" s="41">
        <f t="shared" si="12"/>
        <v>11205.11</v>
      </c>
      <c r="DW48" s="41">
        <f t="shared" si="12"/>
        <v>8340.71</v>
      </c>
      <c r="DX48" s="41">
        <f t="shared" si="12"/>
        <v>11034.21</v>
      </c>
      <c r="DY48" s="41">
        <f t="shared" si="12"/>
        <v>9412.57</v>
      </c>
      <c r="DZ48" s="41">
        <f t="shared" si="12"/>
        <v>7133.86</v>
      </c>
      <c r="EA48" s="41">
        <f t="shared" si="12"/>
        <v>7741.78</v>
      </c>
      <c r="EB48" s="41">
        <f aca="true" t="shared" si="13" ref="EB48:FX48">EB47</f>
        <v>7223.98</v>
      </c>
      <c r="EC48" s="41">
        <f t="shared" si="13"/>
        <v>8770.95</v>
      </c>
      <c r="ED48" s="41">
        <f t="shared" si="13"/>
        <v>8949.53</v>
      </c>
      <c r="EE48" s="41">
        <f t="shared" si="13"/>
        <v>9654.77</v>
      </c>
      <c r="EF48" s="41">
        <f t="shared" si="13"/>
        <v>6889.35</v>
      </c>
      <c r="EG48" s="41">
        <f t="shared" si="13"/>
        <v>8708.49</v>
      </c>
      <c r="EH48" s="41">
        <f t="shared" si="13"/>
        <v>9269.95</v>
      </c>
      <c r="EI48" s="41">
        <f t="shared" si="13"/>
        <v>6784.83</v>
      </c>
      <c r="EJ48" s="41">
        <f t="shared" si="13"/>
        <v>6529.78</v>
      </c>
      <c r="EK48" s="41">
        <f t="shared" si="13"/>
        <v>7049.5</v>
      </c>
      <c r="EL48" s="41">
        <f t="shared" si="13"/>
        <v>7136.12</v>
      </c>
      <c r="EM48" s="41">
        <f t="shared" si="13"/>
        <v>7415.19</v>
      </c>
      <c r="EN48" s="41">
        <f t="shared" si="13"/>
        <v>6954.22</v>
      </c>
      <c r="EO48" s="41">
        <f t="shared" si="13"/>
        <v>7354.82</v>
      </c>
      <c r="EP48" s="41">
        <f t="shared" si="13"/>
        <v>8357.73</v>
      </c>
      <c r="EQ48" s="41">
        <f t="shared" si="13"/>
        <v>6913.47</v>
      </c>
      <c r="ER48" s="41">
        <f t="shared" si="13"/>
        <v>8640.61</v>
      </c>
      <c r="ES48" s="41">
        <f t="shared" si="13"/>
        <v>12393.48</v>
      </c>
      <c r="ET48" s="41">
        <f t="shared" si="13"/>
        <v>11661.87</v>
      </c>
      <c r="EU48" s="41">
        <f t="shared" si="13"/>
        <v>7756.27</v>
      </c>
      <c r="EV48" s="41">
        <f t="shared" si="13"/>
        <v>14632.48</v>
      </c>
      <c r="EW48" s="41">
        <f t="shared" si="13"/>
        <v>9465.52</v>
      </c>
      <c r="EX48" s="41">
        <f t="shared" si="13"/>
        <v>9765.31</v>
      </c>
      <c r="EY48" s="41">
        <f t="shared" si="13"/>
        <v>6688.81</v>
      </c>
      <c r="EZ48" s="41">
        <f t="shared" si="13"/>
        <v>12951.38</v>
      </c>
      <c r="FA48" s="41">
        <f t="shared" si="13"/>
        <v>7190.98</v>
      </c>
      <c r="FB48" s="41">
        <f t="shared" si="13"/>
        <v>7544.25</v>
      </c>
      <c r="FC48" s="41">
        <f t="shared" si="13"/>
        <v>6534.42</v>
      </c>
      <c r="FD48" s="41">
        <f t="shared" si="13"/>
        <v>8006.28</v>
      </c>
      <c r="FE48" s="41">
        <f t="shared" si="13"/>
        <v>12871.2</v>
      </c>
      <c r="FF48" s="41">
        <f t="shared" si="13"/>
        <v>11144.13</v>
      </c>
      <c r="FG48" s="41">
        <f t="shared" si="13"/>
        <v>13034.37</v>
      </c>
      <c r="FH48" s="41">
        <f t="shared" si="13"/>
        <v>13048.29</v>
      </c>
      <c r="FI48" s="41">
        <f t="shared" si="13"/>
        <v>6863.75</v>
      </c>
      <c r="FJ48" s="41">
        <f t="shared" si="13"/>
        <v>6678.33</v>
      </c>
      <c r="FK48" s="41">
        <f t="shared" si="13"/>
        <v>6734.05</v>
      </c>
      <c r="FL48" s="41">
        <f t="shared" si="13"/>
        <v>6529.78</v>
      </c>
      <c r="FM48" s="41">
        <f t="shared" si="13"/>
        <v>6529.78</v>
      </c>
      <c r="FN48" s="41">
        <f t="shared" si="13"/>
        <v>6706.36</v>
      </c>
      <c r="FO48" s="41">
        <f t="shared" si="13"/>
        <v>6943.15</v>
      </c>
      <c r="FP48" s="41">
        <f t="shared" si="13"/>
        <v>6996.15</v>
      </c>
      <c r="FQ48" s="41">
        <f t="shared" si="13"/>
        <v>7256.2</v>
      </c>
      <c r="FR48" s="41">
        <f t="shared" si="13"/>
        <v>12390.2</v>
      </c>
      <c r="FS48" s="41">
        <f t="shared" si="13"/>
        <v>12079.58</v>
      </c>
      <c r="FT48" s="41">
        <f t="shared" si="13"/>
        <v>12824.03</v>
      </c>
      <c r="FU48" s="41">
        <f t="shared" si="13"/>
        <v>7462.92</v>
      </c>
      <c r="FV48" s="41">
        <f t="shared" si="13"/>
        <v>7324.45</v>
      </c>
      <c r="FW48" s="41">
        <f t="shared" si="13"/>
        <v>12523.54</v>
      </c>
      <c r="FX48" s="41">
        <f t="shared" si="13"/>
        <v>14122.04</v>
      </c>
      <c r="FY48" s="41"/>
      <c r="FZ48" s="41"/>
      <c r="GA48" s="41"/>
      <c r="GB48" s="41"/>
      <c r="GC48" s="41"/>
      <c r="GD48" s="41"/>
      <c r="GG48" s="19"/>
    </row>
    <row r="49" spans="1:189" s="20" customFormat="1" ht="15">
      <c r="A49" s="4" t="s">
        <v>296</v>
      </c>
      <c r="B49" s="5" t="s">
        <v>297</v>
      </c>
      <c r="C49" s="20">
        <v>6529.76</v>
      </c>
      <c r="D49" s="20">
        <v>6529.76</v>
      </c>
      <c r="E49" s="20">
        <v>6529.76</v>
      </c>
      <c r="F49" s="20">
        <v>6529.76</v>
      </c>
      <c r="G49" s="20">
        <v>6529.76</v>
      </c>
      <c r="H49" s="20">
        <v>6529.76</v>
      </c>
      <c r="I49" s="20">
        <v>6529.76</v>
      </c>
      <c r="J49" s="20">
        <v>6529.76</v>
      </c>
      <c r="K49" s="20">
        <v>6529.76</v>
      </c>
      <c r="L49" s="20">
        <v>6529.76</v>
      </c>
      <c r="M49" s="20">
        <v>6529.76</v>
      </c>
      <c r="N49" s="20">
        <v>6529.76</v>
      </c>
      <c r="O49" s="20">
        <v>6529.76</v>
      </c>
      <c r="P49" s="20">
        <v>6529.76</v>
      </c>
      <c r="Q49" s="20">
        <v>6529.76</v>
      </c>
      <c r="R49" s="20">
        <v>6529.76</v>
      </c>
      <c r="S49" s="20">
        <v>6529.76</v>
      </c>
      <c r="T49" s="20">
        <v>6529.76</v>
      </c>
      <c r="U49" s="20">
        <v>6529.76</v>
      </c>
      <c r="V49" s="20">
        <v>6529.76</v>
      </c>
      <c r="W49" s="20">
        <v>6529.76</v>
      </c>
      <c r="X49" s="20">
        <v>6529.76</v>
      </c>
      <c r="Y49" s="20">
        <v>6529.76</v>
      </c>
      <c r="Z49" s="20">
        <v>6529.76</v>
      </c>
      <c r="AA49" s="20">
        <v>6529.76</v>
      </c>
      <c r="AB49" s="20">
        <v>6529.76</v>
      </c>
      <c r="AC49" s="20">
        <v>6529.76</v>
      </c>
      <c r="AD49" s="20">
        <v>6529.76</v>
      </c>
      <c r="AE49" s="20">
        <v>6529.76</v>
      </c>
      <c r="AF49" s="20">
        <v>6529.76</v>
      </c>
      <c r="AG49" s="20">
        <v>6529.76</v>
      </c>
      <c r="AH49" s="20">
        <v>6529.76</v>
      </c>
      <c r="AI49" s="20">
        <v>6529.76</v>
      </c>
      <c r="AJ49" s="20">
        <v>6529.76</v>
      </c>
      <c r="AK49" s="20">
        <v>6529.76</v>
      </c>
      <c r="AL49" s="20">
        <v>6529.76</v>
      </c>
      <c r="AM49" s="20">
        <v>6529.76</v>
      </c>
      <c r="AN49" s="20">
        <v>6529.76</v>
      </c>
      <c r="AO49" s="20">
        <v>6529.76</v>
      </c>
      <c r="AP49" s="20">
        <v>6529.76</v>
      </c>
      <c r="AQ49" s="20">
        <v>6529.76</v>
      </c>
      <c r="AR49" s="20">
        <v>6529.76</v>
      </c>
      <c r="AS49" s="20">
        <v>6529.76</v>
      </c>
      <c r="AT49" s="20">
        <v>6529.76</v>
      </c>
      <c r="AU49" s="20">
        <v>6529.76</v>
      </c>
      <c r="AV49" s="20">
        <v>6529.76</v>
      </c>
      <c r="AW49" s="20">
        <v>6529.76</v>
      </c>
      <c r="AX49" s="20">
        <v>6529.76</v>
      </c>
      <c r="AY49" s="20">
        <v>6529.76</v>
      </c>
      <c r="AZ49" s="20">
        <v>6529.76</v>
      </c>
      <c r="BA49" s="20">
        <v>6529.76</v>
      </c>
      <c r="BB49" s="20">
        <v>6529.76</v>
      </c>
      <c r="BC49" s="20">
        <v>6529.76</v>
      </c>
      <c r="BD49" s="20">
        <v>6529.76</v>
      </c>
      <c r="BE49" s="20">
        <v>6529.76</v>
      </c>
      <c r="BF49" s="20">
        <v>6529.76</v>
      </c>
      <c r="BG49" s="20">
        <v>6529.76</v>
      </c>
      <c r="BH49" s="20">
        <v>6529.76</v>
      </c>
      <c r="BI49" s="20">
        <v>6529.76</v>
      </c>
      <c r="BJ49" s="20">
        <v>6529.76</v>
      </c>
      <c r="BK49" s="20">
        <v>6529.76</v>
      </c>
      <c r="BL49" s="20">
        <v>6529.76</v>
      </c>
      <c r="BM49" s="20">
        <v>6529.76</v>
      </c>
      <c r="BN49" s="20">
        <v>6529.76</v>
      </c>
      <c r="BO49" s="20">
        <v>6529.76</v>
      </c>
      <c r="BP49" s="20">
        <v>6529.76</v>
      </c>
      <c r="BQ49" s="20">
        <v>6529.76</v>
      </c>
      <c r="BR49" s="20">
        <v>6529.76</v>
      </c>
      <c r="BS49" s="20">
        <v>6529.76</v>
      </c>
      <c r="BT49" s="20">
        <v>6529.76</v>
      </c>
      <c r="BU49" s="20">
        <v>6529.76</v>
      </c>
      <c r="BV49" s="20">
        <v>6529.76</v>
      </c>
      <c r="BW49" s="20">
        <v>6529.76</v>
      </c>
      <c r="BX49" s="20">
        <v>6529.76</v>
      </c>
      <c r="BY49" s="20">
        <v>6529.76</v>
      </c>
      <c r="BZ49" s="20">
        <v>6529.76</v>
      </c>
      <c r="CA49" s="20">
        <v>6529.76</v>
      </c>
      <c r="CB49" s="20">
        <v>6529.76</v>
      </c>
      <c r="CC49" s="20">
        <v>6529.76</v>
      </c>
      <c r="CD49" s="20">
        <v>6529.76</v>
      </c>
      <c r="CE49" s="20">
        <v>6529.76</v>
      </c>
      <c r="CF49" s="20">
        <v>6529.76</v>
      </c>
      <c r="CG49" s="20">
        <v>6529.76</v>
      </c>
      <c r="CH49" s="20">
        <v>6529.76</v>
      </c>
      <c r="CI49" s="20">
        <v>6529.76</v>
      </c>
      <c r="CJ49" s="20">
        <v>6529.76</v>
      </c>
      <c r="CK49" s="20">
        <v>6529.76</v>
      </c>
      <c r="CL49" s="20">
        <v>6529.76</v>
      </c>
      <c r="CM49" s="20">
        <v>6529.76</v>
      </c>
      <c r="CN49" s="20">
        <v>6529.76</v>
      </c>
      <c r="CO49" s="20">
        <v>6529.76</v>
      </c>
      <c r="CP49" s="20">
        <v>6529.76</v>
      </c>
      <c r="CQ49" s="20">
        <v>6529.76</v>
      </c>
      <c r="CR49" s="20">
        <v>6529.76</v>
      </c>
      <c r="CS49" s="20">
        <v>6529.76</v>
      </c>
      <c r="CT49" s="20">
        <v>6529.76</v>
      </c>
      <c r="CU49" s="20">
        <v>6529.76</v>
      </c>
      <c r="CV49" s="20">
        <v>6529.76</v>
      </c>
      <c r="CW49" s="20">
        <v>6529.76</v>
      </c>
      <c r="CX49" s="20">
        <v>6529.76</v>
      </c>
      <c r="CY49" s="20">
        <v>6529.76</v>
      </c>
      <c r="CZ49" s="20">
        <v>6529.76</v>
      </c>
      <c r="DA49" s="20">
        <v>6529.76</v>
      </c>
      <c r="DB49" s="20">
        <v>6529.76</v>
      </c>
      <c r="DC49" s="20">
        <v>6529.76</v>
      </c>
      <c r="DD49" s="20">
        <v>6529.76</v>
      </c>
      <c r="DE49" s="20">
        <v>6529.76</v>
      </c>
      <c r="DF49" s="20">
        <v>6529.76</v>
      </c>
      <c r="DG49" s="20">
        <v>6529.76</v>
      </c>
      <c r="DH49" s="20">
        <v>6529.76</v>
      </c>
      <c r="DI49" s="20">
        <v>6529.76</v>
      </c>
      <c r="DJ49" s="20">
        <v>6529.76</v>
      </c>
      <c r="DK49" s="20">
        <v>6529.76</v>
      </c>
      <c r="DL49" s="20">
        <v>6529.76</v>
      </c>
      <c r="DM49" s="20">
        <v>6529.76</v>
      </c>
      <c r="DN49" s="20">
        <v>6529.76</v>
      </c>
      <c r="DO49" s="20">
        <v>6529.76</v>
      </c>
      <c r="DP49" s="20">
        <v>6529.76</v>
      </c>
      <c r="DQ49" s="20">
        <v>6529.76</v>
      </c>
      <c r="DR49" s="20">
        <v>6529.76</v>
      </c>
      <c r="DS49" s="20">
        <v>6529.76</v>
      </c>
      <c r="DT49" s="20">
        <v>6529.76</v>
      </c>
      <c r="DU49" s="20">
        <v>6529.76</v>
      </c>
      <c r="DV49" s="20">
        <v>6529.76</v>
      </c>
      <c r="DW49" s="20">
        <v>6529.76</v>
      </c>
      <c r="DX49" s="20">
        <v>6529.76</v>
      </c>
      <c r="DY49" s="20">
        <v>6529.76</v>
      </c>
      <c r="DZ49" s="20">
        <v>6529.76</v>
      </c>
      <c r="EA49" s="20">
        <v>6529.76</v>
      </c>
      <c r="EB49" s="20">
        <v>6529.76</v>
      </c>
      <c r="EC49" s="20">
        <v>6529.76</v>
      </c>
      <c r="ED49" s="20">
        <v>6529.76</v>
      </c>
      <c r="EE49" s="20">
        <v>6529.76</v>
      </c>
      <c r="EF49" s="20">
        <v>6529.76</v>
      </c>
      <c r="EG49" s="20">
        <v>6529.76</v>
      </c>
      <c r="EH49" s="20">
        <v>6529.76</v>
      </c>
      <c r="EI49" s="20">
        <v>6529.76</v>
      </c>
      <c r="EJ49" s="20">
        <v>6529.76</v>
      </c>
      <c r="EK49" s="20">
        <v>6529.76</v>
      </c>
      <c r="EL49" s="20">
        <v>6529.76</v>
      </c>
      <c r="EM49" s="20">
        <v>6529.76</v>
      </c>
      <c r="EN49" s="20">
        <v>6529.76</v>
      </c>
      <c r="EO49" s="20">
        <v>6529.76</v>
      </c>
      <c r="EP49" s="20">
        <v>6529.76</v>
      </c>
      <c r="EQ49" s="20">
        <v>6529.76</v>
      </c>
      <c r="ER49" s="20">
        <v>6529.76</v>
      </c>
      <c r="ES49" s="20">
        <v>6529.76</v>
      </c>
      <c r="ET49" s="20">
        <v>6529.76</v>
      </c>
      <c r="EU49" s="20">
        <v>6529.76</v>
      </c>
      <c r="EV49" s="20">
        <v>6529.76</v>
      </c>
      <c r="EW49" s="20">
        <v>6529.76</v>
      </c>
      <c r="EX49" s="20">
        <v>6529.76</v>
      </c>
      <c r="EY49" s="20">
        <v>6529.76</v>
      </c>
      <c r="EZ49" s="20">
        <v>6529.76</v>
      </c>
      <c r="FA49" s="20">
        <v>6529.76</v>
      </c>
      <c r="FB49" s="20">
        <v>6529.76</v>
      </c>
      <c r="FC49" s="20">
        <v>6529.76</v>
      </c>
      <c r="FD49" s="20">
        <v>6529.76</v>
      </c>
      <c r="FE49" s="20">
        <v>6529.76</v>
      </c>
      <c r="FF49" s="20">
        <v>6529.76</v>
      </c>
      <c r="FG49" s="20">
        <v>6529.76</v>
      </c>
      <c r="FH49" s="20">
        <v>6529.76</v>
      </c>
      <c r="FI49" s="20">
        <v>6529.76</v>
      </c>
      <c r="FJ49" s="20">
        <v>6529.76</v>
      </c>
      <c r="FK49" s="20">
        <v>6529.76</v>
      </c>
      <c r="FL49" s="20">
        <v>6529.76</v>
      </c>
      <c r="FM49" s="20">
        <v>6529.76</v>
      </c>
      <c r="FN49" s="20">
        <v>6529.76</v>
      </c>
      <c r="FO49" s="20">
        <v>6529.76</v>
      </c>
      <c r="FP49" s="20">
        <v>6529.76</v>
      </c>
      <c r="FQ49" s="20">
        <v>6529.76</v>
      </c>
      <c r="FR49" s="20">
        <v>6529.76</v>
      </c>
      <c r="FS49" s="20">
        <v>6529.76</v>
      </c>
      <c r="FT49" s="20">
        <v>6529.76</v>
      </c>
      <c r="FU49" s="20">
        <v>6529.76</v>
      </c>
      <c r="FV49" s="20">
        <v>6529.76</v>
      </c>
      <c r="FW49" s="20">
        <v>6529.76</v>
      </c>
      <c r="FX49" s="20">
        <v>6529.76</v>
      </c>
      <c r="GG49" s="19"/>
    </row>
    <row r="50" spans="1:189" s="20" customFormat="1" ht="15">
      <c r="A50" s="4" t="s">
        <v>298</v>
      </c>
      <c r="B50" s="5" t="s">
        <v>299</v>
      </c>
      <c r="C50" s="41">
        <v>4444.73</v>
      </c>
      <c r="D50" s="41">
        <v>4382.23</v>
      </c>
      <c r="E50" s="41">
        <v>4643.62</v>
      </c>
      <c r="F50" s="41">
        <v>4442.14</v>
      </c>
      <c r="G50" s="41">
        <v>4801.37</v>
      </c>
      <c r="H50" s="41">
        <v>5224.76</v>
      </c>
      <c r="I50" s="41">
        <v>4400.06</v>
      </c>
      <c r="J50" s="41">
        <v>4422.42</v>
      </c>
      <c r="K50" s="41">
        <v>5956.39</v>
      </c>
      <c r="L50" s="41">
        <v>4512.14</v>
      </c>
      <c r="M50" s="41">
        <v>4891.28</v>
      </c>
      <c r="N50" s="41">
        <v>4566.5</v>
      </c>
      <c r="O50" s="41">
        <v>4324.91</v>
      </c>
      <c r="P50" s="41">
        <v>8081.62</v>
      </c>
      <c r="Q50" s="41">
        <v>4557.13</v>
      </c>
      <c r="R50" s="41">
        <v>5794.81</v>
      </c>
      <c r="S50" s="41">
        <v>4654.13</v>
      </c>
      <c r="T50" s="41">
        <v>6285.04</v>
      </c>
      <c r="U50" s="41">
        <v>8897.76</v>
      </c>
      <c r="V50" s="41">
        <v>5528.99</v>
      </c>
      <c r="W50" s="41">
        <v>8934.36</v>
      </c>
      <c r="X50" s="41">
        <v>8967.96</v>
      </c>
      <c r="Y50" s="41">
        <v>4825.69</v>
      </c>
      <c r="Z50" s="41">
        <v>5978.58</v>
      </c>
      <c r="AA50" s="41">
        <v>4382</v>
      </c>
      <c r="AB50" s="41">
        <v>4478.42</v>
      </c>
      <c r="AC50" s="41">
        <v>4771.87</v>
      </c>
      <c r="AD50" s="41">
        <v>4588.03</v>
      </c>
      <c r="AE50" s="41">
        <v>7845.13</v>
      </c>
      <c r="AF50" s="41">
        <v>5766.84</v>
      </c>
      <c r="AG50" s="41">
        <v>4715.63</v>
      </c>
      <c r="AH50" s="41">
        <v>4843.89</v>
      </c>
      <c r="AI50" s="41">
        <v>5861.74</v>
      </c>
      <c r="AJ50" s="41">
        <v>5128.64</v>
      </c>
      <c r="AK50" s="41">
        <v>5619.26</v>
      </c>
      <c r="AL50" s="41">
        <v>5819.82</v>
      </c>
      <c r="AM50" s="41">
        <v>5047.39</v>
      </c>
      <c r="AN50" s="41">
        <v>5404.08</v>
      </c>
      <c r="AO50" s="41">
        <v>4396.21</v>
      </c>
      <c r="AP50" s="41">
        <v>4945.33</v>
      </c>
      <c r="AQ50" s="41">
        <v>5921.13</v>
      </c>
      <c r="AR50" s="41">
        <v>4354.63</v>
      </c>
      <c r="AS50" s="41">
        <v>4742.21</v>
      </c>
      <c r="AT50" s="41">
        <v>4562.24</v>
      </c>
      <c r="AU50" s="41">
        <v>6226.05</v>
      </c>
      <c r="AV50" s="41">
        <v>6165.39</v>
      </c>
      <c r="AW50" s="41">
        <v>6913.93</v>
      </c>
      <c r="AX50" s="41">
        <v>9198.18</v>
      </c>
      <c r="AY50" s="41">
        <v>5221.9</v>
      </c>
      <c r="AZ50" s="41">
        <v>4429.87</v>
      </c>
      <c r="BA50" s="41">
        <v>4305</v>
      </c>
      <c r="BB50" s="41">
        <v>4322.35</v>
      </c>
      <c r="BC50" s="41">
        <v>4471.7</v>
      </c>
      <c r="BD50" s="41">
        <v>4363.75</v>
      </c>
      <c r="BE50" s="41">
        <v>4707.66</v>
      </c>
      <c r="BF50" s="41">
        <v>4305</v>
      </c>
      <c r="BG50" s="41">
        <v>5210.4</v>
      </c>
      <c r="BH50" s="41">
        <v>5186.77</v>
      </c>
      <c r="BI50" s="41">
        <v>8562.92</v>
      </c>
      <c r="BJ50" s="41">
        <v>4397.85</v>
      </c>
      <c r="BK50" s="41">
        <v>4364.25</v>
      </c>
      <c r="BL50" s="41">
        <v>10295.05</v>
      </c>
      <c r="BM50" s="41">
        <v>6523.76</v>
      </c>
      <c r="BN50" s="41">
        <v>4305</v>
      </c>
      <c r="BO50" s="41">
        <v>4425.92</v>
      </c>
      <c r="BP50" s="41">
        <v>6064</v>
      </c>
      <c r="BQ50" s="41">
        <v>4647.31</v>
      </c>
      <c r="BR50" s="41">
        <v>4446.09</v>
      </c>
      <c r="BS50" s="41">
        <v>5188.88</v>
      </c>
      <c r="BT50" s="41">
        <v>6113.49</v>
      </c>
      <c r="BU50" s="41">
        <v>5251.35</v>
      </c>
      <c r="BV50" s="41">
        <v>4620.38</v>
      </c>
      <c r="BW50" s="41">
        <v>4618.81</v>
      </c>
      <c r="BX50" s="41">
        <v>9998.93</v>
      </c>
      <c r="BY50" s="41">
        <v>4902.65</v>
      </c>
      <c r="BZ50" s="41">
        <v>5919.62</v>
      </c>
      <c r="CA50" s="41">
        <v>6106.74</v>
      </c>
      <c r="CB50" s="41">
        <v>4498.72</v>
      </c>
      <c r="CC50" s="41">
        <v>5919.99</v>
      </c>
      <c r="CD50" s="41">
        <v>8601.35</v>
      </c>
      <c r="CE50" s="41">
        <v>6562.5</v>
      </c>
      <c r="CF50" s="41">
        <v>8091.38</v>
      </c>
      <c r="CG50" s="41">
        <v>5843.24</v>
      </c>
      <c r="CH50" s="41">
        <v>7902.52</v>
      </c>
      <c r="CI50" s="41">
        <v>4554.54</v>
      </c>
      <c r="CJ50" s="41">
        <v>4744.15</v>
      </c>
      <c r="CK50" s="41">
        <v>4483.62</v>
      </c>
      <c r="CL50" s="41">
        <v>4848.07</v>
      </c>
      <c r="CM50" s="41">
        <v>4964.33</v>
      </c>
      <c r="CN50" s="41">
        <v>4305</v>
      </c>
      <c r="CO50" s="41">
        <v>4305</v>
      </c>
      <c r="CP50" s="41">
        <v>4747.81</v>
      </c>
      <c r="CQ50" s="41">
        <v>4786.6</v>
      </c>
      <c r="CR50" s="41">
        <v>7493.37</v>
      </c>
      <c r="CS50" s="41">
        <v>5893.5</v>
      </c>
      <c r="CT50" s="41">
        <v>7710.75</v>
      </c>
      <c r="CU50" s="41">
        <v>9200.07</v>
      </c>
      <c r="CV50" s="41">
        <v>8564.66</v>
      </c>
      <c r="CW50" s="41">
        <v>6383.51</v>
      </c>
      <c r="CX50" s="41">
        <v>4960.03</v>
      </c>
      <c r="CY50" s="41">
        <v>8854.76</v>
      </c>
      <c r="CZ50" s="41">
        <v>4394.77</v>
      </c>
      <c r="DA50" s="41">
        <v>7065.94</v>
      </c>
      <c r="DB50" s="41">
        <v>6442.73</v>
      </c>
      <c r="DC50" s="41">
        <v>8170.28</v>
      </c>
      <c r="DD50" s="41">
        <v>7955.01</v>
      </c>
      <c r="DE50" s="41">
        <v>5036.2</v>
      </c>
      <c r="DF50" s="41">
        <v>4305</v>
      </c>
      <c r="DG50" s="41">
        <v>8295.41</v>
      </c>
      <c r="DH50" s="41">
        <v>4305</v>
      </c>
      <c r="DI50" s="41">
        <v>4339.27</v>
      </c>
      <c r="DJ50" s="41">
        <v>4986.53</v>
      </c>
      <c r="DK50" s="41">
        <v>4982.97</v>
      </c>
      <c r="DL50" s="41">
        <v>4434.14</v>
      </c>
      <c r="DM50" s="41">
        <v>5206</v>
      </c>
      <c r="DN50" s="41">
        <v>4707.48</v>
      </c>
      <c r="DO50" s="41">
        <v>4599.61</v>
      </c>
      <c r="DP50" s="41">
        <v>8569.55</v>
      </c>
      <c r="DQ50" s="41">
        <v>5132.62</v>
      </c>
      <c r="DR50" s="41">
        <v>4582.81</v>
      </c>
      <c r="DS50" s="41">
        <v>4997.14</v>
      </c>
      <c r="DT50" s="41">
        <v>6631.06</v>
      </c>
      <c r="DU50" s="41">
        <v>5228.63</v>
      </c>
      <c r="DV50" s="41">
        <v>6793.39</v>
      </c>
      <c r="DW50" s="41">
        <v>5708.44</v>
      </c>
      <c r="DX50" s="41">
        <v>7769.14</v>
      </c>
      <c r="DY50" s="41">
        <v>6731.77</v>
      </c>
      <c r="DZ50" s="41">
        <v>4728.53</v>
      </c>
      <c r="EA50" s="41">
        <v>5262.07</v>
      </c>
      <c r="EB50" s="41">
        <v>4772.96</v>
      </c>
      <c r="EC50" s="41">
        <v>5664.23</v>
      </c>
      <c r="ED50" s="41">
        <v>6112.11</v>
      </c>
      <c r="EE50" s="41">
        <v>5926.95</v>
      </c>
      <c r="EF50" s="41">
        <v>4474.99</v>
      </c>
      <c r="EG50" s="41">
        <v>5524.04</v>
      </c>
      <c r="EH50" s="41">
        <v>5933.53</v>
      </c>
      <c r="EI50" s="41">
        <v>4360.8</v>
      </c>
      <c r="EJ50" s="41">
        <v>4305</v>
      </c>
      <c r="EK50" s="41">
        <v>4730.98</v>
      </c>
      <c r="EL50" s="41">
        <v>4592.79</v>
      </c>
      <c r="EM50" s="41">
        <v>4887.23</v>
      </c>
      <c r="EN50" s="41">
        <v>4622.72</v>
      </c>
      <c r="EO50" s="41">
        <v>5037.37</v>
      </c>
      <c r="EP50" s="41">
        <v>5325.12</v>
      </c>
      <c r="EQ50" s="41">
        <v>4722.75</v>
      </c>
      <c r="ER50" s="41">
        <v>5490.41</v>
      </c>
      <c r="ES50" s="41">
        <v>7460.4</v>
      </c>
      <c r="ET50" s="41">
        <v>7387.86</v>
      </c>
      <c r="EU50" s="41">
        <v>5215.65</v>
      </c>
      <c r="EV50" s="41">
        <v>8806.48</v>
      </c>
      <c r="EW50" s="41">
        <v>6574.52</v>
      </c>
      <c r="EX50" s="41">
        <v>6309.23</v>
      </c>
      <c r="EY50" s="41">
        <v>5930.3</v>
      </c>
      <c r="EZ50" s="41">
        <v>8056.24</v>
      </c>
      <c r="FA50" s="41">
        <v>4792.65</v>
      </c>
      <c r="FB50" s="41">
        <v>4956.36</v>
      </c>
      <c r="FC50" s="41">
        <v>4369.57</v>
      </c>
      <c r="FD50" s="41">
        <v>5022.74</v>
      </c>
      <c r="FE50" s="41">
        <v>8431.87</v>
      </c>
      <c r="FF50" s="41">
        <v>7425.61</v>
      </c>
      <c r="FG50" s="41">
        <v>9300.4</v>
      </c>
      <c r="FH50" s="41">
        <v>8400.02</v>
      </c>
      <c r="FI50" s="41">
        <v>4545.87</v>
      </c>
      <c r="FJ50" s="41">
        <v>4600.6</v>
      </c>
      <c r="FK50" s="41">
        <v>4653.12</v>
      </c>
      <c r="FL50" s="41">
        <v>4437.47</v>
      </c>
      <c r="FM50" s="41">
        <v>4668.47</v>
      </c>
      <c r="FN50" s="41">
        <v>4318.66</v>
      </c>
      <c r="FO50" s="41">
        <v>4762.32</v>
      </c>
      <c r="FP50" s="41">
        <v>4572.51</v>
      </c>
      <c r="FQ50" s="41">
        <v>4836.94</v>
      </c>
      <c r="FR50" s="41">
        <v>8736.26</v>
      </c>
      <c r="FS50" s="41">
        <v>8660.43</v>
      </c>
      <c r="FT50" s="41">
        <v>8511.65</v>
      </c>
      <c r="FU50" s="41">
        <v>4823.58</v>
      </c>
      <c r="FV50" s="41">
        <v>4651.42</v>
      </c>
      <c r="FW50" s="41">
        <v>4651.42</v>
      </c>
      <c r="FX50" s="41">
        <v>4823.58</v>
      </c>
      <c r="FY50" s="41"/>
      <c r="FZ50" s="41"/>
      <c r="GA50" s="41"/>
      <c r="GB50" s="41"/>
      <c r="GC50" s="41"/>
      <c r="GD50" s="41"/>
      <c r="GG50" s="19"/>
    </row>
    <row r="51" spans="1:186" ht="15">
      <c r="A51" s="2"/>
      <c r="FZ51" s="40"/>
      <c r="GA51" s="40"/>
      <c r="GB51" s="40"/>
      <c r="GC51" s="40"/>
      <c r="GD51" s="40"/>
    </row>
    <row r="52" spans="1:186" ht="15.75">
      <c r="A52" s="2"/>
      <c r="B52" s="39" t="s">
        <v>300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5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40"/>
      <c r="GA52" s="40"/>
      <c r="GB52" s="40"/>
      <c r="GC52" s="40"/>
      <c r="GD52" s="40"/>
    </row>
    <row r="53" spans="1:256" ht="15">
      <c r="A53" s="63" t="s">
        <v>301</v>
      </c>
      <c r="B53" s="64" t="s">
        <v>302</v>
      </c>
      <c r="C53" s="65">
        <v>389504.86</v>
      </c>
      <c r="D53" s="65">
        <v>1658812.17</v>
      </c>
      <c r="E53" s="65">
        <v>493368.25</v>
      </c>
      <c r="F53" s="65">
        <v>903855.4099999999</v>
      </c>
      <c r="G53" s="65">
        <v>111465.29000000001</v>
      </c>
      <c r="H53" s="65">
        <v>103026.97</v>
      </c>
      <c r="I53" s="65">
        <v>496742.07999999996</v>
      </c>
      <c r="J53" s="65">
        <v>120013.19</v>
      </c>
      <c r="K53" s="65">
        <v>34611.37</v>
      </c>
      <c r="L53" s="65">
        <v>133058.57</v>
      </c>
      <c r="M53" s="65">
        <v>89879.67</v>
      </c>
      <c r="N53" s="65">
        <v>3808466.7199999997</v>
      </c>
      <c r="O53" s="65">
        <v>827053.5800000001</v>
      </c>
      <c r="P53" s="65">
        <v>28942.57</v>
      </c>
      <c r="Q53" s="65">
        <v>1396680.27</v>
      </c>
      <c r="R53" s="65">
        <v>53107.46000000001</v>
      </c>
      <c r="S53" s="65">
        <v>162751.94</v>
      </c>
      <c r="T53" s="65">
        <v>36064.34</v>
      </c>
      <c r="U53" s="65">
        <v>19672.3</v>
      </c>
      <c r="V53" s="65">
        <v>27394.57</v>
      </c>
      <c r="W53" s="7">
        <v>9475.83</v>
      </c>
      <c r="X53" s="65">
        <v>8800.14</v>
      </c>
      <c r="Y53" s="65">
        <v>24576.67</v>
      </c>
      <c r="Z53" s="65">
        <v>16768.190000000002</v>
      </c>
      <c r="AA53" s="65">
        <v>1126518.51</v>
      </c>
      <c r="AB53" s="65">
        <v>2444331.6</v>
      </c>
      <c r="AC53" s="65">
        <v>78740.67</v>
      </c>
      <c r="AD53" s="65">
        <v>46882.57</v>
      </c>
      <c r="AE53" s="65">
        <v>60298.159999999996</v>
      </c>
      <c r="AF53" s="65">
        <v>31317.7</v>
      </c>
      <c r="AG53" s="65">
        <v>175639.54</v>
      </c>
      <c r="AH53" s="65">
        <v>73407.05</v>
      </c>
      <c r="AI53" s="65">
        <v>15956.970000000001</v>
      </c>
      <c r="AJ53" s="65">
        <v>26931.190000000002</v>
      </c>
      <c r="AK53" s="65">
        <v>42491.44</v>
      </c>
      <c r="AL53" s="65">
        <v>37939.79</v>
      </c>
      <c r="AM53" s="65">
        <v>43749.49</v>
      </c>
      <c r="AN53" s="65">
        <v>66464.73999999999</v>
      </c>
      <c r="AO53" s="65">
        <v>281545.25</v>
      </c>
      <c r="AP53" s="65">
        <v>4341373.76</v>
      </c>
      <c r="AQ53" s="65">
        <v>32234.73</v>
      </c>
      <c r="AR53" s="65">
        <v>4104086.63</v>
      </c>
      <c r="AS53" s="65">
        <v>494997.30000000005</v>
      </c>
      <c r="AT53" s="65">
        <v>223928.03000000003</v>
      </c>
      <c r="AU53" s="65">
        <v>32050.61</v>
      </c>
      <c r="AV53" s="65">
        <v>52908.46000000001</v>
      </c>
      <c r="AW53" s="65">
        <v>34391.82</v>
      </c>
      <c r="AX53" s="65">
        <v>21745.93</v>
      </c>
      <c r="AY53" s="65">
        <v>77692.20999999999</v>
      </c>
      <c r="AZ53" s="65">
        <v>387178.51</v>
      </c>
      <c r="BA53" s="65">
        <v>491187.41000000003</v>
      </c>
      <c r="BB53" s="65">
        <v>502896.96</v>
      </c>
      <c r="BC53" s="65">
        <v>1044233.76</v>
      </c>
      <c r="BD53" s="65">
        <v>25400.480000000003</v>
      </c>
      <c r="BE53" s="65">
        <v>86846.16</v>
      </c>
      <c r="BF53" s="65">
        <v>1572276.4</v>
      </c>
      <c r="BG53" s="65">
        <v>104366.73</v>
      </c>
      <c r="BH53" s="65">
        <v>90293.92</v>
      </c>
      <c r="BI53" s="65">
        <v>80247.43000000001</v>
      </c>
      <c r="BJ53" s="65">
        <v>581306.55</v>
      </c>
      <c r="BK53" s="65">
        <v>767517.6</v>
      </c>
      <c r="BL53" s="65">
        <v>30413.6</v>
      </c>
      <c r="BM53" s="65">
        <v>72730.14</v>
      </c>
      <c r="BN53" s="65">
        <v>97204.18</v>
      </c>
      <c r="BO53" s="65">
        <v>164288.45</v>
      </c>
      <c r="BP53" s="65">
        <v>78416.09</v>
      </c>
      <c r="BQ53" s="65">
        <v>251452.16</v>
      </c>
      <c r="BR53" s="65">
        <v>286970.44999999995</v>
      </c>
      <c r="BS53" s="65">
        <v>94922.4</v>
      </c>
      <c r="BT53" s="65">
        <v>39631.05</v>
      </c>
      <c r="BU53" s="65">
        <v>52341.34</v>
      </c>
      <c r="BV53" s="65">
        <v>74291.25</v>
      </c>
      <c r="BW53" s="65">
        <v>104471.19</v>
      </c>
      <c r="BX53" s="65">
        <v>13187.17</v>
      </c>
      <c r="BY53" s="65">
        <v>53053.42</v>
      </c>
      <c r="BZ53" s="65">
        <v>12309.16</v>
      </c>
      <c r="CA53" s="65">
        <v>33265.65</v>
      </c>
      <c r="CB53" s="65">
        <v>4628385.4399999995</v>
      </c>
      <c r="CC53" s="65">
        <v>34119.39</v>
      </c>
      <c r="CD53" s="65">
        <v>18194.98</v>
      </c>
      <c r="CE53" s="65">
        <v>31370.11</v>
      </c>
      <c r="CF53" s="65">
        <v>22520.57</v>
      </c>
      <c r="CG53" s="65">
        <v>29946.25</v>
      </c>
      <c r="CH53" s="65">
        <v>15870.619999999999</v>
      </c>
      <c r="CI53" s="65">
        <v>56582.869999999995</v>
      </c>
      <c r="CJ53" s="65">
        <v>68538.94</v>
      </c>
      <c r="CK53" s="65">
        <v>265168.23</v>
      </c>
      <c r="CL53" s="65">
        <v>94808.44</v>
      </c>
      <c r="CM53" s="65">
        <v>120180.22</v>
      </c>
      <c r="CN53" s="65">
        <v>1708164.83</v>
      </c>
      <c r="CO53" s="65">
        <v>834067.75</v>
      </c>
      <c r="CP53" s="65">
        <v>48359.52</v>
      </c>
      <c r="CQ53" s="65">
        <v>79435.85</v>
      </c>
      <c r="CR53" s="65">
        <v>54025.049999999996</v>
      </c>
      <c r="CS53" s="65">
        <v>53058.44</v>
      </c>
      <c r="CT53" s="65">
        <v>18217.239999999998</v>
      </c>
      <c r="CU53" s="65">
        <v>38005.990000000005</v>
      </c>
      <c r="CV53" s="65">
        <v>29487.11</v>
      </c>
      <c r="CW53" s="65">
        <v>43754.94</v>
      </c>
      <c r="CX53" s="65">
        <v>24130.72</v>
      </c>
      <c r="CY53" s="65">
        <v>31151.370000000003</v>
      </c>
      <c r="CZ53" s="65">
        <v>144586.8</v>
      </c>
      <c r="DA53" s="65">
        <v>25703</v>
      </c>
      <c r="DB53" s="65">
        <v>30713.22</v>
      </c>
      <c r="DC53" s="65">
        <v>29937.28</v>
      </c>
      <c r="DD53" s="65">
        <v>25529.559999999998</v>
      </c>
      <c r="DE53" s="65">
        <v>46949.78</v>
      </c>
      <c r="DF53" s="65">
        <v>1194149.5899999999</v>
      </c>
      <c r="DG53" s="65">
        <v>29466.3</v>
      </c>
      <c r="DH53" s="65">
        <v>155754.68</v>
      </c>
      <c r="DI53" s="65">
        <v>283373.28</v>
      </c>
      <c r="DJ53" s="65">
        <v>61519.729999999996</v>
      </c>
      <c r="DK53" s="65">
        <v>27498.170000000002</v>
      </c>
      <c r="DL53" s="65">
        <v>308371.01</v>
      </c>
      <c r="DM53" s="65">
        <v>41659.21</v>
      </c>
      <c r="DN53" s="65">
        <v>116126.18</v>
      </c>
      <c r="DO53" s="65">
        <v>124686.48</v>
      </c>
      <c r="DP53" s="65">
        <v>27058.27</v>
      </c>
      <c r="DQ53" s="65">
        <v>59123.759999999995</v>
      </c>
      <c r="DR53" s="65">
        <v>46902.69</v>
      </c>
      <c r="DS53" s="65">
        <v>30430.81</v>
      </c>
      <c r="DT53" s="65">
        <v>14557.71</v>
      </c>
      <c r="DU53" s="65">
        <v>44595.36</v>
      </c>
      <c r="DV53" s="65">
        <v>16412.96</v>
      </c>
      <c r="DW53" s="65">
        <v>11281.05</v>
      </c>
      <c r="DX53" s="65">
        <v>7253.91</v>
      </c>
      <c r="DY53" s="65">
        <v>39381.41</v>
      </c>
      <c r="DZ53" s="65">
        <v>170520.19</v>
      </c>
      <c r="EA53" s="65">
        <v>35581.26</v>
      </c>
      <c r="EB53" s="65">
        <v>66002.4</v>
      </c>
      <c r="EC53" s="65">
        <v>24794.06</v>
      </c>
      <c r="ED53" s="65">
        <v>123491.73</v>
      </c>
      <c r="EE53" s="65">
        <v>15551.25</v>
      </c>
      <c r="EF53" s="65">
        <v>56993.25</v>
      </c>
      <c r="EG53" s="65">
        <v>24348.25</v>
      </c>
      <c r="EH53" s="65">
        <v>11621.99</v>
      </c>
      <c r="EI53" s="65">
        <v>381561.33999999997</v>
      </c>
      <c r="EJ53" s="65">
        <v>698908.37</v>
      </c>
      <c r="EK53" s="65">
        <v>56427.13</v>
      </c>
      <c r="EL53" s="65">
        <v>52045.350000000006</v>
      </c>
      <c r="EM53" s="65">
        <v>43969.880000000005</v>
      </c>
      <c r="EN53" s="65">
        <v>50025.899999999994</v>
      </c>
      <c r="EO53" s="65">
        <v>25028.92</v>
      </c>
      <c r="EP53" s="65">
        <v>40044.36</v>
      </c>
      <c r="EQ53" s="65">
        <v>135715.16</v>
      </c>
      <c r="ER53" s="65">
        <v>54276.82</v>
      </c>
      <c r="ES53" s="65">
        <v>25359.04</v>
      </c>
      <c r="ET53" s="65">
        <v>18665.65</v>
      </c>
      <c r="EU53" s="65">
        <v>25924.12</v>
      </c>
      <c r="EV53" s="65">
        <v>0</v>
      </c>
      <c r="EW53" s="65">
        <v>38688.7</v>
      </c>
      <c r="EX53" s="65">
        <v>17929.68</v>
      </c>
      <c r="EY53" s="65">
        <v>11556.060000000001</v>
      </c>
      <c r="EZ53" s="65">
        <v>15502.869999999999</v>
      </c>
      <c r="FA53" s="65">
        <v>235102.55</v>
      </c>
      <c r="FB53" s="65">
        <v>72868.31999999999</v>
      </c>
      <c r="FC53" s="65">
        <v>282081.07</v>
      </c>
      <c r="FD53" s="65">
        <v>42920.81</v>
      </c>
      <c r="FE53" s="65">
        <v>36282.2</v>
      </c>
      <c r="FF53" s="65">
        <v>30015.55</v>
      </c>
      <c r="FG53" s="65">
        <v>10425.27</v>
      </c>
      <c r="FH53" s="65">
        <v>31058.91</v>
      </c>
      <c r="FI53" s="65">
        <v>137514.06</v>
      </c>
      <c r="FJ53" s="65">
        <v>65539.1</v>
      </c>
      <c r="FK53" s="65">
        <v>215849.31</v>
      </c>
      <c r="FL53" s="65">
        <v>156290.13</v>
      </c>
      <c r="FM53" s="65">
        <v>134120.57</v>
      </c>
      <c r="FN53" s="65">
        <v>790707.4299999999</v>
      </c>
      <c r="FO53" s="65">
        <v>119018.20999999999</v>
      </c>
      <c r="FP53" s="65">
        <v>168338.91999999998</v>
      </c>
      <c r="FQ53" s="65">
        <v>114234.81</v>
      </c>
      <c r="FR53" s="65">
        <v>33360.26</v>
      </c>
      <c r="FS53" s="65">
        <v>35751.15</v>
      </c>
      <c r="FT53" s="65">
        <v>31620.309999999998</v>
      </c>
      <c r="FU53" s="65">
        <v>90643.39</v>
      </c>
      <c r="FV53" s="65">
        <v>85346.81</v>
      </c>
      <c r="FW53" s="65">
        <v>43378.17</v>
      </c>
      <c r="FX53" s="65">
        <v>24517.52</v>
      </c>
      <c r="FY53" s="65">
        <v>156842.5</v>
      </c>
      <c r="FZ53" s="66">
        <f>SUM(C53:FY53)</f>
        <v>48769344.29999998</v>
      </c>
      <c r="GA53" s="66"/>
      <c r="GB53" s="66"/>
      <c r="GC53" s="66"/>
      <c r="GD53" s="66"/>
      <c r="GE53" s="65"/>
      <c r="GF53" s="65"/>
      <c r="GG53" s="10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ht="15">
      <c r="A54" s="6" t="s">
        <v>303</v>
      </c>
      <c r="B54" s="67" t="s">
        <v>304</v>
      </c>
      <c r="C54" s="68">
        <v>0</v>
      </c>
      <c r="D54" s="68">
        <v>1409030.56</v>
      </c>
      <c r="E54" s="68">
        <v>310826.13</v>
      </c>
      <c r="F54" s="68">
        <v>566393.87</v>
      </c>
      <c r="G54" s="68">
        <v>0</v>
      </c>
      <c r="H54" s="68">
        <v>0</v>
      </c>
      <c r="I54" s="68">
        <v>265825.03</v>
      </c>
      <c r="J54" s="68">
        <v>39512.35</v>
      </c>
      <c r="K54" s="68">
        <v>57032.79</v>
      </c>
      <c r="L54" s="68">
        <v>42208.56</v>
      </c>
      <c r="M54" s="68">
        <v>65910.51</v>
      </c>
      <c r="N54" s="68">
        <v>1892460.39</v>
      </c>
      <c r="O54" s="68">
        <v>464337.22</v>
      </c>
      <c r="P54" s="68">
        <v>0</v>
      </c>
      <c r="Q54" s="68">
        <v>2403573.8</v>
      </c>
      <c r="R54" s="68">
        <v>23426.93</v>
      </c>
      <c r="S54" s="68">
        <v>26860.94</v>
      </c>
      <c r="T54" s="68">
        <v>19828.73</v>
      </c>
      <c r="U54" s="68">
        <v>19590.78</v>
      </c>
      <c r="V54" s="68">
        <v>40515.53</v>
      </c>
      <c r="W54" s="69">
        <v>0</v>
      </c>
      <c r="X54" s="68">
        <v>0</v>
      </c>
      <c r="Y54" s="68">
        <v>44102.07</v>
      </c>
      <c r="Z54" s="68">
        <v>73615.56</v>
      </c>
      <c r="AA54" s="68">
        <v>918849.21</v>
      </c>
      <c r="AB54" s="68">
        <v>1281134.16</v>
      </c>
      <c r="AC54" s="68">
        <v>5614.2</v>
      </c>
      <c r="AD54" s="68">
        <v>0</v>
      </c>
      <c r="AE54" s="68">
        <v>12091.12</v>
      </c>
      <c r="AF54" s="68">
        <v>35406.9</v>
      </c>
      <c r="AG54" s="68">
        <v>0</v>
      </c>
      <c r="AH54" s="68">
        <v>227520.22</v>
      </c>
      <c r="AI54" s="68">
        <v>39258.89</v>
      </c>
      <c r="AJ54" s="68">
        <v>413.91</v>
      </c>
      <c r="AK54" s="68">
        <v>31330.25</v>
      </c>
      <c r="AL54" s="68">
        <v>19093.61</v>
      </c>
      <c r="AM54" s="68">
        <v>51156.18</v>
      </c>
      <c r="AN54" s="68">
        <v>19094.64</v>
      </c>
      <c r="AO54" s="68">
        <v>116198.54</v>
      </c>
      <c r="AP54" s="68">
        <v>648904.88</v>
      </c>
      <c r="AQ54" s="68">
        <v>16492.98</v>
      </c>
      <c r="AR54" s="68">
        <v>855739.3</v>
      </c>
      <c r="AS54" s="68">
        <v>26381.1</v>
      </c>
      <c r="AT54" s="68">
        <v>42715.2</v>
      </c>
      <c r="AU54" s="68">
        <v>0</v>
      </c>
      <c r="AV54" s="68">
        <v>51327.03</v>
      </c>
      <c r="AW54" s="68">
        <v>0</v>
      </c>
      <c r="AX54" s="68">
        <v>12894.72</v>
      </c>
      <c r="AY54" s="68">
        <v>14252.02</v>
      </c>
      <c r="AZ54" s="68">
        <v>195703.4</v>
      </c>
      <c r="BA54" s="68">
        <v>56862.49</v>
      </c>
      <c r="BB54" s="68">
        <v>45485.09</v>
      </c>
      <c r="BC54" s="68">
        <v>436708.68</v>
      </c>
      <c r="BD54" s="68">
        <v>27380.03</v>
      </c>
      <c r="BE54" s="68">
        <v>10593.46</v>
      </c>
      <c r="BF54" s="68">
        <v>608072.66</v>
      </c>
      <c r="BG54" s="68">
        <v>17899.84</v>
      </c>
      <c r="BH54" s="68">
        <v>0</v>
      </c>
      <c r="BI54" s="68">
        <v>0</v>
      </c>
      <c r="BJ54" s="68">
        <v>32683.06</v>
      </c>
      <c r="BK54" s="68">
        <v>266638.49</v>
      </c>
      <c r="BL54" s="68">
        <v>20579.73</v>
      </c>
      <c r="BM54" s="68">
        <v>25233.19</v>
      </c>
      <c r="BN54" s="68">
        <v>69296.03</v>
      </c>
      <c r="BO54" s="68">
        <v>54379.13</v>
      </c>
      <c r="BP54" s="68">
        <v>0</v>
      </c>
      <c r="BQ54" s="68">
        <v>91713.64</v>
      </c>
      <c r="BR54" s="68">
        <v>106340.56</v>
      </c>
      <c r="BS54" s="68">
        <v>0</v>
      </c>
      <c r="BT54" s="68">
        <v>0</v>
      </c>
      <c r="BU54" s="68">
        <v>0</v>
      </c>
      <c r="BV54" s="68">
        <v>8450.32</v>
      </c>
      <c r="BW54" s="68">
        <v>25567.1</v>
      </c>
      <c r="BX54" s="68">
        <v>0</v>
      </c>
      <c r="BY54" s="68">
        <v>0</v>
      </c>
      <c r="BZ54" s="68">
        <v>15845.03</v>
      </c>
      <c r="CA54" s="68">
        <v>34677.14</v>
      </c>
      <c r="CB54" s="68">
        <v>2916230.86</v>
      </c>
      <c r="CC54" s="68">
        <v>35320.98</v>
      </c>
      <c r="CD54" s="68">
        <v>26164.75</v>
      </c>
      <c r="CE54" s="68">
        <v>10916.23</v>
      </c>
      <c r="CF54" s="68">
        <v>1400.39</v>
      </c>
      <c r="CG54" s="68">
        <v>1653.34</v>
      </c>
      <c r="CH54" s="68">
        <v>0</v>
      </c>
      <c r="CI54" s="68">
        <v>17884.85</v>
      </c>
      <c r="CJ54" s="68">
        <v>7831.78</v>
      </c>
      <c r="CK54" s="68">
        <v>0</v>
      </c>
      <c r="CL54" s="68">
        <v>21514.61</v>
      </c>
      <c r="CM54" s="68">
        <v>24520.13</v>
      </c>
      <c r="CN54" s="68">
        <v>559744.6</v>
      </c>
      <c r="CO54" s="68">
        <v>478735.86</v>
      </c>
      <c r="CP54" s="68">
        <v>21955.67</v>
      </c>
      <c r="CQ54" s="68">
        <v>37058.72</v>
      </c>
      <c r="CR54" s="68">
        <v>0</v>
      </c>
      <c r="CS54" s="68">
        <v>33315.78</v>
      </c>
      <c r="CT54" s="68">
        <v>23536.74</v>
      </c>
      <c r="CU54" s="68">
        <v>18618.67</v>
      </c>
      <c r="CV54" s="68">
        <v>23273.09</v>
      </c>
      <c r="CW54" s="68">
        <v>18275.28</v>
      </c>
      <c r="CX54" s="68">
        <v>36434.94</v>
      </c>
      <c r="CY54" s="68">
        <v>17293.86</v>
      </c>
      <c r="CZ54" s="68">
        <v>209291.18</v>
      </c>
      <c r="DA54" s="68">
        <v>24775.25</v>
      </c>
      <c r="DB54" s="68">
        <v>32248.79</v>
      </c>
      <c r="DC54" s="68">
        <v>49242.91</v>
      </c>
      <c r="DD54" s="68">
        <v>0</v>
      </c>
      <c r="DE54" s="68">
        <v>25896.85</v>
      </c>
      <c r="DF54" s="68">
        <v>1344481.99</v>
      </c>
      <c r="DG54" s="68">
        <v>14070.01</v>
      </c>
      <c r="DH54" s="68">
        <v>49797.72</v>
      </c>
      <c r="DI54" s="68">
        <v>143106.24</v>
      </c>
      <c r="DJ54" s="68">
        <v>43937.25</v>
      </c>
      <c r="DK54" s="68">
        <v>0</v>
      </c>
      <c r="DL54" s="68">
        <v>97644.22</v>
      </c>
      <c r="DM54" s="68">
        <v>0</v>
      </c>
      <c r="DN54" s="68">
        <v>4503.14</v>
      </c>
      <c r="DO54" s="68">
        <v>31144</v>
      </c>
      <c r="DP54" s="68">
        <v>8958.12</v>
      </c>
      <c r="DQ54" s="68">
        <v>21418.93</v>
      </c>
      <c r="DR54" s="68">
        <v>88542.03</v>
      </c>
      <c r="DS54" s="68">
        <v>26390.28</v>
      </c>
      <c r="DT54" s="68">
        <v>805.92</v>
      </c>
      <c r="DU54" s="68">
        <v>48541.34</v>
      </c>
      <c r="DV54" s="68">
        <v>35483.45</v>
      </c>
      <c r="DW54" s="68">
        <v>22353.63</v>
      </c>
      <c r="DX54" s="68">
        <v>34846.06</v>
      </c>
      <c r="DY54" s="68">
        <v>0</v>
      </c>
      <c r="DZ54" s="68">
        <v>32494.2</v>
      </c>
      <c r="EA54" s="68">
        <v>0</v>
      </c>
      <c r="EB54" s="68">
        <v>33202.22</v>
      </c>
      <c r="EC54" s="68">
        <v>41315.95</v>
      </c>
      <c r="ED54" s="68">
        <v>20973.39</v>
      </c>
      <c r="EE54" s="68">
        <v>30205.61</v>
      </c>
      <c r="EF54" s="68">
        <v>31097.6</v>
      </c>
      <c r="EG54" s="68">
        <v>20660.86</v>
      </c>
      <c r="EH54" s="68">
        <v>2606.5</v>
      </c>
      <c r="EI54" s="68">
        <v>0</v>
      </c>
      <c r="EJ54" s="68">
        <v>185575.8</v>
      </c>
      <c r="EK54" s="68">
        <v>18513.95</v>
      </c>
      <c r="EL54" s="68">
        <v>49459.43</v>
      </c>
      <c r="EM54" s="68">
        <v>20895.74</v>
      </c>
      <c r="EN54" s="68">
        <v>24359.15</v>
      </c>
      <c r="EO54" s="68">
        <v>19959.63</v>
      </c>
      <c r="EP54" s="68">
        <v>24933.26</v>
      </c>
      <c r="EQ54" s="68">
        <v>71911.01</v>
      </c>
      <c r="ER54" s="68">
        <v>33973.29</v>
      </c>
      <c r="ES54" s="68">
        <v>0</v>
      </c>
      <c r="ET54" s="68">
        <v>0</v>
      </c>
      <c r="EU54" s="68">
        <v>20734.38</v>
      </c>
      <c r="EV54" s="68">
        <v>0</v>
      </c>
      <c r="EW54" s="68">
        <v>17402.63</v>
      </c>
      <c r="EX54" s="68">
        <v>0</v>
      </c>
      <c r="EY54" s="68">
        <v>0</v>
      </c>
      <c r="EZ54" s="68">
        <v>0</v>
      </c>
      <c r="FA54" s="68">
        <v>0</v>
      </c>
      <c r="FB54" s="68">
        <v>4639.61</v>
      </c>
      <c r="FC54" s="68">
        <v>54952.22</v>
      </c>
      <c r="FD54" s="68">
        <v>29853.82</v>
      </c>
      <c r="FE54" s="68">
        <v>26110.99</v>
      </c>
      <c r="FF54" s="68">
        <v>42815.52</v>
      </c>
      <c r="FG54" s="68">
        <v>26101.36</v>
      </c>
      <c r="FH54" s="68">
        <v>7186.22</v>
      </c>
      <c r="FI54" s="68">
        <v>209906.13</v>
      </c>
      <c r="FJ54" s="68">
        <v>61644.48</v>
      </c>
      <c r="FK54" s="68">
        <v>140875.55</v>
      </c>
      <c r="FL54" s="68">
        <v>69094.57</v>
      </c>
      <c r="FM54" s="68">
        <v>33122.36</v>
      </c>
      <c r="FN54" s="68">
        <v>256354.28</v>
      </c>
      <c r="FO54" s="68">
        <v>55641.85</v>
      </c>
      <c r="FP54" s="68">
        <v>115941.35</v>
      </c>
      <c r="FQ54" s="68">
        <v>9701.38</v>
      </c>
      <c r="FR54" s="68">
        <v>45741.96</v>
      </c>
      <c r="FS54" s="68">
        <v>30776.86</v>
      </c>
      <c r="FT54" s="68">
        <v>19331.59</v>
      </c>
      <c r="FU54" s="68">
        <v>75296.42</v>
      </c>
      <c r="FV54" s="68">
        <v>0</v>
      </c>
      <c r="FW54" s="68">
        <v>16219.08</v>
      </c>
      <c r="FX54" s="68">
        <v>53187.24</v>
      </c>
      <c r="FY54" s="65">
        <v>0</v>
      </c>
      <c r="FZ54" s="66">
        <f>SUM(C54:FY54)</f>
        <v>23114959.759999998</v>
      </c>
      <c r="GA54" s="66"/>
      <c r="GB54" s="66"/>
      <c r="GC54" s="66"/>
      <c r="GD54" s="66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5">
      <c r="A55" s="6" t="s">
        <v>305</v>
      </c>
      <c r="B55" s="67" t="s">
        <v>306</v>
      </c>
      <c r="C55" s="65">
        <v>181421</v>
      </c>
      <c r="D55" s="65">
        <v>381209</v>
      </c>
      <c r="E55" s="65">
        <v>295526</v>
      </c>
      <c r="F55" s="65">
        <v>144164</v>
      </c>
      <c r="G55" s="65">
        <v>3881</v>
      </c>
      <c r="H55" s="65">
        <v>659</v>
      </c>
      <c r="I55" s="65">
        <v>272033</v>
      </c>
      <c r="J55" s="65">
        <v>17083</v>
      </c>
      <c r="K55" s="65">
        <v>952</v>
      </c>
      <c r="L55" s="65">
        <v>22348</v>
      </c>
      <c r="M55" s="65">
        <v>52776</v>
      </c>
      <c r="N55" s="65">
        <v>305451</v>
      </c>
      <c r="O55" s="65">
        <v>65358</v>
      </c>
      <c r="P55" s="65">
        <v>0</v>
      </c>
      <c r="Q55" s="65">
        <v>1174419</v>
      </c>
      <c r="R55" s="65">
        <v>915</v>
      </c>
      <c r="S55" s="65">
        <v>11999</v>
      </c>
      <c r="T55" s="65">
        <v>622</v>
      </c>
      <c r="U55" s="65">
        <v>0</v>
      </c>
      <c r="V55" s="65">
        <v>74</v>
      </c>
      <c r="W55" s="7">
        <v>0</v>
      </c>
      <c r="X55" s="65">
        <v>0</v>
      </c>
      <c r="Y55" s="65">
        <v>110</v>
      </c>
      <c r="Z55" s="65">
        <v>696</v>
      </c>
      <c r="AA55" s="65">
        <v>288383</v>
      </c>
      <c r="AB55" s="65">
        <v>182945</v>
      </c>
      <c r="AC55" s="65">
        <v>733</v>
      </c>
      <c r="AD55" s="65">
        <v>2596</v>
      </c>
      <c r="AE55" s="65">
        <v>0</v>
      </c>
      <c r="AF55" s="65">
        <v>147</v>
      </c>
      <c r="AG55" s="65">
        <v>110</v>
      </c>
      <c r="AH55" s="65">
        <v>0</v>
      </c>
      <c r="AI55" s="65">
        <v>0</v>
      </c>
      <c r="AJ55" s="65">
        <v>479</v>
      </c>
      <c r="AK55" s="65">
        <v>663</v>
      </c>
      <c r="AL55" s="65">
        <v>1283</v>
      </c>
      <c r="AM55" s="65">
        <v>585</v>
      </c>
      <c r="AN55" s="65">
        <v>0</v>
      </c>
      <c r="AO55" s="65">
        <v>24890</v>
      </c>
      <c r="AP55" s="65">
        <v>2138706</v>
      </c>
      <c r="AQ55" s="65">
        <v>0</v>
      </c>
      <c r="AR55" s="65">
        <v>178188</v>
      </c>
      <c r="AS55" s="65">
        <v>189031</v>
      </c>
      <c r="AT55" s="65">
        <v>2743</v>
      </c>
      <c r="AU55" s="65">
        <v>74</v>
      </c>
      <c r="AV55" s="65">
        <v>0</v>
      </c>
      <c r="AW55" s="65">
        <v>0</v>
      </c>
      <c r="AX55" s="65">
        <v>0</v>
      </c>
      <c r="AY55" s="65">
        <v>0</v>
      </c>
      <c r="AZ55" s="65">
        <v>124718</v>
      </c>
      <c r="BA55" s="65">
        <v>19972</v>
      </c>
      <c r="BB55" s="65">
        <v>20509</v>
      </c>
      <c r="BC55" s="65">
        <v>186865</v>
      </c>
      <c r="BD55" s="65">
        <v>4629</v>
      </c>
      <c r="BE55" s="65">
        <v>403</v>
      </c>
      <c r="BF55" s="65">
        <v>20170</v>
      </c>
      <c r="BG55" s="65">
        <v>4536</v>
      </c>
      <c r="BH55" s="65">
        <v>74</v>
      </c>
      <c r="BI55" s="65">
        <v>1975</v>
      </c>
      <c r="BJ55" s="65">
        <v>8401</v>
      </c>
      <c r="BK55" s="65">
        <v>31471</v>
      </c>
      <c r="BL55" s="65">
        <v>0</v>
      </c>
      <c r="BM55" s="65">
        <v>258</v>
      </c>
      <c r="BN55" s="65">
        <v>5154</v>
      </c>
      <c r="BO55" s="65">
        <v>221</v>
      </c>
      <c r="BP55" s="65">
        <v>0</v>
      </c>
      <c r="BQ55" s="65">
        <v>165756</v>
      </c>
      <c r="BR55" s="65">
        <v>79931</v>
      </c>
      <c r="BS55" s="65">
        <v>29989</v>
      </c>
      <c r="BT55" s="65">
        <v>330</v>
      </c>
      <c r="BU55" s="65">
        <v>3220</v>
      </c>
      <c r="BV55" s="65">
        <v>15102</v>
      </c>
      <c r="BW55" s="65">
        <v>8892</v>
      </c>
      <c r="BX55" s="65">
        <v>403</v>
      </c>
      <c r="BY55" s="65">
        <v>0</v>
      </c>
      <c r="BZ55" s="65">
        <v>0</v>
      </c>
      <c r="CA55" s="65">
        <v>1648</v>
      </c>
      <c r="CB55" s="65">
        <v>510606</v>
      </c>
      <c r="CC55" s="65">
        <v>37</v>
      </c>
      <c r="CD55" s="65">
        <v>0</v>
      </c>
      <c r="CE55" s="65">
        <v>0</v>
      </c>
      <c r="CF55" s="65">
        <v>37</v>
      </c>
      <c r="CG55" s="65">
        <v>293</v>
      </c>
      <c r="CH55" s="65">
        <v>1539</v>
      </c>
      <c r="CI55" s="65">
        <v>7323</v>
      </c>
      <c r="CJ55" s="65">
        <v>38355</v>
      </c>
      <c r="CK55" s="65">
        <v>12294</v>
      </c>
      <c r="CL55" s="65">
        <v>1756</v>
      </c>
      <c r="CM55" s="65">
        <v>4681</v>
      </c>
      <c r="CN55" s="65">
        <v>177046</v>
      </c>
      <c r="CO55" s="65">
        <v>43925</v>
      </c>
      <c r="CP55" s="65">
        <v>16785</v>
      </c>
      <c r="CQ55" s="65">
        <v>2090</v>
      </c>
      <c r="CR55" s="65">
        <v>0</v>
      </c>
      <c r="CS55" s="65">
        <v>1023</v>
      </c>
      <c r="CT55" s="65">
        <v>74</v>
      </c>
      <c r="CU55" s="65">
        <v>0</v>
      </c>
      <c r="CV55" s="65">
        <v>0</v>
      </c>
      <c r="CW55" s="65">
        <v>0</v>
      </c>
      <c r="CX55" s="65">
        <v>2669</v>
      </c>
      <c r="CY55" s="65">
        <v>0</v>
      </c>
      <c r="CZ55" s="65">
        <v>7135</v>
      </c>
      <c r="DA55" s="65">
        <v>0</v>
      </c>
      <c r="DB55" s="65">
        <v>0</v>
      </c>
      <c r="DC55" s="65">
        <v>0</v>
      </c>
      <c r="DD55" s="65">
        <v>403</v>
      </c>
      <c r="DE55" s="65">
        <v>256</v>
      </c>
      <c r="DF55" s="65">
        <v>117092</v>
      </c>
      <c r="DG55" s="65">
        <v>0</v>
      </c>
      <c r="DH55" s="65">
        <v>18291</v>
      </c>
      <c r="DI55" s="65">
        <v>9568</v>
      </c>
      <c r="DJ55" s="65">
        <v>368</v>
      </c>
      <c r="DK55" s="65">
        <v>552</v>
      </c>
      <c r="DL55" s="65">
        <v>72629</v>
      </c>
      <c r="DM55" s="65">
        <v>659</v>
      </c>
      <c r="DN55" s="65">
        <v>15108</v>
      </c>
      <c r="DO55" s="65">
        <v>59521</v>
      </c>
      <c r="DP55" s="65">
        <v>37</v>
      </c>
      <c r="DQ55" s="65">
        <v>5672</v>
      </c>
      <c r="DR55" s="65">
        <v>1832</v>
      </c>
      <c r="DS55" s="65">
        <v>6595</v>
      </c>
      <c r="DT55" s="65">
        <v>1940</v>
      </c>
      <c r="DU55" s="65">
        <v>74</v>
      </c>
      <c r="DV55" s="65">
        <v>0</v>
      </c>
      <c r="DW55" s="65">
        <v>0</v>
      </c>
      <c r="DX55" s="65">
        <v>1719</v>
      </c>
      <c r="DY55" s="65">
        <v>843</v>
      </c>
      <c r="DZ55" s="65">
        <v>0</v>
      </c>
      <c r="EA55" s="65">
        <v>0</v>
      </c>
      <c r="EB55" s="65">
        <v>11233</v>
      </c>
      <c r="EC55" s="65">
        <v>0</v>
      </c>
      <c r="ED55" s="65">
        <v>8231</v>
      </c>
      <c r="EE55" s="65">
        <v>806</v>
      </c>
      <c r="EF55" s="65">
        <v>9692</v>
      </c>
      <c r="EG55" s="65">
        <v>3987</v>
      </c>
      <c r="EH55" s="65">
        <v>915</v>
      </c>
      <c r="EI55" s="65">
        <v>50853</v>
      </c>
      <c r="EJ55" s="65">
        <v>14868</v>
      </c>
      <c r="EK55" s="65">
        <v>12284</v>
      </c>
      <c r="EL55" s="65">
        <v>1865</v>
      </c>
      <c r="EM55" s="65">
        <v>74</v>
      </c>
      <c r="EN55" s="65">
        <v>6953</v>
      </c>
      <c r="EO55" s="65">
        <v>2194</v>
      </c>
      <c r="EP55" s="65">
        <v>1502</v>
      </c>
      <c r="EQ55" s="65">
        <v>13794</v>
      </c>
      <c r="ER55" s="65">
        <v>2157</v>
      </c>
      <c r="ES55" s="65">
        <v>0</v>
      </c>
      <c r="ET55" s="65">
        <v>0</v>
      </c>
      <c r="EU55" s="65">
        <v>11241</v>
      </c>
      <c r="EV55" s="65">
        <v>1171</v>
      </c>
      <c r="EW55" s="65">
        <v>4722</v>
      </c>
      <c r="EX55" s="65">
        <v>1099</v>
      </c>
      <c r="EY55" s="65">
        <v>110</v>
      </c>
      <c r="EZ55" s="65">
        <v>0</v>
      </c>
      <c r="FA55" s="65">
        <v>61847</v>
      </c>
      <c r="FB55" s="65">
        <v>0</v>
      </c>
      <c r="FC55" s="65">
        <v>477</v>
      </c>
      <c r="FD55" s="65">
        <v>366</v>
      </c>
      <c r="FE55" s="65">
        <v>0</v>
      </c>
      <c r="FF55" s="65">
        <v>0</v>
      </c>
      <c r="FG55" s="65">
        <v>0</v>
      </c>
      <c r="FH55" s="65">
        <v>0</v>
      </c>
      <c r="FI55" s="65">
        <v>16576</v>
      </c>
      <c r="FJ55" s="65">
        <v>6659</v>
      </c>
      <c r="FK55" s="65">
        <v>20045</v>
      </c>
      <c r="FL55" s="65">
        <v>2636</v>
      </c>
      <c r="FM55" s="65">
        <v>20262</v>
      </c>
      <c r="FN55" s="65">
        <v>348207</v>
      </c>
      <c r="FO55" s="65">
        <v>3623</v>
      </c>
      <c r="FP55" s="65">
        <v>45094</v>
      </c>
      <c r="FQ55" s="65">
        <v>9328</v>
      </c>
      <c r="FR55" s="65">
        <v>0</v>
      </c>
      <c r="FS55" s="65">
        <v>0</v>
      </c>
      <c r="FT55" s="65">
        <v>0</v>
      </c>
      <c r="FU55" s="65">
        <v>22493</v>
      </c>
      <c r="FV55" s="65">
        <v>5414</v>
      </c>
      <c r="FW55" s="65">
        <v>2340</v>
      </c>
      <c r="FX55" s="65">
        <v>0</v>
      </c>
      <c r="FY55" s="65">
        <v>68233</v>
      </c>
      <c r="FZ55" s="66">
        <f>SUM(C55:FY55)</f>
        <v>8612057</v>
      </c>
      <c r="GA55" s="66"/>
      <c r="GB55" s="66"/>
      <c r="GC55" s="66"/>
      <c r="GD55" s="66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5">
      <c r="A56" s="6" t="s">
        <v>307</v>
      </c>
      <c r="B56" s="7" t="s">
        <v>308</v>
      </c>
      <c r="C56" s="65">
        <v>716297</v>
      </c>
      <c r="D56" s="65">
        <v>4772370</v>
      </c>
      <c r="E56" s="65">
        <v>991769</v>
      </c>
      <c r="F56" s="65">
        <v>1271512</v>
      </c>
      <c r="G56" s="65">
        <v>59250</v>
      </c>
      <c r="H56" s="65">
        <v>63585</v>
      </c>
      <c r="I56" s="65">
        <v>1485797</v>
      </c>
      <c r="J56" s="65">
        <v>136805</v>
      </c>
      <c r="K56" s="65">
        <v>12524</v>
      </c>
      <c r="L56" s="65">
        <v>652615</v>
      </c>
      <c r="M56" s="65">
        <v>314128</v>
      </c>
      <c r="N56" s="65">
        <v>7149487</v>
      </c>
      <c r="O56" s="65">
        <v>2389016</v>
      </c>
      <c r="P56" s="65">
        <v>8671</v>
      </c>
      <c r="Q56" s="65">
        <v>4803913</v>
      </c>
      <c r="R56" s="65">
        <v>29384</v>
      </c>
      <c r="S56" s="65">
        <v>77555</v>
      </c>
      <c r="T56" s="65">
        <v>6262</v>
      </c>
      <c r="U56" s="65">
        <v>5299</v>
      </c>
      <c r="V56" s="65">
        <v>19268</v>
      </c>
      <c r="W56" s="7">
        <v>17823</v>
      </c>
      <c r="X56" s="65">
        <v>2409</v>
      </c>
      <c r="Y56" s="65">
        <v>44799</v>
      </c>
      <c r="Z56" s="65">
        <v>8671</v>
      </c>
      <c r="AA56" s="65">
        <v>2534835</v>
      </c>
      <c r="AB56" s="65">
        <v>4370763</v>
      </c>
      <c r="AC56" s="65">
        <v>50579</v>
      </c>
      <c r="AD56" s="65">
        <v>63585</v>
      </c>
      <c r="AE56" s="65">
        <v>3372</v>
      </c>
      <c r="AF56" s="65">
        <v>16860</v>
      </c>
      <c r="AG56" s="65">
        <v>179832.57</v>
      </c>
      <c r="AH56" s="65">
        <v>42390</v>
      </c>
      <c r="AI56" s="65">
        <v>14451</v>
      </c>
      <c r="AJ56" s="65">
        <v>15415</v>
      </c>
      <c r="AK56" s="65">
        <v>9634</v>
      </c>
      <c r="AL56" s="65">
        <v>14451</v>
      </c>
      <c r="AM56" s="65">
        <v>32756</v>
      </c>
      <c r="AN56" s="65">
        <v>28902</v>
      </c>
      <c r="AO56" s="65">
        <v>834600</v>
      </c>
      <c r="AP56" s="65">
        <v>12595332</v>
      </c>
      <c r="AQ56" s="65">
        <v>14451</v>
      </c>
      <c r="AR56" s="65">
        <v>5216329</v>
      </c>
      <c r="AS56" s="65">
        <v>236037</v>
      </c>
      <c r="AT56" s="65">
        <v>368808</v>
      </c>
      <c r="AU56" s="65">
        <v>16378</v>
      </c>
      <c r="AV56" s="65">
        <v>19268</v>
      </c>
      <c r="AW56" s="65">
        <v>18305</v>
      </c>
      <c r="AX56" s="65">
        <v>8189</v>
      </c>
      <c r="AY56" s="65">
        <v>35165</v>
      </c>
      <c r="AZ56" s="65">
        <v>1773586</v>
      </c>
      <c r="BA56" s="65">
        <v>1554221</v>
      </c>
      <c r="BB56" s="65">
        <v>1014080</v>
      </c>
      <c r="BC56" s="65">
        <v>3936654</v>
      </c>
      <c r="BD56" s="65">
        <v>279065</v>
      </c>
      <c r="BE56" s="65">
        <v>55878</v>
      </c>
      <c r="BF56" s="65">
        <v>1977840</v>
      </c>
      <c r="BG56" s="65">
        <v>63585</v>
      </c>
      <c r="BH56" s="65">
        <v>32756</v>
      </c>
      <c r="BI56" s="65">
        <v>18787</v>
      </c>
      <c r="BJ56" s="65">
        <v>637610</v>
      </c>
      <c r="BK56" s="65">
        <v>1431412</v>
      </c>
      <c r="BL56" s="65">
        <v>13970</v>
      </c>
      <c r="BM56" s="65">
        <v>27457</v>
      </c>
      <c r="BN56" s="65">
        <v>813897</v>
      </c>
      <c r="BO56" s="65">
        <v>146921</v>
      </c>
      <c r="BP56" s="65">
        <v>21677</v>
      </c>
      <c r="BQ56" s="65">
        <v>183049</v>
      </c>
      <c r="BR56" s="65">
        <v>162817</v>
      </c>
      <c r="BS56" s="65">
        <v>52988</v>
      </c>
      <c r="BT56" s="65">
        <v>23604</v>
      </c>
      <c r="BU56" s="65">
        <v>86332.97</v>
      </c>
      <c r="BV56" s="65">
        <v>67439</v>
      </c>
      <c r="BW56" s="65">
        <v>178046.74</v>
      </c>
      <c r="BX56" s="65">
        <v>482</v>
      </c>
      <c r="BY56" s="65">
        <v>33238</v>
      </c>
      <c r="BZ56" s="65">
        <v>7226</v>
      </c>
      <c r="CA56" s="65">
        <v>24085</v>
      </c>
      <c r="CB56" s="65">
        <v>12085660</v>
      </c>
      <c r="CC56" s="65">
        <v>11079</v>
      </c>
      <c r="CD56" s="65">
        <v>482</v>
      </c>
      <c r="CE56" s="65">
        <v>10598</v>
      </c>
      <c r="CF56" s="65">
        <v>6744</v>
      </c>
      <c r="CG56" s="65">
        <v>11079</v>
      </c>
      <c r="CH56" s="65">
        <v>4335</v>
      </c>
      <c r="CI56" s="65">
        <v>38055</v>
      </c>
      <c r="CJ56" s="65">
        <v>92488</v>
      </c>
      <c r="CK56" s="65">
        <v>232183</v>
      </c>
      <c r="CL56" s="65">
        <v>49616</v>
      </c>
      <c r="CM56" s="65">
        <v>49134</v>
      </c>
      <c r="CN56" s="65">
        <v>3343733</v>
      </c>
      <c r="CO56" s="65">
        <v>2311252</v>
      </c>
      <c r="CP56" s="65">
        <v>165157</v>
      </c>
      <c r="CQ56" s="65">
        <v>95378</v>
      </c>
      <c r="CR56" s="65">
        <v>10598</v>
      </c>
      <c r="CS56" s="65">
        <v>19268</v>
      </c>
      <c r="CT56" s="65">
        <v>11561</v>
      </c>
      <c r="CU56" s="65">
        <v>25530</v>
      </c>
      <c r="CV56" s="65">
        <v>3372</v>
      </c>
      <c r="CW56" s="65">
        <v>22640</v>
      </c>
      <c r="CX56" s="65">
        <v>44799</v>
      </c>
      <c r="CY56" s="65">
        <v>6262</v>
      </c>
      <c r="CZ56" s="65">
        <v>527605</v>
      </c>
      <c r="DA56" s="65">
        <v>13488</v>
      </c>
      <c r="DB56" s="65">
        <v>17823</v>
      </c>
      <c r="DC56" s="65">
        <v>6744</v>
      </c>
      <c r="DD56" s="65">
        <v>22166.63</v>
      </c>
      <c r="DE56" s="65">
        <v>11561</v>
      </c>
      <c r="DF56" s="65">
        <v>3277264</v>
      </c>
      <c r="DG56" s="65">
        <v>4817</v>
      </c>
      <c r="DH56" s="65">
        <v>378487</v>
      </c>
      <c r="DI56" s="65">
        <v>217250</v>
      </c>
      <c r="DJ56" s="65">
        <v>42872</v>
      </c>
      <c r="DK56" s="65">
        <v>19750</v>
      </c>
      <c r="DL56" s="65">
        <v>884952</v>
      </c>
      <c r="DM56" s="65">
        <v>20232</v>
      </c>
      <c r="DN56" s="65">
        <v>77555</v>
      </c>
      <c r="DO56" s="65">
        <v>412652</v>
      </c>
      <c r="DP56" s="65">
        <v>9152</v>
      </c>
      <c r="DQ56" s="65">
        <v>24567</v>
      </c>
      <c r="DR56" s="65">
        <v>109348</v>
      </c>
      <c r="DS56" s="65">
        <v>48652</v>
      </c>
      <c r="DT56" s="65">
        <v>3372</v>
      </c>
      <c r="DU56" s="65">
        <v>14451</v>
      </c>
      <c r="DV56" s="65">
        <v>10116</v>
      </c>
      <c r="DW56" s="65">
        <v>14451</v>
      </c>
      <c r="DX56" s="65">
        <v>12524</v>
      </c>
      <c r="DY56" s="65">
        <v>15415</v>
      </c>
      <c r="DZ56" s="65">
        <v>75146</v>
      </c>
      <c r="EA56" s="65">
        <v>130666.24</v>
      </c>
      <c r="EB56" s="65">
        <v>44799</v>
      </c>
      <c r="EC56" s="65">
        <v>13488</v>
      </c>
      <c r="ED56" s="65">
        <v>154416.24</v>
      </c>
      <c r="EE56" s="65">
        <v>11079</v>
      </c>
      <c r="EF56" s="65">
        <v>115610</v>
      </c>
      <c r="EG56" s="65">
        <v>17823</v>
      </c>
      <c r="EH56" s="65">
        <v>9634</v>
      </c>
      <c r="EI56" s="65">
        <v>2767198</v>
      </c>
      <c r="EJ56" s="65">
        <v>1112063</v>
      </c>
      <c r="EK56" s="65">
        <v>91666.34</v>
      </c>
      <c r="EL56" s="65">
        <v>35646</v>
      </c>
      <c r="EM56" s="65">
        <v>46244</v>
      </c>
      <c r="EN56" s="65">
        <v>61177</v>
      </c>
      <c r="EO56" s="65">
        <v>11079</v>
      </c>
      <c r="EP56" s="65">
        <v>50098</v>
      </c>
      <c r="EQ56" s="65">
        <v>383320.11</v>
      </c>
      <c r="ER56" s="65">
        <v>84916.53</v>
      </c>
      <c r="ES56" s="65">
        <v>6744</v>
      </c>
      <c r="ET56" s="65">
        <v>9152</v>
      </c>
      <c r="EU56" s="65">
        <v>31793</v>
      </c>
      <c r="EV56" s="65">
        <v>3854</v>
      </c>
      <c r="EW56" s="65">
        <v>25530</v>
      </c>
      <c r="EX56" s="65">
        <v>17823</v>
      </c>
      <c r="EY56" s="65">
        <v>20713</v>
      </c>
      <c r="EZ56" s="65">
        <v>12524</v>
      </c>
      <c r="FA56" s="65">
        <v>427331.58</v>
      </c>
      <c r="FB56" s="65">
        <v>38537</v>
      </c>
      <c r="FC56" s="65">
        <v>165226</v>
      </c>
      <c r="FD56" s="65">
        <v>28902</v>
      </c>
      <c r="FE56" s="65">
        <v>7226</v>
      </c>
      <c r="FF56" s="65">
        <v>6262</v>
      </c>
      <c r="FG56" s="65">
        <v>2409</v>
      </c>
      <c r="FH56" s="65">
        <v>5780</v>
      </c>
      <c r="FI56" s="65">
        <v>138732</v>
      </c>
      <c r="FJ56" s="65">
        <v>70811</v>
      </c>
      <c r="FK56" s="65">
        <v>101640</v>
      </c>
      <c r="FL56" s="65">
        <v>409832</v>
      </c>
      <c r="FM56" s="65">
        <v>142585</v>
      </c>
      <c r="FN56" s="65">
        <v>2746840</v>
      </c>
      <c r="FO56" s="65">
        <v>63585</v>
      </c>
      <c r="FP56" s="65">
        <v>524436</v>
      </c>
      <c r="FQ56" s="65">
        <v>71293</v>
      </c>
      <c r="FR56" s="65">
        <v>8671</v>
      </c>
      <c r="FS56" s="65">
        <v>10116</v>
      </c>
      <c r="FT56" s="65">
        <v>6833.27</v>
      </c>
      <c r="FU56" s="65">
        <v>50098</v>
      </c>
      <c r="FV56" s="65">
        <v>56841</v>
      </c>
      <c r="FW56" s="65">
        <v>5299</v>
      </c>
      <c r="FX56" s="65">
        <v>2890</v>
      </c>
      <c r="FY56" s="65"/>
      <c r="FZ56" s="66">
        <f>SUM(C56:FY56)</f>
        <v>101683248.21999998</v>
      </c>
      <c r="GA56" s="66"/>
      <c r="GB56" s="66"/>
      <c r="GC56" s="66"/>
      <c r="GD56" s="66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189" ht="15">
      <c r="A57" s="2"/>
      <c r="B57" s="7" t="s">
        <v>309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7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>
        <v>0</v>
      </c>
      <c r="FX57" s="65"/>
      <c r="FY57" s="65"/>
      <c r="FZ57" s="66"/>
      <c r="GA57" s="66"/>
      <c r="GB57" s="66"/>
      <c r="GC57" s="66"/>
      <c r="GD57" s="66"/>
      <c r="GG57" s="10"/>
    </row>
    <row r="58" spans="1:256" ht="15">
      <c r="A58" s="63" t="s">
        <v>310</v>
      </c>
      <c r="B58" s="64" t="s">
        <v>311</v>
      </c>
      <c r="C58" s="65">
        <v>51732.13085616448</v>
      </c>
      <c r="D58" s="65">
        <v>382693.4582245025</v>
      </c>
      <c r="E58" s="65">
        <v>62805.29306160597</v>
      </c>
      <c r="F58" s="65">
        <v>125371.52821722227</v>
      </c>
      <c r="G58" s="65">
        <v>18462.202466837327</v>
      </c>
      <c r="H58" s="65">
        <v>16141.534558994646</v>
      </c>
      <c r="I58" s="65">
        <v>88336.67742130267</v>
      </c>
      <c r="J58" s="65">
        <v>34022.84309377853</v>
      </c>
      <c r="K58" s="65">
        <v>4784.7131863832</v>
      </c>
      <c r="L58" s="65">
        <v>43133.45463534934</v>
      </c>
      <c r="M58" s="65">
        <v>29418.627089598813</v>
      </c>
      <c r="N58" s="65">
        <v>474300.44779974385</v>
      </c>
      <c r="O58" s="65">
        <v>146083.50519216724</v>
      </c>
      <c r="P58" s="65">
        <v>2595.7100302536655</v>
      </c>
      <c r="Q58" s="65">
        <v>327853.57459047233</v>
      </c>
      <c r="R58" s="65">
        <v>8302.834070281591</v>
      </c>
      <c r="S58" s="65">
        <v>20075.60120240481</v>
      </c>
      <c r="T58" s="65">
        <v>2885.662297609869</v>
      </c>
      <c r="U58" s="65">
        <v>1309.8041634541248</v>
      </c>
      <c r="V58" s="65">
        <v>5443.873554356206</v>
      </c>
      <c r="W58" s="7">
        <v>9905.393986121819</v>
      </c>
      <c r="X58" s="65">
        <v>982.3531225905936</v>
      </c>
      <c r="Y58" s="65">
        <v>9438.63025467935</v>
      </c>
      <c r="Z58" s="65">
        <v>5259.68234387047</v>
      </c>
      <c r="AA58" s="65">
        <v>236514.32986993942</v>
      </c>
      <c r="AB58" s="65">
        <v>270240.61924696196</v>
      </c>
      <c r="AC58" s="65">
        <v>8912.08925333123</v>
      </c>
      <c r="AD58" s="65">
        <v>9849.197350784516</v>
      </c>
      <c r="AE58" s="65">
        <v>1770.583663020712</v>
      </c>
      <c r="AF58" s="65">
        <v>2939.512683267396</v>
      </c>
      <c r="AG58" s="65">
        <v>16552.354399008673</v>
      </c>
      <c r="AH58" s="65">
        <v>17260.290856919262</v>
      </c>
      <c r="AI58" s="65">
        <v>5218.22746837094</v>
      </c>
      <c r="AJ58" s="65">
        <v>4286.974566323203</v>
      </c>
      <c r="AK58" s="65">
        <v>3452.058171383853</v>
      </c>
      <c r="AL58" s="65">
        <v>3853.4602843354633</v>
      </c>
      <c r="AM58" s="65">
        <v>8157.648020654045</v>
      </c>
      <c r="AN58" s="65">
        <v>8040.151032702237</v>
      </c>
      <c r="AO58" s="65">
        <v>50125.6617279139</v>
      </c>
      <c r="AP58" s="65">
        <v>672871.5068310029</v>
      </c>
      <c r="AQ58" s="65">
        <v>4250.310328855951</v>
      </c>
      <c r="AR58" s="65">
        <v>547805.9727334474</v>
      </c>
      <c r="AS58" s="65">
        <v>55662.30852322006</v>
      </c>
      <c r="AT58" s="65">
        <v>46327.407493600185</v>
      </c>
      <c r="AU58" s="65">
        <v>6016.546427740283</v>
      </c>
      <c r="AV58" s="65">
        <v>5705.777241171144</v>
      </c>
      <c r="AW58" s="65">
        <v>5354.334440084516</v>
      </c>
      <c r="AX58" s="65">
        <v>962.6474284384454</v>
      </c>
      <c r="AY58" s="65">
        <v>12424.53667370963</v>
      </c>
      <c r="AZ58" s="65">
        <v>99935.76701992143</v>
      </c>
      <c r="BA58" s="65">
        <v>78554.4279082054</v>
      </c>
      <c r="BB58" s="65">
        <v>62767.043796647624</v>
      </c>
      <c r="BC58" s="65">
        <v>273673.49077697366</v>
      </c>
      <c r="BD58" s="65">
        <v>43776.28374482828</v>
      </c>
      <c r="BE58" s="65">
        <v>19177.309476474486</v>
      </c>
      <c r="BF58" s="65">
        <v>206230.47433916808</v>
      </c>
      <c r="BG58" s="65">
        <v>16497.138545125264</v>
      </c>
      <c r="BH58" s="65">
        <v>12982.71053425898</v>
      </c>
      <c r="BI58" s="65">
        <v>5147.603380621793</v>
      </c>
      <c r="BJ58" s="65">
        <v>70835.72223541833</v>
      </c>
      <c r="BK58" s="65">
        <v>128249.78540533788</v>
      </c>
      <c r="BL58" s="65">
        <v>3907.2170238454573</v>
      </c>
      <c r="BM58" s="65">
        <v>6470.682161183218</v>
      </c>
      <c r="BN58" s="65">
        <v>36432.42487282563</v>
      </c>
      <c r="BO58" s="65">
        <v>27376.798192771083</v>
      </c>
      <c r="BP58" s="65">
        <v>3558.4802065404474</v>
      </c>
      <c r="BQ58" s="65">
        <v>49676.291492549084</v>
      </c>
      <c r="BR58" s="65">
        <v>45019.43798785777</v>
      </c>
      <c r="BS58" s="65">
        <v>12660.521643144368</v>
      </c>
      <c r="BT58" s="65">
        <v>5916.82156133829</v>
      </c>
      <c r="BU58" s="65">
        <v>7097.266151407055</v>
      </c>
      <c r="BV58" s="65">
        <v>21881.943123265955</v>
      </c>
      <c r="BW58" s="65">
        <v>31449.593099671412</v>
      </c>
      <c r="BX58" s="65">
        <v>1611.4069003285872</v>
      </c>
      <c r="BY58" s="65">
        <v>10876.864027538726</v>
      </c>
      <c r="BZ58" s="65">
        <v>4129.179862306368</v>
      </c>
      <c r="CA58" s="65">
        <v>3090.494451050337</v>
      </c>
      <c r="CB58" s="65">
        <v>795183.0938515575</v>
      </c>
      <c r="CC58" s="65">
        <v>3929.4124903623742</v>
      </c>
      <c r="CD58" s="65">
        <v>1453.0639938319198</v>
      </c>
      <c r="CE58" s="65">
        <v>2750.421224109844</v>
      </c>
      <c r="CF58" s="65">
        <v>1942.4849895275775</v>
      </c>
      <c r="CG58" s="65">
        <v>3059.8436118222016</v>
      </c>
      <c r="CH58" s="65">
        <v>2080.0060507330695</v>
      </c>
      <c r="CI58" s="65">
        <v>12187.804049336746</v>
      </c>
      <c r="CJ58" s="65">
        <v>10805.430103287867</v>
      </c>
      <c r="CK58" s="65">
        <v>62346.26052104208</v>
      </c>
      <c r="CL58" s="65">
        <v>17706.022044088175</v>
      </c>
      <c r="CM58" s="65">
        <v>10702.599198396792</v>
      </c>
      <c r="CN58" s="65">
        <v>242022.2240239414</v>
      </c>
      <c r="CO58" s="65">
        <v>143310.43348268708</v>
      </c>
      <c r="CP58" s="65">
        <v>25883.534936457756</v>
      </c>
      <c r="CQ58" s="65">
        <v>25849.33734939759</v>
      </c>
      <c r="CR58" s="65">
        <v>3357.0567986230635</v>
      </c>
      <c r="CS58" s="65">
        <v>5421.646729776247</v>
      </c>
      <c r="CT58" s="65">
        <v>2014.2340791738382</v>
      </c>
      <c r="CU58" s="65">
        <v>8560.494836488811</v>
      </c>
      <c r="CV58" s="65">
        <v>1187.0100231303006</v>
      </c>
      <c r="CW58" s="65">
        <v>2836.3718873632765</v>
      </c>
      <c r="CX58" s="65">
        <v>7993.4116825692345</v>
      </c>
      <c r="CY58" s="65">
        <v>4349.103560623691</v>
      </c>
      <c r="CZ58" s="65">
        <v>34884.906278020215</v>
      </c>
      <c r="DA58" s="65">
        <v>3401.826832018038</v>
      </c>
      <c r="DB58" s="65">
        <v>5618.747688838782</v>
      </c>
      <c r="DC58" s="65">
        <v>2943.153551296505</v>
      </c>
      <c r="DD58" s="65">
        <v>1367.4132791327913</v>
      </c>
      <c r="DE58" s="65">
        <v>4666.417344173442</v>
      </c>
      <c r="DF58" s="65">
        <v>205676.16937669375</v>
      </c>
      <c r="DG58" s="65">
        <v>1750.113212469023</v>
      </c>
      <c r="DH58" s="65">
        <v>41145.75064599981</v>
      </c>
      <c r="DI58" s="65">
        <v>48196.915238536356</v>
      </c>
      <c r="DJ58" s="65">
        <v>10906.456692913385</v>
      </c>
      <c r="DK58" s="65">
        <v>5902.317739694303</v>
      </c>
      <c r="DL58" s="65">
        <v>59630.60407006316</v>
      </c>
      <c r="DM58" s="65">
        <v>7755.579913606912</v>
      </c>
      <c r="DN58" s="65">
        <v>20975.664858021344</v>
      </c>
      <c r="DO58" s="65">
        <v>29375.43548801059</v>
      </c>
      <c r="DP58" s="65">
        <v>2846.5946825827455</v>
      </c>
      <c r="DQ58" s="65">
        <v>7188.370410562489</v>
      </c>
      <c r="DR58" s="65">
        <v>23977.308376802703</v>
      </c>
      <c r="DS58" s="65">
        <v>14255.342129487573</v>
      </c>
      <c r="DT58" s="65">
        <v>2836.7129948364886</v>
      </c>
      <c r="DU58" s="65">
        <v>6848.395869191049</v>
      </c>
      <c r="DV58" s="65">
        <v>3417.7404111690707</v>
      </c>
      <c r="DW58" s="65">
        <v>6622.978827861308</v>
      </c>
      <c r="DX58" s="65">
        <v>5930.73758099352</v>
      </c>
      <c r="DY58" s="65">
        <v>8693.346112311016</v>
      </c>
      <c r="DZ58" s="65">
        <v>22155.824039653035</v>
      </c>
      <c r="EA58" s="65">
        <v>4943.723330442324</v>
      </c>
      <c r="EB58" s="65">
        <v>10836.156257046223</v>
      </c>
      <c r="EC58" s="65">
        <v>4949.849154453213</v>
      </c>
      <c r="ED58" s="65">
        <v>15538.782228179454</v>
      </c>
      <c r="EE58" s="65">
        <v>4870.834232845026</v>
      </c>
      <c r="EF58" s="65">
        <v>32131.133384734</v>
      </c>
      <c r="EG58" s="65">
        <v>5505.270624518118</v>
      </c>
      <c r="EH58" s="65">
        <v>4768.505782575173</v>
      </c>
      <c r="EI58" s="65">
        <v>166164.36929529946</v>
      </c>
      <c r="EJ58" s="65">
        <v>82752.28473738399</v>
      </c>
      <c r="EK58" s="65">
        <v>16141.02456140351</v>
      </c>
      <c r="EL58" s="65">
        <v>11570.975438596492</v>
      </c>
      <c r="EM58" s="65">
        <v>9071.687752706403</v>
      </c>
      <c r="EN58" s="65">
        <v>17966.7585757141</v>
      </c>
      <c r="EO58" s="65">
        <v>7482.135385418024</v>
      </c>
      <c r="EP58" s="65">
        <v>6677.952833927864</v>
      </c>
      <c r="EQ58" s="65">
        <v>33265.52318668252</v>
      </c>
      <c r="ER58" s="65">
        <v>6180.988902100674</v>
      </c>
      <c r="ES58" s="65">
        <v>1942.786226685796</v>
      </c>
      <c r="ET58" s="65">
        <v>3163.048650058693</v>
      </c>
      <c r="EU58" s="65">
        <v>8846.902569453501</v>
      </c>
      <c r="EV58" s="65">
        <v>842.5170340681362</v>
      </c>
      <c r="EW58" s="65">
        <v>17589.452483801295</v>
      </c>
      <c r="EX58" s="65">
        <v>6969.883909287257</v>
      </c>
      <c r="EY58" s="65">
        <v>14849.547463359639</v>
      </c>
      <c r="EZ58" s="65">
        <v>2064.0297632468996</v>
      </c>
      <c r="FA58" s="65">
        <v>28017.619648348184</v>
      </c>
      <c r="FB58" s="65">
        <v>5921.565054119726</v>
      </c>
      <c r="FC58" s="65">
        <v>39496.125469405786</v>
      </c>
      <c r="FD58" s="65">
        <v>7396.106651634724</v>
      </c>
      <c r="FE58" s="65">
        <v>1804.9639283220852</v>
      </c>
      <c r="FF58" s="65">
        <v>3401.826832018038</v>
      </c>
      <c r="FG58" s="65">
        <v>1911.1386696730551</v>
      </c>
      <c r="FH58" s="65">
        <v>1478.3514079590411</v>
      </c>
      <c r="FI58" s="65">
        <v>25432.454512570086</v>
      </c>
      <c r="FJ58" s="65">
        <v>24382.95243262796</v>
      </c>
      <c r="FK58" s="65">
        <v>19803.78758397035</v>
      </c>
      <c r="FL58" s="65">
        <v>36604.5465651382</v>
      </c>
      <c r="FM58" s="65">
        <v>42095.09712425394</v>
      </c>
      <c r="FN58" s="65">
        <v>175057.32339811517</v>
      </c>
      <c r="FO58" s="65">
        <v>16346.3543136191</v>
      </c>
      <c r="FP58" s="65">
        <v>21477.21241602965</v>
      </c>
      <c r="FQ58" s="65">
        <v>12105.215771387231</v>
      </c>
      <c r="FR58" s="65">
        <v>2055.8739374208717</v>
      </c>
      <c r="FS58" s="65">
        <v>2156.5111231687465</v>
      </c>
      <c r="FT58" s="65">
        <v>1452.0508229336228</v>
      </c>
      <c r="FU58" s="65">
        <v>15059.772717023676</v>
      </c>
      <c r="FV58" s="65">
        <v>12326.844419391206</v>
      </c>
      <c r="FW58" s="65">
        <v>2320.667907842681</v>
      </c>
      <c r="FX58" s="65">
        <v>1409.590877356295</v>
      </c>
      <c r="FY58" s="65">
        <v>54094.02296734241</v>
      </c>
      <c r="FZ58" s="66">
        <f>SUM(C58:FY58)</f>
        <v>8201473.447535461</v>
      </c>
      <c r="GA58" s="66"/>
      <c r="GB58" s="66"/>
      <c r="GC58" s="66"/>
      <c r="GD58" s="66"/>
      <c r="GE58" s="65"/>
      <c r="GF58" s="65"/>
      <c r="GG58" s="10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ht="15">
      <c r="A59" s="63" t="s">
        <v>312</v>
      </c>
      <c r="B59" s="64" t="s">
        <v>313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7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O59" s="65">
        <v>0</v>
      </c>
      <c r="AP59" s="65">
        <v>0</v>
      </c>
      <c r="AQ59" s="65">
        <v>21780.405360000004</v>
      </c>
      <c r="AR59" s="65">
        <v>0</v>
      </c>
      <c r="AS59" s="65">
        <v>0</v>
      </c>
      <c r="AT59" s="65">
        <v>0</v>
      </c>
      <c r="AU59" s="65">
        <v>0</v>
      </c>
      <c r="AV59" s="65">
        <v>0</v>
      </c>
      <c r="AW59" s="65">
        <v>0</v>
      </c>
      <c r="AX59" s="65">
        <v>0</v>
      </c>
      <c r="AY59" s="65">
        <v>0</v>
      </c>
      <c r="AZ59" s="65">
        <v>0</v>
      </c>
      <c r="BA59" s="65">
        <v>0</v>
      </c>
      <c r="BB59" s="65">
        <v>0</v>
      </c>
      <c r="BC59" s="65">
        <v>0</v>
      </c>
      <c r="BD59" s="65">
        <v>0</v>
      </c>
      <c r="BE59" s="65">
        <v>0</v>
      </c>
      <c r="BF59" s="65">
        <v>0</v>
      </c>
      <c r="BG59" s="65">
        <v>0</v>
      </c>
      <c r="BH59" s="65">
        <v>0</v>
      </c>
      <c r="BI59" s="65">
        <v>0</v>
      </c>
      <c r="BJ59" s="65">
        <v>0</v>
      </c>
      <c r="BK59" s="65">
        <v>0</v>
      </c>
      <c r="BL59" s="65">
        <v>0</v>
      </c>
      <c r="BM59" s="65">
        <v>0</v>
      </c>
      <c r="BN59" s="65">
        <v>0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0</v>
      </c>
      <c r="BU59" s="65">
        <v>0</v>
      </c>
      <c r="BV59" s="65">
        <v>0</v>
      </c>
      <c r="BW59" s="65">
        <v>61172.49599999999</v>
      </c>
      <c r="BX59" s="65">
        <v>0</v>
      </c>
      <c r="BY59" s="65">
        <v>93962.72220562499</v>
      </c>
      <c r="BZ59" s="65">
        <v>0</v>
      </c>
      <c r="CA59" s="65">
        <v>0</v>
      </c>
      <c r="CB59" s="65">
        <v>0</v>
      </c>
      <c r="CC59" s="65">
        <v>0</v>
      </c>
      <c r="CD59" s="65">
        <v>0</v>
      </c>
      <c r="CE59" s="65">
        <v>0</v>
      </c>
      <c r="CF59" s="65">
        <v>0</v>
      </c>
      <c r="CG59" s="65">
        <v>0</v>
      </c>
      <c r="CH59" s="65">
        <v>0</v>
      </c>
      <c r="CI59" s="65">
        <v>0</v>
      </c>
      <c r="CJ59" s="65">
        <v>0</v>
      </c>
      <c r="CK59" s="65">
        <v>71412.665625</v>
      </c>
      <c r="CL59" s="65">
        <v>0</v>
      </c>
      <c r="CM59" s="65">
        <v>0</v>
      </c>
      <c r="CN59" s="65">
        <v>90526.016</v>
      </c>
      <c r="CO59" s="65">
        <v>0</v>
      </c>
      <c r="CP59" s="65">
        <v>0</v>
      </c>
      <c r="CQ59" s="65">
        <v>0</v>
      </c>
      <c r="CR59" s="65">
        <v>0</v>
      </c>
      <c r="CS59" s="65">
        <v>0</v>
      </c>
      <c r="CT59" s="65">
        <v>0</v>
      </c>
      <c r="CU59" s="65">
        <v>0</v>
      </c>
      <c r="CV59" s="65">
        <v>0</v>
      </c>
      <c r="CW59" s="65">
        <v>0</v>
      </c>
      <c r="CX59" s="65">
        <v>0</v>
      </c>
      <c r="CY59" s="65">
        <v>0</v>
      </c>
      <c r="CZ59" s="65">
        <v>201937.26</v>
      </c>
      <c r="DA59" s="65">
        <v>0</v>
      </c>
      <c r="DB59" s="65">
        <v>0</v>
      </c>
      <c r="DC59" s="65">
        <v>0</v>
      </c>
      <c r="DD59" s="65">
        <v>0</v>
      </c>
      <c r="DE59" s="65">
        <v>0</v>
      </c>
      <c r="DF59" s="65">
        <v>72162.81975</v>
      </c>
      <c r="DG59" s="65">
        <v>0</v>
      </c>
      <c r="DH59" s="65">
        <v>35165.545415</v>
      </c>
      <c r="DI59" s="65">
        <v>0</v>
      </c>
      <c r="DJ59" s="65">
        <v>0</v>
      </c>
      <c r="DK59" s="65">
        <v>0</v>
      </c>
      <c r="DL59" s="65">
        <v>0</v>
      </c>
      <c r="DM59" s="65">
        <v>54599.67922500001</v>
      </c>
      <c r="DN59" s="65">
        <v>0</v>
      </c>
      <c r="DO59" s="65">
        <v>0</v>
      </c>
      <c r="DP59" s="65">
        <v>0</v>
      </c>
      <c r="DQ59" s="65">
        <v>0</v>
      </c>
      <c r="DR59" s="65">
        <v>0</v>
      </c>
      <c r="DS59" s="65">
        <v>0</v>
      </c>
      <c r="DT59" s="65">
        <v>0</v>
      </c>
      <c r="DU59" s="65">
        <v>0</v>
      </c>
      <c r="DV59" s="65">
        <v>0</v>
      </c>
      <c r="DW59" s="65">
        <v>0</v>
      </c>
      <c r="DX59" s="65">
        <v>0</v>
      </c>
      <c r="DY59" s="65">
        <v>0</v>
      </c>
      <c r="DZ59" s="65">
        <v>0</v>
      </c>
      <c r="EA59" s="65">
        <v>147174.34</v>
      </c>
      <c r="EB59" s="65">
        <v>0</v>
      </c>
      <c r="EC59" s="65">
        <v>0</v>
      </c>
      <c r="ED59" s="65">
        <v>0</v>
      </c>
      <c r="EE59" s="65">
        <v>0</v>
      </c>
      <c r="EF59" s="65">
        <v>0</v>
      </c>
      <c r="EG59" s="65">
        <v>0</v>
      </c>
      <c r="EH59" s="65">
        <v>0</v>
      </c>
      <c r="EI59" s="65">
        <v>0</v>
      </c>
      <c r="EJ59" s="65">
        <v>93439.0306325</v>
      </c>
      <c r="EK59" s="65">
        <v>0</v>
      </c>
      <c r="EL59" s="65">
        <v>0</v>
      </c>
      <c r="EM59" s="65">
        <v>0</v>
      </c>
      <c r="EN59" s="65">
        <v>0</v>
      </c>
      <c r="EO59" s="65">
        <v>0</v>
      </c>
      <c r="EP59" s="65">
        <v>0</v>
      </c>
      <c r="EQ59" s="65">
        <v>0</v>
      </c>
      <c r="ER59" s="65">
        <v>0</v>
      </c>
      <c r="ES59" s="65">
        <v>0</v>
      </c>
      <c r="ET59" s="65">
        <v>0</v>
      </c>
      <c r="EU59" s="65">
        <v>0</v>
      </c>
      <c r="EV59" s="65">
        <v>0</v>
      </c>
      <c r="EW59" s="65">
        <v>0</v>
      </c>
      <c r="EX59" s="65">
        <v>0</v>
      </c>
      <c r="EY59" s="65">
        <v>0</v>
      </c>
      <c r="EZ59" s="65">
        <v>0</v>
      </c>
      <c r="FA59" s="65">
        <v>0</v>
      </c>
      <c r="FB59" s="65">
        <v>0</v>
      </c>
      <c r="FC59" s="65">
        <v>0</v>
      </c>
      <c r="FD59" s="65">
        <v>0</v>
      </c>
      <c r="FE59" s="65">
        <v>0</v>
      </c>
      <c r="FF59" s="65">
        <v>0</v>
      </c>
      <c r="FG59" s="65">
        <v>0</v>
      </c>
      <c r="FH59" s="65">
        <v>0</v>
      </c>
      <c r="FI59" s="65">
        <v>0</v>
      </c>
      <c r="FJ59" s="65">
        <v>0</v>
      </c>
      <c r="FK59" s="65">
        <v>0</v>
      </c>
      <c r="FL59" s="65">
        <v>0</v>
      </c>
      <c r="FM59" s="65">
        <v>0</v>
      </c>
      <c r="FN59" s="65">
        <v>0</v>
      </c>
      <c r="FO59" s="65">
        <v>0</v>
      </c>
      <c r="FP59" s="65">
        <v>0</v>
      </c>
      <c r="FQ59" s="65">
        <v>0</v>
      </c>
      <c r="FR59" s="65">
        <v>0</v>
      </c>
      <c r="FS59" s="65">
        <v>0</v>
      </c>
      <c r="FT59" s="65">
        <v>0</v>
      </c>
      <c r="FU59" s="65">
        <v>0</v>
      </c>
      <c r="FV59" s="65">
        <v>0</v>
      </c>
      <c r="FW59" s="65">
        <v>0</v>
      </c>
      <c r="FX59" s="65">
        <v>0</v>
      </c>
      <c r="FY59" s="65">
        <v>0</v>
      </c>
      <c r="FZ59" s="66">
        <f>SUM(C59:FY59)</f>
        <v>943332.9802131249</v>
      </c>
      <c r="GA59" s="66"/>
      <c r="GB59" s="66"/>
      <c r="GC59" s="66"/>
      <c r="GD59" s="66"/>
      <c r="GE59" s="65"/>
      <c r="GF59" s="65"/>
      <c r="GG59" s="10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189" ht="15">
      <c r="A60" s="3" t="s">
        <v>314</v>
      </c>
      <c r="B60" s="5" t="s">
        <v>315</v>
      </c>
      <c r="C60">
        <f>SUM(C53:C59)</f>
        <v>1338954.9908561644</v>
      </c>
      <c r="D60">
        <f aca="true" t="shared" si="14" ref="D60:BO60">SUM(D53:D59)</f>
        <v>8604115.188224504</v>
      </c>
      <c r="E60">
        <f t="shared" si="14"/>
        <v>2154294.673061606</v>
      </c>
      <c r="F60">
        <f t="shared" si="14"/>
        <v>3011296.808217222</v>
      </c>
      <c r="G60">
        <f t="shared" si="14"/>
        <v>193058.49246683734</v>
      </c>
      <c r="H60">
        <f t="shared" si="14"/>
        <v>183412.50455899464</v>
      </c>
      <c r="I60">
        <f t="shared" si="14"/>
        <v>2608733.7874213024</v>
      </c>
      <c r="J60">
        <f t="shared" si="14"/>
        <v>347436.38309377857</v>
      </c>
      <c r="K60">
        <f t="shared" si="14"/>
        <v>109904.8731863832</v>
      </c>
      <c r="L60">
        <f t="shared" si="14"/>
        <v>893363.5846353493</v>
      </c>
      <c r="M60">
        <f t="shared" si="14"/>
        <v>552112.8070895988</v>
      </c>
      <c r="N60">
        <f t="shared" si="14"/>
        <v>13630165.557799743</v>
      </c>
      <c r="O60">
        <f t="shared" si="14"/>
        <v>3891848.305192167</v>
      </c>
      <c r="P60">
        <f t="shared" si="14"/>
        <v>40209.28003025366</v>
      </c>
      <c r="Q60">
        <f t="shared" si="14"/>
        <v>10106439.644590473</v>
      </c>
      <c r="R60">
        <f t="shared" si="14"/>
        <v>115136.2240702816</v>
      </c>
      <c r="S60">
        <f t="shared" si="14"/>
        <v>299242.48120240483</v>
      </c>
      <c r="T60">
        <f t="shared" si="14"/>
        <v>65662.73229760987</v>
      </c>
      <c r="U60">
        <f t="shared" si="14"/>
        <v>45871.884163454124</v>
      </c>
      <c r="V60">
        <f t="shared" si="14"/>
        <v>92695.97355435621</v>
      </c>
      <c r="W60">
        <f t="shared" si="14"/>
        <v>37204.22398612182</v>
      </c>
      <c r="X60">
        <f t="shared" si="14"/>
        <v>12191.493122590593</v>
      </c>
      <c r="Y60">
        <f t="shared" si="14"/>
        <v>123026.37025467934</v>
      </c>
      <c r="Z60">
        <f t="shared" si="14"/>
        <v>105010.43234387047</v>
      </c>
      <c r="AA60">
        <f t="shared" si="14"/>
        <v>5105100.049869939</v>
      </c>
      <c r="AB60">
        <f t="shared" si="14"/>
        <v>8549414.379246961</v>
      </c>
      <c r="AC60">
        <f t="shared" si="14"/>
        <v>144578.95925333124</v>
      </c>
      <c r="AD60">
        <f t="shared" si="14"/>
        <v>122912.76735078452</v>
      </c>
      <c r="AE60">
        <f t="shared" si="14"/>
        <v>77531.8636630207</v>
      </c>
      <c r="AF60">
        <f t="shared" si="14"/>
        <v>86671.1126832674</v>
      </c>
      <c r="AG60">
        <f t="shared" si="14"/>
        <v>372134.46439900866</v>
      </c>
      <c r="AH60">
        <f t="shared" si="14"/>
        <v>360577.56085691927</v>
      </c>
      <c r="AI60">
        <f t="shared" si="14"/>
        <v>74885.08746837094</v>
      </c>
      <c r="AJ60">
        <f t="shared" si="14"/>
        <v>47526.07456632321</v>
      </c>
      <c r="AK60">
        <f t="shared" si="14"/>
        <v>87570.74817138385</v>
      </c>
      <c r="AL60">
        <f t="shared" si="14"/>
        <v>76620.86028433546</v>
      </c>
      <c r="AM60">
        <f t="shared" si="14"/>
        <v>136404.31802065406</v>
      </c>
      <c r="AN60">
        <f t="shared" si="14"/>
        <v>122501.53103270223</v>
      </c>
      <c r="AO60">
        <f t="shared" si="14"/>
        <v>1307359.451727914</v>
      </c>
      <c r="AP60">
        <f t="shared" si="14"/>
        <v>20397188.146831002</v>
      </c>
      <c r="AQ60">
        <f t="shared" si="14"/>
        <v>89209.42568885596</v>
      </c>
      <c r="AR60">
        <f t="shared" si="14"/>
        <v>10902148.902733447</v>
      </c>
      <c r="AS60">
        <f t="shared" si="14"/>
        <v>1002108.70852322</v>
      </c>
      <c r="AT60">
        <f t="shared" si="14"/>
        <v>684521.6374936001</v>
      </c>
      <c r="AU60">
        <f t="shared" si="14"/>
        <v>54519.15642774029</v>
      </c>
      <c r="AV60">
        <f t="shared" si="14"/>
        <v>129209.26724117115</v>
      </c>
      <c r="AW60">
        <f t="shared" si="14"/>
        <v>58051.154440084516</v>
      </c>
      <c r="AX60">
        <f t="shared" si="14"/>
        <v>43792.29742843845</v>
      </c>
      <c r="AY60">
        <f t="shared" si="14"/>
        <v>139533.76667370962</v>
      </c>
      <c r="AZ60">
        <f t="shared" si="14"/>
        <v>2581121.6770199216</v>
      </c>
      <c r="BA60">
        <f t="shared" si="14"/>
        <v>2200797.3279082053</v>
      </c>
      <c r="BB60">
        <f t="shared" si="14"/>
        <v>1645738.0937966476</v>
      </c>
      <c r="BC60">
        <f t="shared" si="14"/>
        <v>5878134.930776973</v>
      </c>
      <c r="BD60">
        <f t="shared" si="14"/>
        <v>380250.7937448283</v>
      </c>
      <c r="BE60">
        <f t="shared" si="14"/>
        <v>172897.92947647447</v>
      </c>
      <c r="BF60">
        <f t="shared" si="14"/>
        <v>4384589.534339168</v>
      </c>
      <c r="BG60">
        <f t="shared" si="14"/>
        <v>206884.70854512526</v>
      </c>
      <c r="BH60">
        <f t="shared" si="14"/>
        <v>136106.630534259</v>
      </c>
      <c r="BI60">
        <f t="shared" si="14"/>
        <v>106157.0333806218</v>
      </c>
      <c r="BJ60">
        <f t="shared" si="14"/>
        <v>1330836.3322354185</v>
      </c>
      <c r="BK60">
        <f t="shared" si="14"/>
        <v>2625288.8754053377</v>
      </c>
      <c r="BL60">
        <f t="shared" si="14"/>
        <v>68870.54702384546</v>
      </c>
      <c r="BM60">
        <f t="shared" si="14"/>
        <v>132149.01216118323</v>
      </c>
      <c r="BN60">
        <f t="shared" si="14"/>
        <v>1021983.6348728256</v>
      </c>
      <c r="BO60">
        <f t="shared" si="14"/>
        <v>393186.3781927711</v>
      </c>
      <c r="BP60">
        <f aca="true" t="shared" si="15" ref="BP60:EA60">SUM(BP53:BP59)</f>
        <v>103651.57020654045</v>
      </c>
      <c r="BQ60">
        <f t="shared" si="15"/>
        <v>741647.0914925492</v>
      </c>
      <c r="BR60">
        <f t="shared" si="15"/>
        <v>681078.4479878577</v>
      </c>
      <c r="BS60">
        <f t="shared" si="15"/>
        <v>190559.92164314436</v>
      </c>
      <c r="BT60">
        <f t="shared" si="15"/>
        <v>69481.8715613383</v>
      </c>
      <c r="BU60">
        <f t="shared" si="15"/>
        <v>148991.57615140706</v>
      </c>
      <c r="BV60">
        <f t="shared" si="15"/>
        <v>187164.51312326596</v>
      </c>
      <c r="BW60">
        <f t="shared" si="15"/>
        <v>409599.1190996714</v>
      </c>
      <c r="BX60">
        <f t="shared" si="15"/>
        <v>15683.576900328588</v>
      </c>
      <c r="BY60">
        <f t="shared" si="15"/>
        <v>191131.0062331637</v>
      </c>
      <c r="BZ60">
        <f t="shared" si="15"/>
        <v>39509.36986230637</v>
      </c>
      <c r="CA60">
        <f t="shared" si="15"/>
        <v>96766.28445105035</v>
      </c>
      <c r="CB60">
        <f t="shared" si="15"/>
        <v>20936065.393851556</v>
      </c>
      <c r="CC60">
        <f t="shared" si="15"/>
        <v>84485.78249036237</v>
      </c>
      <c r="CD60">
        <f t="shared" si="15"/>
        <v>46294.79399383192</v>
      </c>
      <c r="CE60">
        <f t="shared" si="15"/>
        <v>55634.76122410984</v>
      </c>
      <c r="CF60">
        <f t="shared" si="15"/>
        <v>32644.444989527576</v>
      </c>
      <c r="CG60">
        <f t="shared" si="15"/>
        <v>46031.4336118222</v>
      </c>
      <c r="CH60">
        <f t="shared" si="15"/>
        <v>23824.62605073307</v>
      </c>
      <c r="CI60">
        <f t="shared" si="15"/>
        <v>132033.52404933676</v>
      </c>
      <c r="CJ60">
        <f t="shared" si="15"/>
        <v>218019.15010328786</v>
      </c>
      <c r="CK60">
        <f t="shared" si="15"/>
        <v>643404.156146042</v>
      </c>
      <c r="CL60">
        <f t="shared" si="15"/>
        <v>185401.07204408816</v>
      </c>
      <c r="CM60">
        <f t="shared" si="15"/>
        <v>209217.9491983968</v>
      </c>
      <c r="CN60">
        <f t="shared" si="15"/>
        <v>6121236.6700239405</v>
      </c>
      <c r="CO60">
        <f t="shared" si="15"/>
        <v>3811291.043482687</v>
      </c>
      <c r="CP60">
        <f t="shared" si="15"/>
        <v>278140.72493645776</v>
      </c>
      <c r="CQ60">
        <f t="shared" si="15"/>
        <v>239811.9073493976</v>
      </c>
      <c r="CR60">
        <f t="shared" si="15"/>
        <v>67980.10679862306</v>
      </c>
      <c r="CS60">
        <f t="shared" si="15"/>
        <v>112086.86672977624</v>
      </c>
      <c r="CT60">
        <f t="shared" si="15"/>
        <v>55403.214079173835</v>
      </c>
      <c r="CU60">
        <f t="shared" si="15"/>
        <v>90715.15483648881</v>
      </c>
      <c r="CV60">
        <f t="shared" si="15"/>
        <v>57319.2100231303</v>
      </c>
      <c r="CW60">
        <f t="shared" si="15"/>
        <v>87506.59188736328</v>
      </c>
      <c r="CX60">
        <f t="shared" si="15"/>
        <v>116027.07168256924</v>
      </c>
      <c r="CY60">
        <f t="shared" si="15"/>
        <v>59056.333560623694</v>
      </c>
      <c r="CZ60">
        <f t="shared" si="15"/>
        <v>1125440.1462780202</v>
      </c>
      <c r="DA60">
        <f t="shared" si="15"/>
        <v>67368.07683201804</v>
      </c>
      <c r="DB60">
        <f t="shared" si="15"/>
        <v>86403.75768883878</v>
      </c>
      <c r="DC60">
        <f t="shared" si="15"/>
        <v>88867.34355129651</v>
      </c>
      <c r="DD60">
        <f t="shared" si="15"/>
        <v>49466.603279132796</v>
      </c>
      <c r="DE60">
        <f t="shared" si="15"/>
        <v>89330.04734417345</v>
      </c>
      <c r="DF60">
        <f t="shared" si="15"/>
        <v>6210826.5691266935</v>
      </c>
      <c r="DG60">
        <f t="shared" si="15"/>
        <v>50103.42321246902</v>
      </c>
      <c r="DH60">
        <f t="shared" si="15"/>
        <v>678641.6960609998</v>
      </c>
      <c r="DI60">
        <f t="shared" si="15"/>
        <v>701494.4352385363</v>
      </c>
      <c r="DJ60">
        <f t="shared" si="15"/>
        <v>159603.43669291335</v>
      </c>
      <c r="DK60">
        <f t="shared" si="15"/>
        <v>53702.487739694305</v>
      </c>
      <c r="DL60">
        <f t="shared" si="15"/>
        <v>1423226.8340700632</v>
      </c>
      <c r="DM60">
        <f t="shared" si="15"/>
        <v>124905.46913860692</v>
      </c>
      <c r="DN60">
        <f t="shared" si="15"/>
        <v>234267.98485802134</v>
      </c>
      <c r="DO60">
        <f t="shared" si="15"/>
        <v>657378.9154880106</v>
      </c>
      <c r="DP60">
        <f t="shared" si="15"/>
        <v>48051.98468258275</v>
      </c>
      <c r="DQ60">
        <f t="shared" si="15"/>
        <v>117970.0604105625</v>
      </c>
      <c r="DR60">
        <f t="shared" si="15"/>
        <v>270602.0283768027</v>
      </c>
      <c r="DS60">
        <f t="shared" si="15"/>
        <v>126323.43212948757</v>
      </c>
      <c r="DT60">
        <f t="shared" si="15"/>
        <v>23512.342994836486</v>
      </c>
      <c r="DU60">
        <f t="shared" si="15"/>
        <v>114510.09586919105</v>
      </c>
      <c r="DV60">
        <f t="shared" si="15"/>
        <v>65430.15041116907</v>
      </c>
      <c r="DW60">
        <f t="shared" si="15"/>
        <v>54708.658827861305</v>
      </c>
      <c r="DX60">
        <f t="shared" si="15"/>
        <v>62273.70758099352</v>
      </c>
      <c r="DY60">
        <f t="shared" si="15"/>
        <v>64332.75611231102</v>
      </c>
      <c r="DZ60">
        <f t="shared" si="15"/>
        <v>300316.2140396531</v>
      </c>
      <c r="EA60">
        <f t="shared" si="15"/>
        <v>318365.5633304423</v>
      </c>
      <c r="EB60">
        <f aca="true" t="shared" si="16" ref="EB60:FX60">SUM(EB53:EB59)</f>
        <v>166072.7762570462</v>
      </c>
      <c r="EC60">
        <f t="shared" si="16"/>
        <v>84547.85915445321</v>
      </c>
      <c r="ED60">
        <f t="shared" si="16"/>
        <v>322651.14222817944</v>
      </c>
      <c r="EE60">
        <f t="shared" si="16"/>
        <v>62512.694232845024</v>
      </c>
      <c r="EF60">
        <f t="shared" si="16"/>
        <v>245523.98338473402</v>
      </c>
      <c r="EG60">
        <f t="shared" si="16"/>
        <v>72324.38062451812</v>
      </c>
      <c r="EH60">
        <f t="shared" si="16"/>
        <v>29545.99578257517</v>
      </c>
      <c r="EI60">
        <f t="shared" si="16"/>
        <v>3365776.7092952994</v>
      </c>
      <c r="EJ60">
        <f t="shared" si="16"/>
        <v>2187606.485369884</v>
      </c>
      <c r="EK60">
        <f t="shared" si="16"/>
        <v>195032.4445614035</v>
      </c>
      <c r="EL60">
        <f t="shared" si="16"/>
        <v>150586.75543859648</v>
      </c>
      <c r="EM60">
        <f t="shared" si="16"/>
        <v>120255.30775270642</v>
      </c>
      <c r="EN60">
        <f t="shared" si="16"/>
        <v>160481.8085757141</v>
      </c>
      <c r="EO60">
        <f t="shared" si="16"/>
        <v>65743.68538541802</v>
      </c>
      <c r="EP60">
        <f t="shared" si="16"/>
        <v>123255.57283392786</v>
      </c>
      <c r="EQ60">
        <f t="shared" si="16"/>
        <v>638005.8031866825</v>
      </c>
      <c r="ER60">
        <f t="shared" si="16"/>
        <v>181504.6289021007</v>
      </c>
      <c r="ES60">
        <f t="shared" si="16"/>
        <v>34045.8262266858</v>
      </c>
      <c r="ET60">
        <f t="shared" si="16"/>
        <v>30980.698650058694</v>
      </c>
      <c r="EU60">
        <f t="shared" si="16"/>
        <v>98539.4025694535</v>
      </c>
      <c r="EV60">
        <f t="shared" si="16"/>
        <v>5867.517034068136</v>
      </c>
      <c r="EW60">
        <f t="shared" si="16"/>
        <v>103932.7824838013</v>
      </c>
      <c r="EX60">
        <f t="shared" si="16"/>
        <v>43821.56390928726</v>
      </c>
      <c r="EY60">
        <f t="shared" si="16"/>
        <v>47228.60746335964</v>
      </c>
      <c r="EZ60">
        <f t="shared" si="16"/>
        <v>30090.8997632469</v>
      </c>
      <c r="FA60">
        <f t="shared" si="16"/>
        <v>752298.7496483482</v>
      </c>
      <c r="FB60">
        <f t="shared" si="16"/>
        <v>121966.49505411972</v>
      </c>
      <c r="FC60">
        <f t="shared" si="16"/>
        <v>542232.4154694058</v>
      </c>
      <c r="FD60">
        <f t="shared" si="16"/>
        <v>109438.73665163472</v>
      </c>
      <c r="FE60">
        <f t="shared" si="16"/>
        <v>71424.15392832209</v>
      </c>
      <c r="FF60">
        <f t="shared" si="16"/>
        <v>82494.89683201803</v>
      </c>
      <c r="FG60">
        <f t="shared" si="16"/>
        <v>40846.76866967306</v>
      </c>
      <c r="FH60">
        <f t="shared" si="16"/>
        <v>45503.481407959036</v>
      </c>
      <c r="FI60">
        <f t="shared" si="16"/>
        <v>528160.6445125701</v>
      </c>
      <c r="FJ60">
        <f t="shared" si="16"/>
        <v>229036.53243262798</v>
      </c>
      <c r="FK60">
        <f t="shared" si="16"/>
        <v>498213.64758397033</v>
      </c>
      <c r="FL60">
        <f t="shared" si="16"/>
        <v>674457.2465651381</v>
      </c>
      <c r="FM60">
        <f t="shared" si="16"/>
        <v>372185.0271242539</v>
      </c>
      <c r="FN60">
        <f t="shared" si="16"/>
        <v>4317166.033398115</v>
      </c>
      <c r="FO60">
        <f t="shared" si="16"/>
        <v>258214.41431361908</v>
      </c>
      <c r="FP60">
        <f t="shared" si="16"/>
        <v>875287.4824160297</v>
      </c>
      <c r="FQ60">
        <f t="shared" si="16"/>
        <v>216662.40577138725</v>
      </c>
      <c r="FR60">
        <f t="shared" si="16"/>
        <v>89829.09393742087</v>
      </c>
      <c r="FS60">
        <f t="shared" si="16"/>
        <v>78800.52112316876</v>
      </c>
      <c r="FT60">
        <f t="shared" si="16"/>
        <v>59237.220822933625</v>
      </c>
      <c r="FU60">
        <f t="shared" si="16"/>
        <v>253590.58271702367</v>
      </c>
      <c r="FV60">
        <f t="shared" si="16"/>
        <v>159928.6544193912</v>
      </c>
      <c r="FW60">
        <f t="shared" si="16"/>
        <v>69556.91790784268</v>
      </c>
      <c r="FX60">
        <f t="shared" si="16"/>
        <v>82004.3508773563</v>
      </c>
      <c r="FY60">
        <f>SUM(FY53:FY59)</f>
        <v>279169.5229673424</v>
      </c>
      <c r="FZ60">
        <f>SUM(FZ53:FZ59)</f>
        <v>191324415.70774856</v>
      </c>
      <c r="GA60" s="66"/>
      <c r="GB60" s="66"/>
      <c r="GC60" s="66"/>
      <c r="GD60" s="66"/>
      <c r="GG60" s="10"/>
    </row>
    <row r="61" spans="1:189" ht="15">
      <c r="A61" s="2"/>
      <c r="B61" s="5" t="s">
        <v>316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1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G61" s="10"/>
    </row>
    <row r="62" spans="1:186" ht="15">
      <c r="A62" s="2"/>
      <c r="B62" s="5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8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40"/>
      <c r="GA62" s="40"/>
      <c r="GB62" s="40"/>
      <c r="GC62" s="40"/>
      <c r="GD62" s="40"/>
    </row>
    <row r="63" spans="1:186" ht="15.75">
      <c r="A63" s="2"/>
      <c r="B63" s="39" t="s">
        <v>317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</row>
    <row r="64" spans="1:189" ht="15">
      <c r="A64" s="3" t="s">
        <v>318</v>
      </c>
      <c r="B64" s="5" t="s">
        <v>319</v>
      </c>
      <c r="C64" s="46">
        <v>0.039</v>
      </c>
      <c r="D64" s="46">
        <v>0.039</v>
      </c>
      <c r="E64" s="46">
        <v>0.039</v>
      </c>
      <c r="F64" s="46">
        <v>0.039</v>
      </c>
      <c r="G64" s="46">
        <v>0.039</v>
      </c>
      <c r="H64" s="46">
        <v>0.039</v>
      </c>
      <c r="I64" s="46">
        <v>0.039</v>
      </c>
      <c r="J64" s="46">
        <v>0.039</v>
      </c>
      <c r="K64" s="46">
        <v>0.039</v>
      </c>
      <c r="L64" s="46">
        <v>0.039</v>
      </c>
      <c r="M64" s="46">
        <v>0.039</v>
      </c>
      <c r="N64" s="46">
        <v>0.039</v>
      </c>
      <c r="O64" s="46">
        <v>0.039</v>
      </c>
      <c r="P64" s="46">
        <v>0.039</v>
      </c>
      <c r="Q64" s="46">
        <v>0.039</v>
      </c>
      <c r="R64" s="46">
        <v>0.039</v>
      </c>
      <c r="S64" s="46">
        <v>0.039</v>
      </c>
      <c r="T64" s="46">
        <v>0.039</v>
      </c>
      <c r="U64" s="46">
        <v>0.039</v>
      </c>
      <c r="V64" s="46">
        <v>0.039</v>
      </c>
      <c r="W64" s="46">
        <v>0.039</v>
      </c>
      <c r="X64" s="46">
        <v>0.039</v>
      </c>
      <c r="Y64" s="46">
        <v>0.039</v>
      </c>
      <c r="Z64" s="46">
        <v>0.039</v>
      </c>
      <c r="AA64" s="46">
        <v>0.039</v>
      </c>
      <c r="AB64" s="46">
        <v>0.039</v>
      </c>
      <c r="AC64" s="46">
        <v>0.039</v>
      </c>
      <c r="AD64" s="46">
        <v>0.039</v>
      </c>
      <c r="AE64" s="46">
        <v>0.039</v>
      </c>
      <c r="AF64" s="46">
        <v>0.039</v>
      </c>
      <c r="AG64" s="46">
        <v>0.039</v>
      </c>
      <c r="AH64" s="46">
        <v>0.039</v>
      </c>
      <c r="AI64" s="46">
        <v>0.039</v>
      </c>
      <c r="AJ64" s="46">
        <v>0.039</v>
      </c>
      <c r="AK64" s="46">
        <v>0.039</v>
      </c>
      <c r="AL64" s="46">
        <v>0.039</v>
      </c>
      <c r="AM64" s="46">
        <v>0.039</v>
      </c>
      <c r="AN64" s="46">
        <v>0.039</v>
      </c>
      <c r="AO64" s="46">
        <v>0.039</v>
      </c>
      <c r="AP64" s="46">
        <v>0.039</v>
      </c>
      <c r="AQ64" s="46">
        <v>0.039</v>
      </c>
      <c r="AR64" s="46">
        <v>0.039</v>
      </c>
      <c r="AS64" s="46">
        <v>0.039</v>
      </c>
      <c r="AT64" s="46">
        <v>0.039</v>
      </c>
      <c r="AU64" s="46">
        <v>0.039</v>
      </c>
      <c r="AV64" s="46">
        <v>0.039</v>
      </c>
      <c r="AW64" s="46">
        <v>0.039</v>
      </c>
      <c r="AX64" s="46">
        <v>0.039</v>
      </c>
      <c r="AY64" s="46">
        <v>0.039</v>
      </c>
      <c r="AZ64" s="46">
        <v>0.039</v>
      </c>
      <c r="BA64" s="46">
        <v>0.039</v>
      </c>
      <c r="BB64" s="46">
        <v>0.039</v>
      </c>
      <c r="BC64" s="46">
        <v>0.039</v>
      </c>
      <c r="BD64" s="46">
        <v>0.039</v>
      </c>
      <c r="BE64" s="46">
        <v>0.039</v>
      </c>
      <c r="BF64" s="46">
        <v>0.039</v>
      </c>
      <c r="BG64" s="46">
        <v>0.039</v>
      </c>
      <c r="BH64" s="46">
        <v>0.039</v>
      </c>
      <c r="BI64" s="46">
        <v>0.039</v>
      </c>
      <c r="BJ64" s="46">
        <v>0.039</v>
      </c>
      <c r="BK64" s="46">
        <v>0.039</v>
      </c>
      <c r="BL64" s="46">
        <v>0.039</v>
      </c>
      <c r="BM64" s="46">
        <v>0.039</v>
      </c>
      <c r="BN64" s="46">
        <v>0.039</v>
      </c>
      <c r="BO64" s="46">
        <v>0.039</v>
      </c>
      <c r="BP64" s="46">
        <v>0.039</v>
      </c>
      <c r="BQ64" s="46">
        <v>0.039</v>
      </c>
      <c r="BR64" s="46">
        <v>0.039</v>
      </c>
      <c r="BS64" s="46">
        <v>0.039</v>
      </c>
      <c r="BT64" s="46">
        <v>0.039</v>
      </c>
      <c r="BU64" s="46">
        <v>0.039</v>
      </c>
      <c r="BV64" s="46">
        <v>0.039</v>
      </c>
      <c r="BW64" s="46">
        <v>0.039</v>
      </c>
      <c r="BX64" s="46">
        <v>0.039</v>
      </c>
      <c r="BY64" s="46">
        <v>0.039</v>
      </c>
      <c r="BZ64" s="46">
        <v>0.039</v>
      </c>
      <c r="CA64" s="46">
        <v>0.039</v>
      </c>
      <c r="CB64" s="46">
        <v>0.039</v>
      </c>
      <c r="CC64" s="46">
        <v>0.039</v>
      </c>
      <c r="CD64" s="46">
        <v>0.039</v>
      </c>
      <c r="CE64" s="46">
        <v>0.039</v>
      </c>
      <c r="CF64" s="46">
        <v>0.039</v>
      </c>
      <c r="CG64" s="46">
        <v>0.039</v>
      </c>
      <c r="CH64" s="46">
        <v>0.039</v>
      </c>
      <c r="CI64" s="46">
        <v>0.039</v>
      </c>
      <c r="CJ64" s="46">
        <v>0.039</v>
      </c>
      <c r="CK64" s="46">
        <v>0.039</v>
      </c>
      <c r="CL64" s="46">
        <v>0.039</v>
      </c>
      <c r="CM64" s="46">
        <v>0.039</v>
      </c>
      <c r="CN64" s="46">
        <v>0.039</v>
      </c>
      <c r="CO64" s="46">
        <v>0.039</v>
      </c>
      <c r="CP64" s="46">
        <v>0.039</v>
      </c>
      <c r="CQ64" s="46">
        <v>0.039</v>
      </c>
      <c r="CR64" s="46">
        <v>0.039</v>
      </c>
      <c r="CS64" s="46">
        <v>0.039</v>
      </c>
      <c r="CT64" s="46">
        <v>0.039</v>
      </c>
      <c r="CU64" s="46">
        <v>0.039</v>
      </c>
      <c r="CV64" s="46">
        <v>0.039</v>
      </c>
      <c r="CW64" s="46">
        <v>0.039</v>
      </c>
      <c r="CX64" s="46">
        <v>0.039</v>
      </c>
      <c r="CY64" s="46">
        <v>0.039</v>
      </c>
      <c r="CZ64" s="46">
        <v>0.039</v>
      </c>
      <c r="DA64" s="46">
        <v>0.039</v>
      </c>
      <c r="DB64" s="46">
        <v>0.039</v>
      </c>
      <c r="DC64" s="46">
        <v>0.039</v>
      </c>
      <c r="DD64" s="46">
        <v>0.039</v>
      </c>
      <c r="DE64" s="46">
        <v>0.039</v>
      </c>
      <c r="DF64" s="46">
        <v>0.039</v>
      </c>
      <c r="DG64" s="46">
        <v>0.039</v>
      </c>
      <c r="DH64" s="46">
        <v>0.039</v>
      </c>
      <c r="DI64" s="46">
        <v>0.039</v>
      </c>
      <c r="DJ64" s="46">
        <v>0.039</v>
      </c>
      <c r="DK64" s="46">
        <v>0.039</v>
      </c>
      <c r="DL64" s="46">
        <v>0.039</v>
      </c>
      <c r="DM64" s="46">
        <v>0.039</v>
      </c>
      <c r="DN64" s="46">
        <v>0.039</v>
      </c>
      <c r="DO64" s="46">
        <v>0.039</v>
      </c>
      <c r="DP64" s="46">
        <v>0.039</v>
      </c>
      <c r="DQ64" s="46">
        <v>0.039</v>
      </c>
      <c r="DR64" s="46">
        <v>0.039</v>
      </c>
      <c r="DS64" s="46">
        <v>0.039</v>
      </c>
      <c r="DT64" s="46">
        <v>0.039</v>
      </c>
      <c r="DU64" s="46">
        <v>0.039</v>
      </c>
      <c r="DV64" s="46">
        <v>0.039</v>
      </c>
      <c r="DW64" s="46">
        <v>0.039</v>
      </c>
      <c r="DX64" s="46">
        <v>0.039</v>
      </c>
      <c r="DY64" s="46">
        <v>0.039</v>
      </c>
      <c r="DZ64" s="46">
        <v>0.039</v>
      </c>
      <c r="EA64" s="46">
        <v>0.039</v>
      </c>
      <c r="EB64" s="46">
        <v>0.039</v>
      </c>
      <c r="EC64" s="46">
        <v>0.039</v>
      </c>
      <c r="ED64" s="46">
        <v>0.039</v>
      </c>
      <c r="EE64" s="46">
        <v>0.039</v>
      </c>
      <c r="EF64" s="46">
        <v>0.039</v>
      </c>
      <c r="EG64" s="46">
        <v>0.039</v>
      </c>
      <c r="EH64" s="46">
        <v>0.039</v>
      </c>
      <c r="EI64" s="46">
        <v>0.039</v>
      </c>
      <c r="EJ64" s="46">
        <v>0.039</v>
      </c>
      <c r="EK64" s="46">
        <v>0.039</v>
      </c>
      <c r="EL64" s="46">
        <v>0.039</v>
      </c>
      <c r="EM64" s="46">
        <v>0.039</v>
      </c>
      <c r="EN64" s="46">
        <v>0.039</v>
      </c>
      <c r="EO64" s="46">
        <v>0.039</v>
      </c>
      <c r="EP64" s="46">
        <v>0.039</v>
      </c>
      <c r="EQ64" s="46">
        <v>0.039</v>
      </c>
      <c r="ER64" s="46">
        <v>0.039</v>
      </c>
      <c r="ES64" s="46">
        <v>0.039</v>
      </c>
      <c r="ET64" s="46">
        <v>0.039</v>
      </c>
      <c r="EU64" s="46">
        <v>0.039</v>
      </c>
      <c r="EV64" s="46">
        <v>0.039</v>
      </c>
      <c r="EW64" s="46">
        <v>0.039</v>
      </c>
      <c r="EX64" s="46">
        <v>0.039</v>
      </c>
      <c r="EY64" s="46">
        <v>0.039</v>
      </c>
      <c r="EZ64" s="46">
        <v>0.039</v>
      </c>
      <c r="FA64" s="46">
        <v>0.039</v>
      </c>
      <c r="FB64" s="46">
        <v>0.039</v>
      </c>
      <c r="FC64" s="46">
        <v>0.039</v>
      </c>
      <c r="FD64" s="46">
        <v>0.039</v>
      </c>
      <c r="FE64" s="46">
        <v>0.039</v>
      </c>
      <c r="FF64" s="46">
        <v>0.039</v>
      </c>
      <c r="FG64" s="46">
        <v>0.039</v>
      </c>
      <c r="FH64" s="46">
        <v>0.039</v>
      </c>
      <c r="FI64" s="46">
        <v>0.039</v>
      </c>
      <c r="FJ64" s="46">
        <v>0.039</v>
      </c>
      <c r="FK64" s="46">
        <v>0.039</v>
      </c>
      <c r="FL64" s="46">
        <v>0.039</v>
      </c>
      <c r="FM64" s="46">
        <v>0.039</v>
      </c>
      <c r="FN64" s="46">
        <v>0.039</v>
      </c>
      <c r="FO64" s="46">
        <v>0.039</v>
      </c>
      <c r="FP64" s="46">
        <v>0.039</v>
      </c>
      <c r="FQ64" s="46">
        <v>0.039</v>
      </c>
      <c r="FR64" s="46">
        <v>0.039</v>
      </c>
      <c r="FS64" s="46">
        <v>0.039</v>
      </c>
      <c r="FT64" s="46">
        <v>0.039</v>
      </c>
      <c r="FU64" s="46">
        <v>0.039</v>
      </c>
      <c r="FV64" s="46">
        <v>0.039</v>
      </c>
      <c r="FW64" s="46">
        <v>0.039</v>
      </c>
      <c r="FX64" s="46">
        <v>0.039</v>
      </c>
      <c r="FY64" s="46"/>
      <c r="FZ64" s="46"/>
      <c r="GA64" s="46"/>
      <c r="GB64" s="46"/>
      <c r="GC64" s="46"/>
      <c r="GD64" s="46"/>
      <c r="GE64" s="70"/>
      <c r="GF64" s="70"/>
      <c r="GG64" s="10"/>
    </row>
    <row r="65" spans="1:189" ht="15">
      <c r="A65" s="3" t="s">
        <v>320</v>
      </c>
      <c r="B65" s="5" t="s">
        <v>321</v>
      </c>
      <c r="C65" s="46">
        <v>0.022</v>
      </c>
      <c r="D65" s="46">
        <v>0.022</v>
      </c>
      <c r="E65" s="46">
        <v>0.022</v>
      </c>
      <c r="F65" s="46">
        <v>0.022</v>
      </c>
      <c r="G65" s="46">
        <v>0.022</v>
      </c>
      <c r="H65" s="46">
        <v>0.022</v>
      </c>
      <c r="I65" s="46">
        <v>0.022</v>
      </c>
      <c r="J65" s="46">
        <v>0.022</v>
      </c>
      <c r="K65" s="46">
        <v>0.022</v>
      </c>
      <c r="L65" s="46">
        <v>0.022</v>
      </c>
      <c r="M65" s="46">
        <v>0.022</v>
      </c>
      <c r="N65" s="46">
        <v>0.022</v>
      </c>
      <c r="O65" s="46">
        <v>0.022</v>
      </c>
      <c r="P65" s="46">
        <v>0.022</v>
      </c>
      <c r="Q65" s="46">
        <v>0.022</v>
      </c>
      <c r="R65" s="46">
        <v>0.022</v>
      </c>
      <c r="S65" s="46">
        <v>0.022</v>
      </c>
      <c r="T65" s="46">
        <v>0.022</v>
      </c>
      <c r="U65" s="46">
        <v>0.022</v>
      </c>
      <c r="V65" s="46">
        <v>0.022</v>
      </c>
      <c r="W65" s="46">
        <v>0.022</v>
      </c>
      <c r="X65" s="46">
        <v>0.022</v>
      </c>
      <c r="Y65" s="46">
        <v>0.022</v>
      </c>
      <c r="Z65" s="46">
        <v>0.022</v>
      </c>
      <c r="AA65" s="46">
        <v>0.022</v>
      </c>
      <c r="AB65" s="46">
        <v>0.022</v>
      </c>
      <c r="AC65" s="46">
        <v>0.022</v>
      </c>
      <c r="AD65" s="46">
        <v>0.022</v>
      </c>
      <c r="AE65" s="46">
        <v>0.022</v>
      </c>
      <c r="AF65" s="46">
        <v>0.022</v>
      </c>
      <c r="AG65" s="46">
        <v>0.022</v>
      </c>
      <c r="AH65" s="46">
        <v>0.022</v>
      </c>
      <c r="AI65" s="46">
        <v>0.022</v>
      </c>
      <c r="AJ65" s="46">
        <v>0.022</v>
      </c>
      <c r="AK65" s="46">
        <v>0.022</v>
      </c>
      <c r="AL65" s="46">
        <v>0.022</v>
      </c>
      <c r="AM65" s="46">
        <v>0.022</v>
      </c>
      <c r="AN65" s="46">
        <v>0.022</v>
      </c>
      <c r="AO65" s="46">
        <v>0.022</v>
      </c>
      <c r="AP65" s="46">
        <v>0.022</v>
      </c>
      <c r="AQ65" s="46">
        <v>0.022</v>
      </c>
      <c r="AR65" s="46">
        <v>0.022</v>
      </c>
      <c r="AS65" s="46">
        <v>0.022</v>
      </c>
      <c r="AT65" s="46">
        <v>0.022</v>
      </c>
      <c r="AU65" s="46">
        <v>0.022</v>
      </c>
      <c r="AV65" s="46">
        <v>0.022</v>
      </c>
      <c r="AW65" s="46">
        <v>0.022</v>
      </c>
      <c r="AX65" s="46">
        <v>0.022</v>
      </c>
      <c r="AY65" s="46">
        <v>0.022</v>
      </c>
      <c r="AZ65" s="46">
        <v>0.022</v>
      </c>
      <c r="BA65" s="46">
        <v>0.022</v>
      </c>
      <c r="BB65" s="46">
        <v>0.022</v>
      </c>
      <c r="BC65" s="46">
        <v>0.022</v>
      </c>
      <c r="BD65" s="46">
        <v>0.022</v>
      </c>
      <c r="BE65" s="46">
        <v>0.022</v>
      </c>
      <c r="BF65" s="46">
        <v>0.022</v>
      </c>
      <c r="BG65" s="46">
        <v>0.022</v>
      </c>
      <c r="BH65" s="46">
        <v>0.022</v>
      </c>
      <c r="BI65" s="46">
        <v>0.022</v>
      </c>
      <c r="BJ65" s="46">
        <v>0.022</v>
      </c>
      <c r="BK65" s="46">
        <v>0.022</v>
      </c>
      <c r="BL65" s="46">
        <v>0.022</v>
      </c>
      <c r="BM65" s="46">
        <v>0.022</v>
      </c>
      <c r="BN65" s="46">
        <v>0.022</v>
      </c>
      <c r="BO65" s="46">
        <v>0.022</v>
      </c>
      <c r="BP65" s="46">
        <v>0.022</v>
      </c>
      <c r="BQ65" s="46">
        <v>0.022</v>
      </c>
      <c r="BR65" s="46">
        <v>0.022</v>
      </c>
      <c r="BS65" s="46">
        <v>0.022</v>
      </c>
      <c r="BT65" s="46">
        <v>0.022</v>
      </c>
      <c r="BU65" s="46">
        <v>0.022</v>
      </c>
      <c r="BV65" s="46">
        <v>0.022</v>
      </c>
      <c r="BW65" s="46">
        <v>0.022</v>
      </c>
      <c r="BX65" s="46">
        <v>0.022</v>
      </c>
      <c r="BY65" s="46">
        <v>0.022</v>
      </c>
      <c r="BZ65" s="46">
        <v>0.022</v>
      </c>
      <c r="CA65" s="46">
        <v>0.022</v>
      </c>
      <c r="CB65" s="46">
        <v>0.022</v>
      </c>
      <c r="CC65" s="46">
        <v>0.022</v>
      </c>
      <c r="CD65" s="46">
        <v>0.022</v>
      </c>
      <c r="CE65" s="46">
        <v>0.022</v>
      </c>
      <c r="CF65" s="46">
        <v>0.022</v>
      </c>
      <c r="CG65" s="46">
        <v>0.022</v>
      </c>
      <c r="CH65" s="46">
        <v>0.022</v>
      </c>
      <c r="CI65" s="46">
        <v>0.022</v>
      </c>
      <c r="CJ65" s="46">
        <v>0.022</v>
      </c>
      <c r="CK65" s="46">
        <v>0.022</v>
      </c>
      <c r="CL65" s="46">
        <v>0.022</v>
      </c>
      <c r="CM65" s="46">
        <v>0.022</v>
      </c>
      <c r="CN65" s="46">
        <v>0.022</v>
      </c>
      <c r="CO65" s="46">
        <v>0.022</v>
      </c>
      <c r="CP65" s="46">
        <v>0.022</v>
      </c>
      <c r="CQ65" s="46">
        <v>0.022</v>
      </c>
      <c r="CR65" s="46">
        <v>0.022</v>
      </c>
      <c r="CS65" s="46">
        <v>0.022</v>
      </c>
      <c r="CT65" s="46">
        <v>0.022</v>
      </c>
      <c r="CU65" s="46">
        <v>0.022</v>
      </c>
      <c r="CV65" s="46">
        <v>0.022</v>
      </c>
      <c r="CW65" s="46">
        <v>0.022</v>
      </c>
      <c r="CX65" s="46">
        <v>0.022</v>
      </c>
      <c r="CY65" s="46">
        <v>0.022</v>
      </c>
      <c r="CZ65" s="46">
        <v>0.022</v>
      </c>
      <c r="DA65" s="46">
        <v>0.022</v>
      </c>
      <c r="DB65" s="46">
        <v>0.022</v>
      </c>
      <c r="DC65" s="46">
        <v>0.022</v>
      </c>
      <c r="DD65" s="46">
        <v>0.022</v>
      </c>
      <c r="DE65" s="46">
        <v>0.022</v>
      </c>
      <c r="DF65" s="46">
        <v>0.022</v>
      </c>
      <c r="DG65" s="46">
        <v>0.022</v>
      </c>
      <c r="DH65" s="46">
        <v>0.022</v>
      </c>
      <c r="DI65" s="46">
        <v>0.022</v>
      </c>
      <c r="DJ65" s="46">
        <v>0.022</v>
      </c>
      <c r="DK65" s="46">
        <v>0.022</v>
      </c>
      <c r="DL65" s="46">
        <v>0.022</v>
      </c>
      <c r="DM65" s="46">
        <v>0.022</v>
      </c>
      <c r="DN65" s="46">
        <v>0.022</v>
      </c>
      <c r="DO65" s="46">
        <v>0.022</v>
      </c>
      <c r="DP65" s="46">
        <v>0.022</v>
      </c>
      <c r="DQ65" s="46">
        <v>0.022</v>
      </c>
      <c r="DR65" s="46">
        <v>0.022</v>
      </c>
      <c r="DS65" s="46">
        <v>0.022</v>
      </c>
      <c r="DT65" s="46">
        <v>0.022</v>
      </c>
      <c r="DU65" s="46">
        <v>0.022</v>
      </c>
      <c r="DV65" s="46">
        <v>0.022</v>
      </c>
      <c r="DW65" s="46">
        <v>0.022</v>
      </c>
      <c r="DX65" s="46">
        <v>0.022</v>
      </c>
      <c r="DY65" s="46">
        <v>0.022</v>
      </c>
      <c r="DZ65" s="46">
        <v>0.022</v>
      </c>
      <c r="EA65" s="46">
        <v>0.022</v>
      </c>
      <c r="EB65" s="46">
        <v>0.022</v>
      </c>
      <c r="EC65" s="46">
        <v>0.022</v>
      </c>
      <c r="ED65" s="46">
        <v>0.022</v>
      </c>
      <c r="EE65" s="46">
        <v>0.022</v>
      </c>
      <c r="EF65" s="46">
        <v>0.022</v>
      </c>
      <c r="EG65" s="46">
        <v>0.022</v>
      </c>
      <c r="EH65" s="46">
        <v>0.022</v>
      </c>
      <c r="EI65" s="46">
        <v>0.022</v>
      </c>
      <c r="EJ65" s="46">
        <v>0.022</v>
      </c>
      <c r="EK65" s="46">
        <v>0.022</v>
      </c>
      <c r="EL65" s="46">
        <v>0.022</v>
      </c>
      <c r="EM65" s="46">
        <v>0.022</v>
      </c>
      <c r="EN65" s="46">
        <v>0.022</v>
      </c>
      <c r="EO65" s="46">
        <v>0.022</v>
      </c>
      <c r="EP65" s="46">
        <v>0.022</v>
      </c>
      <c r="EQ65" s="46">
        <v>0.022</v>
      </c>
      <c r="ER65" s="46">
        <v>0.022</v>
      </c>
      <c r="ES65" s="46">
        <v>0.022</v>
      </c>
      <c r="ET65" s="46">
        <v>0.022</v>
      </c>
      <c r="EU65" s="46">
        <v>0.022</v>
      </c>
      <c r="EV65" s="46">
        <v>0.022</v>
      </c>
      <c r="EW65" s="46">
        <v>0.022</v>
      </c>
      <c r="EX65" s="46">
        <v>0.022</v>
      </c>
      <c r="EY65" s="46">
        <v>0.022</v>
      </c>
      <c r="EZ65" s="46">
        <v>0.022</v>
      </c>
      <c r="FA65" s="46">
        <v>0.022</v>
      </c>
      <c r="FB65" s="46">
        <v>0.022</v>
      </c>
      <c r="FC65" s="46">
        <v>0.022</v>
      </c>
      <c r="FD65" s="46">
        <v>0.022</v>
      </c>
      <c r="FE65" s="46">
        <v>0.022</v>
      </c>
      <c r="FF65" s="46">
        <v>0.022</v>
      </c>
      <c r="FG65" s="46">
        <v>0.022</v>
      </c>
      <c r="FH65" s="46">
        <v>0.022</v>
      </c>
      <c r="FI65" s="46">
        <v>0.022</v>
      </c>
      <c r="FJ65" s="46">
        <v>0.022</v>
      </c>
      <c r="FK65" s="46">
        <v>0.022</v>
      </c>
      <c r="FL65" s="46">
        <v>0.022</v>
      </c>
      <c r="FM65" s="46">
        <v>0.022</v>
      </c>
      <c r="FN65" s="46">
        <v>0.022</v>
      </c>
      <c r="FO65" s="46">
        <v>0.022</v>
      </c>
      <c r="FP65" s="46">
        <v>0.022</v>
      </c>
      <c r="FQ65" s="46">
        <v>0.022</v>
      </c>
      <c r="FR65" s="46">
        <v>0.022</v>
      </c>
      <c r="FS65" s="46">
        <v>0.022</v>
      </c>
      <c r="FT65" s="46">
        <v>0.022</v>
      </c>
      <c r="FU65" s="46">
        <v>0.022</v>
      </c>
      <c r="FV65" s="46">
        <v>0.022</v>
      </c>
      <c r="FW65" s="46">
        <v>0.022</v>
      </c>
      <c r="FX65" s="46">
        <v>0.022</v>
      </c>
      <c r="FY65" s="46"/>
      <c r="FZ65" s="46"/>
      <c r="GA65" s="46"/>
      <c r="GB65" s="46"/>
      <c r="GC65" s="46"/>
      <c r="GD65" s="46"/>
      <c r="GE65" s="70"/>
      <c r="GF65" s="70"/>
      <c r="GG65" s="10"/>
    </row>
    <row r="66" spans="1:194" ht="15">
      <c r="A66" s="71" t="s">
        <v>322</v>
      </c>
      <c r="B66" s="5" t="s">
        <v>323</v>
      </c>
      <c r="C66" s="72">
        <v>999999999</v>
      </c>
      <c r="D66" s="72">
        <v>999999999</v>
      </c>
      <c r="E66" s="72">
        <v>999999999</v>
      </c>
      <c r="F66" s="72">
        <v>999999999</v>
      </c>
      <c r="G66" s="72">
        <v>999999999</v>
      </c>
      <c r="H66" s="72">
        <v>999999999</v>
      </c>
      <c r="I66" s="72">
        <v>999999999</v>
      </c>
      <c r="J66" s="72">
        <v>999999999</v>
      </c>
      <c r="K66" s="72">
        <v>999999999</v>
      </c>
      <c r="L66" s="72">
        <v>999999999</v>
      </c>
      <c r="M66" s="72">
        <v>999999999</v>
      </c>
      <c r="N66" s="72">
        <v>999999999</v>
      </c>
      <c r="O66" s="72">
        <v>999999999</v>
      </c>
      <c r="P66" s="72">
        <v>999999999</v>
      </c>
      <c r="Q66" s="72">
        <v>999999999</v>
      </c>
      <c r="R66" s="72">
        <v>999999999</v>
      </c>
      <c r="S66" s="72">
        <v>999999999</v>
      </c>
      <c r="T66" s="72">
        <v>999999999</v>
      </c>
      <c r="U66" s="72">
        <v>999999999</v>
      </c>
      <c r="V66" s="72">
        <v>999999999</v>
      </c>
      <c r="W66" s="73">
        <v>999999999</v>
      </c>
      <c r="X66" s="72">
        <v>999999999</v>
      </c>
      <c r="Y66" s="72">
        <v>999999999</v>
      </c>
      <c r="Z66" s="72">
        <v>999999999</v>
      </c>
      <c r="AA66" s="72">
        <v>999999999</v>
      </c>
      <c r="AB66" s="72">
        <v>999999999</v>
      </c>
      <c r="AC66" s="72">
        <v>999999999</v>
      </c>
      <c r="AD66" s="72">
        <v>999999999</v>
      </c>
      <c r="AE66" s="72">
        <v>999999999</v>
      </c>
      <c r="AF66" s="72">
        <v>999999999</v>
      </c>
      <c r="AG66" s="72">
        <v>999999999</v>
      </c>
      <c r="AH66" s="72">
        <v>999999999</v>
      </c>
      <c r="AI66" s="72">
        <v>999999999</v>
      </c>
      <c r="AJ66" s="72">
        <v>999999999</v>
      </c>
      <c r="AK66" s="72">
        <v>999999999</v>
      </c>
      <c r="AL66" s="72">
        <v>999999999</v>
      </c>
      <c r="AM66" s="72">
        <v>999999999</v>
      </c>
      <c r="AN66" s="72">
        <v>999999999</v>
      </c>
      <c r="AO66" s="72">
        <v>999999999</v>
      </c>
      <c r="AP66" s="72">
        <v>999999999</v>
      </c>
      <c r="AQ66" s="72">
        <v>999999999</v>
      </c>
      <c r="AR66" s="72">
        <v>999999999</v>
      </c>
      <c r="AS66" s="72">
        <v>999999999</v>
      </c>
      <c r="AT66" s="72">
        <v>999999999</v>
      </c>
      <c r="AU66" s="72">
        <v>999999999</v>
      </c>
      <c r="AV66" s="72">
        <v>999999999</v>
      </c>
      <c r="AW66" s="72">
        <v>999999999</v>
      </c>
      <c r="AX66" s="72">
        <v>999999999</v>
      </c>
      <c r="AY66" s="72">
        <v>999999999</v>
      </c>
      <c r="AZ66" s="72">
        <v>999999999</v>
      </c>
      <c r="BA66" s="72">
        <v>999999999</v>
      </c>
      <c r="BB66" s="72">
        <v>999999999</v>
      </c>
      <c r="BC66" s="72">
        <v>999999999</v>
      </c>
      <c r="BD66" s="72">
        <v>999999999</v>
      </c>
      <c r="BE66" s="72">
        <v>999999999</v>
      </c>
      <c r="BF66" s="72">
        <v>999999999</v>
      </c>
      <c r="BG66" s="72">
        <v>999999999</v>
      </c>
      <c r="BH66" s="72">
        <v>999999999</v>
      </c>
      <c r="BI66" s="72">
        <v>999999999</v>
      </c>
      <c r="BJ66" s="72">
        <v>999999999</v>
      </c>
      <c r="BK66" s="72">
        <v>999999999</v>
      </c>
      <c r="BL66" s="72">
        <v>999999999</v>
      </c>
      <c r="BM66" s="72">
        <v>999999999</v>
      </c>
      <c r="BN66" s="72">
        <v>999999999</v>
      </c>
      <c r="BO66" s="72">
        <v>999999999</v>
      </c>
      <c r="BP66" s="72">
        <v>999999999</v>
      </c>
      <c r="BQ66" s="72">
        <v>999999999</v>
      </c>
      <c r="BR66" s="72">
        <v>999999999</v>
      </c>
      <c r="BS66" s="72">
        <v>999999999</v>
      </c>
      <c r="BT66" s="72">
        <v>999999999</v>
      </c>
      <c r="BU66" s="72">
        <v>999999999</v>
      </c>
      <c r="BV66" s="72">
        <v>999999999</v>
      </c>
      <c r="BW66" s="72">
        <v>999999999</v>
      </c>
      <c r="BX66" s="72">
        <v>999999999</v>
      </c>
      <c r="BY66" s="72">
        <v>999999999</v>
      </c>
      <c r="BZ66" s="72">
        <v>999999999</v>
      </c>
      <c r="CA66" s="72">
        <v>999999999</v>
      </c>
      <c r="CB66" s="72">
        <v>999999999</v>
      </c>
      <c r="CC66" s="72">
        <v>999999999</v>
      </c>
      <c r="CD66" s="72">
        <v>999999999</v>
      </c>
      <c r="CE66" s="72">
        <v>999999999</v>
      </c>
      <c r="CF66" s="72">
        <v>999999999</v>
      </c>
      <c r="CG66" s="72">
        <v>999999999</v>
      </c>
      <c r="CH66" s="72">
        <v>999999999</v>
      </c>
      <c r="CI66" s="72">
        <v>999999999</v>
      </c>
      <c r="CJ66" s="72">
        <v>999999999</v>
      </c>
      <c r="CK66" s="72">
        <v>999999999</v>
      </c>
      <c r="CL66" s="72">
        <v>999999999</v>
      </c>
      <c r="CM66" s="72">
        <v>999999999</v>
      </c>
      <c r="CN66" s="72">
        <v>999999999</v>
      </c>
      <c r="CO66" s="72">
        <v>999999999</v>
      </c>
      <c r="CP66" s="72">
        <v>999999999</v>
      </c>
      <c r="CQ66" s="72">
        <v>999999999</v>
      </c>
      <c r="CR66" s="72">
        <v>999999999</v>
      </c>
      <c r="CS66" s="72">
        <v>999999999</v>
      </c>
      <c r="CT66" s="72">
        <v>999999999</v>
      </c>
      <c r="CU66" s="72">
        <v>999999999</v>
      </c>
      <c r="CV66" s="72">
        <v>999999999</v>
      </c>
      <c r="CW66" s="72">
        <v>999999999</v>
      </c>
      <c r="CX66" s="72">
        <v>999999999</v>
      </c>
      <c r="CY66" s="72">
        <v>999999999</v>
      </c>
      <c r="CZ66" s="72">
        <v>999999999</v>
      </c>
      <c r="DA66" s="72">
        <v>999999999</v>
      </c>
      <c r="DB66" s="72">
        <v>999999999</v>
      </c>
      <c r="DC66" s="72">
        <v>999999999</v>
      </c>
      <c r="DD66" s="72">
        <v>999999999</v>
      </c>
      <c r="DE66" s="72">
        <v>999999999</v>
      </c>
      <c r="DF66" s="72">
        <v>999999999</v>
      </c>
      <c r="DG66" s="72">
        <v>999999999</v>
      </c>
      <c r="DH66" s="72">
        <v>999999999</v>
      </c>
      <c r="DI66" s="72">
        <v>999999999</v>
      </c>
      <c r="DJ66" s="72">
        <v>999999999</v>
      </c>
      <c r="DK66" s="72">
        <v>999999999</v>
      </c>
      <c r="DL66" s="72">
        <v>999999999</v>
      </c>
      <c r="DM66" s="72">
        <v>999999999</v>
      </c>
      <c r="DN66" s="72">
        <v>999999999</v>
      </c>
      <c r="DO66" s="72">
        <v>999999999</v>
      </c>
      <c r="DP66" s="72">
        <v>999999999</v>
      </c>
      <c r="DQ66" s="72">
        <v>999999999</v>
      </c>
      <c r="DR66" s="72">
        <v>999999999</v>
      </c>
      <c r="DS66" s="72">
        <v>999999999</v>
      </c>
      <c r="DT66" s="72">
        <v>999999999</v>
      </c>
      <c r="DU66" s="72">
        <v>999999999</v>
      </c>
      <c r="DV66" s="72">
        <v>999999999</v>
      </c>
      <c r="DW66" s="72">
        <v>999999999</v>
      </c>
      <c r="DX66" s="72">
        <v>999999999</v>
      </c>
      <c r="DY66" s="72">
        <v>999999999</v>
      </c>
      <c r="DZ66" s="72">
        <v>999999999</v>
      </c>
      <c r="EA66" s="72">
        <v>999999999</v>
      </c>
      <c r="EB66" s="72">
        <v>999999999</v>
      </c>
      <c r="EC66" s="72">
        <v>999999999</v>
      </c>
      <c r="ED66" s="72">
        <v>999999999</v>
      </c>
      <c r="EE66" s="72">
        <v>999999999</v>
      </c>
      <c r="EF66" s="72">
        <v>999999999</v>
      </c>
      <c r="EG66" s="72">
        <v>999999999</v>
      </c>
      <c r="EH66" s="72">
        <v>999999999</v>
      </c>
      <c r="EI66" s="72">
        <v>999999999</v>
      </c>
      <c r="EJ66" s="72">
        <v>999999999</v>
      </c>
      <c r="EK66" s="72">
        <v>999999999</v>
      </c>
      <c r="EL66" s="72">
        <v>999999999</v>
      </c>
      <c r="EM66" s="72">
        <v>999999999</v>
      </c>
      <c r="EN66" s="72">
        <v>999999999</v>
      </c>
      <c r="EO66" s="72">
        <v>999999999</v>
      </c>
      <c r="EP66" s="72">
        <v>999999999</v>
      </c>
      <c r="EQ66" s="72">
        <v>999999999</v>
      </c>
      <c r="ER66" s="72">
        <v>999999999</v>
      </c>
      <c r="ES66" s="72">
        <v>999999999</v>
      </c>
      <c r="ET66" s="72">
        <v>999999999</v>
      </c>
      <c r="EU66" s="72">
        <v>999999999</v>
      </c>
      <c r="EV66" s="72">
        <v>999999999</v>
      </c>
      <c r="EW66" s="72">
        <v>999999999</v>
      </c>
      <c r="EX66" s="72">
        <v>999999999</v>
      </c>
      <c r="EY66" s="72">
        <v>999999999</v>
      </c>
      <c r="EZ66" s="72">
        <v>999999999</v>
      </c>
      <c r="FA66" s="72">
        <v>999999999</v>
      </c>
      <c r="FB66" s="72">
        <v>999999999</v>
      </c>
      <c r="FC66" s="72">
        <v>999999999</v>
      </c>
      <c r="FD66" s="72">
        <v>999999999</v>
      </c>
      <c r="FE66" s="72">
        <v>999999999</v>
      </c>
      <c r="FF66" s="72">
        <v>999999999</v>
      </c>
      <c r="FG66" s="72">
        <v>999999999</v>
      </c>
      <c r="FH66" s="72">
        <v>999999999</v>
      </c>
      <c r="FI66" s="72">
        <v>999999999</v>
      </c>
      <c r="FJ66" s="72">
        <v>999999999</v>
      </c>
      <c r="FK66" s="72">
        <v>999999999</v>
      </c>
      <c r="FL66" s="72">
        <v>999999999</v>
      </c>
      <c r="FM66" s="72">
        <v>999999999</v>
      </c>
      <c r="FN66" s="72">
        <v>999999999</v>
      </c>
      <c r="FO66" s="72">
        <v>999999999</v>
      </c>
      <c r="FP66" s="72">
        <v>999999999</v>
      </c>
      <c r="FQ66" s="72">
        <v>999999999</v>
      </c>
      <c r="FR66" s="72">
        <v>999999999</v>
      </c>
      <c r="FS66" s="72">
        <v>999999999</v>
      </c>
      <c r="FT66" s="72">
        <v>999999999</v>
      </c>
      <c r="FU66" s="72">
        <v>999999999</v>
      </c>
      <c r="FV66" s="72">
        <v>999999999</v>
      </c>
      <c r="FW66" s="72">
        <v>999999999</v>
      </c>
      <c r="FX66" s="72">
        <v>999999999</v>
      </c>
      <c r="FY66" s="72"/>
      <c r="FZ66" s="72">
        <f>SUM(C66:FX66)</f>
        <v>177999999822</v>
      </c>
      <c r="GA66" s="72"/>
      <c r="GB66" s="72"/>
      <c r="GC66" s="72"/>
      <c r="GD66" s="72"/>
      <c r="GE66" s="74"/>
      <c r="GF66" s="74"/>
      <c r="GG66" s="10"/>
      <c r="GH66" s="72"/>
      <c r="GI66" s="72"/>
      <c r="GJ66" s="72"/>
      <c r="GK66" s="72"/>
      <c r="GL66" s="72"/>
    </row>
    <row r="67" spans="1:189" ht="15">
      <c r="A67" s="40"/>
      <c r="B67" s="5" t="s">
        <v>324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3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G67" s="10"/>
    </row>
    <row r="68" spans="1:189" ht="15">
      <c r="A68" s="40"/>
      <c r="B68" s="5" t="s">
        <v>325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3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G68" s="10"/>
    </row>
    <row r="69" spans="1:189" ht="15">
      <c r="A69" s="40"/>
      <c r="B69" s="5" t="s">
        <v>326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3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G69" s="10"/>
    </row>
    <row r="70" spans="1:189" ht="15">
      <c r="A70" s="40"/>
      <c r="B70" s="5" t="s">
        <v>327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3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G70" s="10"/>
    </row>
    <row r="71" spans="1:189" ht="15">
      <c r="A71" s="3" t="s">
        <v>328</v>
      </c>
      <c r="B71" s="5" t="s">
        <v>329</v>
      </c>
      <c r="C71" s="72">
        <v>999999999</v>
      </c>
      <c r="D71" s="72">
        <v>999999999</v>
      </c>
      <c r="E71" s="72">
        <v>999999999</v>
      </c>
      <c r="F71" s="72">
        <v>999999999</v>
      </c>
      <c r="G71" s="72">
        <v>999999999</v>
      </c>
      <c r="H71" s="72">
        <v>999999999</v>
      </c>
      <c r="I71" s="72">
        <v>999999999</v>
      </c>
      <c r="J71" s="72">
        <v>999999999</v>
      </c>
      <c r="K71" s="72">
        <v>999999999</v>
      </c>
      <c r="L71" s="72">
        <v>999999999</v>
      </c>
      <c r="M71" s="72">
        <v>999999999</v>
      </c>
      <c r="N71" s="72">
        <v>999999999</v>
      </c>
      <c r="O71" s="72">
        <v>999999999</v>
      </c>
      <c r="P71" s="72">
        <v>999999999</v>
      </c>
      <c r="Q71" s="72">
        <v>999999999</v>
      </c>
      <c r="R71" s="72">
        <v>999999999</v>
      </c>
      <c r="S71" s="72">
        <v>999999999</v>
      </c>
      <c r="T71" s="72">
        <v>999999999</v>
      </c>
      <c r="U71" s="72">
        <v>999999999</v>
      </c>
      <c r="V71" s="72">
        <v>999999999</v>
      </c>
      <c r="W71" s="73">
        <v>999999999</v>
      </c>
      <c r="X71" s="72">
        <v>999999999</v>
      </c>
      <c r="Y71" s="72">
        <v>999999999</v>
      </c>
      <c r="Z71" s="72">
        <v>999999999</v>
      </c>
      <c r="AA71" s="72">
        <v>999999999</v>
      </c>
      <c r="AB71" s="72">
        <v>999999999</v>
      </c>
      <c r="AC71" s="72">
        <v>999999999</v>
      </c>
      <c r="AD71" s="72">
        <v>999999999</v>
      </c>
      <c r="AE71" s="72">
        <v>999999999</v>
      </c>
      <c r="AF71" s="72">
        <v>999999999</v>
      </c>
      <c r="AG71" s="72">
        <v>999999999</v>
      </c>
      <c r="AH71" s="72">
        <v>999999999</v>
      </c>
      <c r="AI71" s="72">
        <v>999999999</v>
      </c>
      <c r="AJ71" s="72">
        <v>999999999</v>
      </c>
      <c r="AK71" s="72">
        <v>999999999</v>
      </c>
      <c r="AL71" s="72">
        <v>999999999</v>
      </c>
      <c r="AM71" s="72">
        <v>999999999</v>
      </c>
      <c r="AN71" s="72">
        <v>999999999</v>
      </c>
      <c r="AO71" s="72">
        <v>999999999</v>
      </c>
      <c r="AP71" s="72">
        <v>999999999</v>
      </c>
      <c r="AQ71" s="72">
        <v>999999999</v>
      </c>
      <c r="AR71" s="72">
        <v>999999999</v>
      </c>
      <c r="AS71" s="72">
        <v>999999999</v>
      </c>
      <c r="AT71" s="72">
        <v>999999999</v>
      </c>
      <c r="AU71" s="72">
        <v>999999999</v>
      </c>
      <c r="AV71" s="72">
        <v>999999999</v>
      </c>
      <c r="AW71" s="72">
        <v>999999999</v>
      </c>
      <c r="AX71" s="72">
        <v>999999999</v>
      </c>
      <c r="AY71" s="72">
        <v>999999999</v>
      </c>
      <c r="AZ71" s="72">
        <v>999999999</v>
      </c>
      <c r="BA71" s="72">
        <v>999999999</v>
      </c>
      <c r="BB71" s="72">
        <v>999999999</v>
      </c>
      <c r="BC71" s="72">
        <v>999999999</v>
      </c>
      <c r="BD71" s="72">
        <v>999999999</v>
      </c>
      <c r="BE71" s="72">
        <v>999999999</v>
      </c>
      <c r="BF71" s="72">
        <v>999999999</v>
      </c>
      <c r="BG71" s="72">
        <v>999999999</v>
      </c>
      <c r="BH71" s="72">
        <v>999999999</v>
      </c>
      <c r="BI71" s="72">
        <v>999999999</v>
      </c>
      <c r="BJ71" s="72">
        <v>999999999</v>
      </c>
      <c r="BK71" s="72">
        <v>999999999</v>
      </c>
      <c r="BL71" s="72">
        <v>999999999</v>
      </c>
      <c r="BM71" s="72">
        <v>999999999</v>
      </c>
      <c r="BN71" s="72">
        <v>999999999</v>
      </c>
      <c r="BO71" s="72">
        <v>999999999</v>
      </c>
      <c r="BP71" s="72">
        <v>999999999</v>
      </c>
      <c r="BQ71" s="72">
        <v>999999999</v>
      </c>
      <c r="BR71" s="72">
        <v>999999999</v>
      </c>
      <c r="BS71" s="72">
        <v>999999999</v>
      </c>
      <c r="BT71" s="72">
        <v>999999999</v>
      </c>
      <c r="BU71" s="72">
        <v>999999999</v>
      </c>
      <c r="BV71" s="72">
        <v>999999999</v>
      </c>
      <c r="BW71" s="72">
        <v>999999999</v>
      </c>
      <c r="BX71" s="72">
        <v>999999999</v>
      </c>
      <c r="BY71" s="72">
        <v>999999999</v>
      </c>
      <c r="BZ71" s="72">
        <v>999999999</v>
      </c>
      <c r="CA71" s="72">
        <v>999999999</v>
      </c>
      <c r="CB71" s="72">
        <v>999999999</v>
      </c>
      <c r="CC71" s="72">
        <v>999999999</v>
      </c>
      <c r="CD71" s="72">
        <v>999999999</v>
      </c>
      <c r="CE71" s="72">
        <v>999999999</v>
      </c>
      <c r="CF71" s="72">
        <v>999999999</v>
      </c>
      <c r="CG71" s="72">
        <v>999999999</v>
      </c>
      <c r="CH71" s="72">
        <v>999999999</v>
      </c>
      <c r="CI71" s="72">
        <v>999999999</v>
      </c>
      <c r="CJ71" s="72">
        <v>999999999</v>
      </c>
      <c r="CK71" s="72">
        <v>999999999</v>
      </c>
      <c r="CL71" s="72">
        <v>999999999</v>
      </c>
      <c r="CM71" s="72">
        <v>999999999</v>
      </c>
      <c r="CN71" s="72">
        <v>999999999</v>
      </c>
      <c r="CO71" s="72">
        <v>999999999</v>
      </c>
      <c r="CP71" s="72">
        <v>999999999</v>
      </c>
      <c r="CQ71" s="72">
        <v>999999999</v>
      </c>
      <c r="CR71" s="72">
        <v>999999999</v>
      </c>
      <c r="CS71" s="72">
        <v>999999999</v>
      </c>
      <c r="CT71" s="72">
        <v>999999999</v>
      </c>
      <c r="CU71" s="72">
        <v>999999999</v>
      </c>
      <c r="CV71" s="72">
        <v>999999999</v>
      </c>
      <c r="CW71" s="72">
        <v>999999999</v>
      </c>
      <c r="CX71" s="72">
        <v>999999999</v>
      </c>
      <c r="CY71" s="72">
        <v>999999999</v>
      </c>
      <c r="CZ71" s="72">
        <v>999999999</v>
      </c>
      <c r="DA71" s="72">
        <v>999999999</v>
      </c>
      <c r="DB71" s="72">
        <v>999999999</v>
      </c>
      <c r="DC71" s="72">
        <v>999999999</v>
      </c>
      <c r="DD71" s="72">
        <v>999999999</v>
      </c>
      <c r="DE71" s="72">
        <v>999999999</v>
      </c>
      <c r="DF71" s="72">
        <v>999999999</v>
      </c>
      <c r="DG71" s="72">
        <v>999999999</v>
      </c>
      <c r="DH71" s="72">
        <v>999999999</v>
      </c>
      <c r="DI71" s="72">
        <v>999999999</v>
      </c>
      <c r="DJ71" s="72">
        <v>999999999</v>
      </c>
      <c r="DK71" s="72">
        <v>999999999</v>
      </c>
      <c r="DL71" s="72">
        <v>999999999</v>
      </c>
      <c r="DM71" s="72">
        <v>999999999</v>
      </c>
      <c r="DN71" s="72">
        <v>999999999</v>
      </c>
      <c r="DO71" s="72">
        <v>999999999</v>
      </c>
      <c r="DP71" s="72">
        <v>999999999</v>
      </c>
      <c r="DQ71" s="72">
        <v>999999999</v>
      </c>
      <c r="DR71" s="72">
        <v>999999999</v>
      </c>
      <c r="DS71" s="72">
        <v>999999999</v>
      </c>
      <c r="DT71" s="72">
        <v>999999999</v>
      </c>
      <c r="DU71" s="72">
        <v>999999999</v>
      </c>
      <c r="DV71" s="72">
        <v>999999999</v>
      </c>
      <c r="DW71" s="72">
        <v>999999999</v>
      </c>
      <c r="DX71" s="72">
        <v>999999999</v>
      </c>
      <c r="DY71" s="72">
        <v>999999999</v>
      </c>
      <c r="DZ71" s="72">
        <v>999999999</v>
      </c>
      <c r="EA71" s="72">
        <v>999999999</v>
      </c>
      <c r="EB71" s="72">
        <v>999999999</v>
      </c>
      <c r="EC71" s="72">
        <v>999999999</v>
      </c>
      <c r="ED71" s="72">
        <v>999999999</v>
      </c>
      <c r="EE71" s="72">
        <v>999999999</v>
      </c>
      <c r="EF71" s="72">
        <v>999999999</v>
      </c>
      <c r="EG71" s="72">
        <v>999999999</v>
      </c>
      <c r="EH71" s="72">
        <v>999999999</v>
      </c>
      <c r="EI71" s="72">
        <v>999999999</v>
      </c>
      <c r="EJ71" s="72">
        <v>999999999</v>
      </c>
      <c r="EK71" s="72">
        <v>999999999</v>
      </c>
      <c r="EL71" s="72">
        <v>999999999</v>
      </c>
      <c r="EM71" s="72">
        <v>999999999</v>
      </c>
      <c r="EN71" s="72">
        <v>999999999</v>
      </c>
      <c r="EO71" s="72">
        <v>999999999</v>
      </c>
      <c r="EP71" s="72">
        <v>999999999</v>
      </c>
      <c r="EQ71" s="72">
        <v>999999999</v>
      </c>
      <c r="ER71" s="72">
        <v>999999999</v>
      </c>
      <c r="ES71" s="72">
        <v>999999999</v>
      </c>
      <c r="ET71" s="72">
        <v>999999999</v>
      </c>
      <c r="EU71" s="72">
        <v>999999999</v>
      </c>
      <c r="EV71" s="72">
        <v>999999999</v>
      </c>
      <c r="EW71" s="72">
        <v>999999999</v>
      </c>
      <c r="EX71" s="72">
        <v>999999999</v>
      </c>
      <c r="EY71" s="72">
        <v>999999999</v>
      </c>
      <c r="EZ71" s="72">
        <v>999999999</v>
      </c>
      <c r="FA71" s="72">
        <v>999999999</v>
      </c>
      <c r="FB71" s="72">
        <v>999999999</v>
      </c>
      <c r="FC71" s="72">
        <v>999999999</v>
      </c>
      <c r="FD71" s="72">
        <v>999999999</v>
      </c>
      <c r="FE71" s="72">
        <v>999999999</v>
      </c>
      <c r="FF71" s="72">
        <v>999999999</v>
      </c>
      <c r="FG71" s="72">
        <v>999999999</v>
      </c>
      <c r="FH71" s="72">
        <v>999999999</v>
      </c>
      <c r="FI71" s="72">
        <v>999999999</v>
      </c>
      <c r="FJ71" s="72">
        <v>999999999</v>
      </c>
      <c r="FK71" s="72">
        <v>999999999</v>
      </c>
      <c r="FL71" s="72">
        <v>999999999</v>
      </c>
      <c r="FM71" s="72">
        <v>999999999</v>
      </c>
      <c r="FN71" s="72">
        <v>999999999</v>
      </c>
      <c r="FO71" s="72">
        <v>999999999</v>
      </c>
      <c r="FP71" s="72">
        <v>999999999</v>
      </c>
      <c r="FQ71" s="72">
        <v>999999999</v>
      </c>
      <c r="FR71" s="72">
        <v>999999999</v>
      </c>
      <c r="FS71" s="72">
        <v>999999999</v>
      </c>
      <c r="FT71" s="72">
        <v>999999999</v>
      </c>
      <c r="FU71" s="72">
        <v>999999999</v>
      </c>
      <c r="FV71" s="72">
        <v>999999999</v>
      </c>
      <c r="FW71" s="72">
        <v>999999999</v>
      </c>
      <c r="FX71" s="72">
        <v>999999999</v>
      </c>
      <c r="FY71" s="72"/>
      <c r="FZ71" s="72">
        <f>SUM(C71:FX71)</f>
        <v>177999999822</v>
      </c>
      <c r="GA71" s="72"/>
      <c r="GB71" s="72"/>
      <c r="GC71" s="72"/>
      <c r="GD71" s="72"/>
      <c r="GE71" s="74"/>
      <c r="GF71" s="74"/>
      <c r="GG71" s="10"/>
    </row>
    <row r="72" spans="1:189" ht="15">
      <c r="A72" s="2"/>
      <c r="B72" s="5" t="s">
        <v>324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3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40"/>
      <c r="GA72" s="40"/>
      <c r="GB72" s="40"/>
      <c r="GC72" s="40"/>
      <c r="GD72" s="40"/>
      <c r="GG72" s="10"/>
    </row>
    <row r="73" spans="1:189" ht="15">
      <c r="A73" s="2"/>
      <c r="B73" s="5" t="s">
        <v>330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3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5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40"/>
      <c r="GA73" s="40"/>
      <c r="GB73" s="40"/>
      <c r="GC73" s="40"/>
      <c r="GD73" s="40"/>
      <c r="GG73" s="10"/>
    </row>
    <row r="74" spans="1:189" ht="15">
      <c r="A74" s="2"/>
      <c r="B74" s="5" t="s">
        <v>331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3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40"/>
      <c r="GA74" s="40"/>
      <c r="GB74" s="40"/>
      <c r="GC74" s="40"/>
      <c r="GD74" s="40"/>
      <c r="GG74" s="10"/>
    </row>
    <row r="75" spans="1:189" ht="15">
      <c r="A75" s="2"/>
      <c r="B75" s="5" t="s">
        <v>332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3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40"/>
      <c r="GA75" s="40"/>
      <c r="GB75" s="40"/>
      <c r="GC75" s="40"/>
      <c r="GD75" s="40"/>
      <c r="GG75" s="10"/>
    </row>
    <row r="76" spans="1:189" ht="15">
      <c r="A76" s="3" t="s">
        <v>333</v>
      </c>
      <c r="B76" s="20" t="s">
        <v>334</v>
      </c>
      <c r="C76" s="76">
        <v>214049.99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518609.48</v>
      </c>
      <c r="J76" s="76">
        <v>0</v>
      </c>
      <c r="K76" s="76">
        <v>0</v>
      </c>
      <c r="L76" s="76">
        <v>0</v>
      </c>
      <c r="M76" s="76">
        <v>0</v>
      </c>
      <c r="N76" s="76">
        <v>6454001.44</v>
      </c>
      <c r="O76" s="76">
        <v>2315346.59</v>
      </c>
      <c r="P76" s="76">
        <v>6508.04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7">
        <v>0</v>
      </c>
      <c r="X76" s="76">
        <v>4645.62</v>
      </c>
      <c r="Y76" s="76">
        <v>0</v>
      </c>
      <c r="Z76" s="76">
        <v>125782.95</v>
      </c>
      <c r="AA76" s="76">
        <v>0</v>
      </c>
      <c r="AB76" s="76">
        <v>0</v>
      </c>
      <c r="AC76" s="76">
        <v>0</v>
      </c>
      <c r="AD76" s="76">
        <v>0</v>
      </c>
      <c r="AE76" s="76">
        <v>73409.77</v>
      </c>
      <c r="AF76" s="76">
        <v>0</v>
      </c>
      <c r="AG76" s="76">
        <v>0</v>
      </c>
      <c r="AH76" s="76">
        <v>189856.48</v>
      </c>
      <c r="AI76" s="76">
        <v>0</v>
      </c>
      <c r="AJ76" s="76">
        <v>0</v>
      </c>
      <c r="AK76" s="76">
        <v>0</v>
      </c>
      <c r="AL76" s="76">
        <v>0</v>
      </c>
      <c r="AM76" s="76">
        <v>0</v>
      </c>
      <c r="AN76" s="76">
        <v>0</v>
      </c>
      <c r="AO76" s="76">
        <v>0</v>
      </c>
      <c r="AP76" s="76">
        <v>0</v>
      </c>
      <c r="AQ76" s="76">
        <v>0</v>
      </c>
      <c r="AR76" s="76">
        <v>0</v>
      </c>
      <c r="AS76" s="76">
        <v>2116980.9</v>
      </c>
      <c r="AT76" s="76">
        <v>0</v>
      </c>
      <c r="AU76" s="76">
        <v>0</v>
      </c>
      <c r="AV76" s="76">
        <v>0</v>
      </c>
      <c r="AW76" s="76">
        <v>0</v>
      </c>
      <c r="AX76" s="76">
        <v>0</v>
      </c>
      <c r="AY76" s="76">
        <v>0</v>
      </c>
      <c r="AZ76" s="76">
        <v>0</v>
      </c>
      <c r="BA76" s="76">
        <v>0</v>
      </c>
      <c r="BB76" s="76">
        <v>0</v>
      </c>
      <c r="BC76" s="76">
        <v>0</v>
      </c>
      <c r="BD76" s="76">
        <v>0</v>
      </c>
      <c r="BE76" s="76">
        <v>0</v>
      </c>
      <c r="BF76" s="76">
        <v>0</v>
      </c>
      <c r="BG76" s="76">
        <v>0</v>
      </c>
      <c r="BH76" s="76">
        <v>0</v>
      </c>
      <c r="BI76" s="76">
        <v>0</v>
      </c>
      <c r="BJ76" s="76">
        <v>0</v>
      </c>
      <c r="BK76" s="76">
        <v>0</v>
      </c>
      <c r="BL76" s="76">
        <v>0</v>
      </c>
      <c r="BM76" s="76">
        <v>40575.48</v>
      </c>
      <c r="BN76" s="76">
        <v>0</v>
      </c>
      <c r="BO76" s="76">
        <v>0</v>
      </c>
      <c r="BP76" s="76">
        <v>0</v>
      </c>
      <c r="BQ76" s="76">
        <v>0</v>
      </c>
      <c r="BR76" s="76">
        <v>0</v>
      </c>
      <c r="BS76" s="76">
        <v>0</v>
      </c>
      <c r="BT76" s="76">
        <v>0</v>
      </c>
      <c r="BU76" s="76">
        <v>0</v>
      </c>
      <c r="BV76" s="76">
        <v>784125.51</v>
      </c>
      <c r="BW76" s="76">
        <v>0</v>
      </c>
      <c r="BX76" s="76">
        <v>0</v>
      </c>
      <c r="BY76" s="76">
        <v>0</v>
      </c>
      <c r="BZ76" s="76">
        <v>0</v>
      </c>
      <c r="CA76" s="76">
        <v>0</v>
      </c>
      <c r="CB76" s="76">
        <v>0</v>
      </c>
      <c r="CC76" s="76">
        <v>0</v>
      </c>
      <c r="CD76" s="76">
        <v>64538.16</v>
      </c>
      <c r="CE76" s="76">
        <v>0</v>
      </c>
      <c r="CF76" s="76">
        <v>139360.24</v>
      </c>
      <c r="CG76" s="76">
        <v>0</v>
      </c>
      <c r="CH76" s="76">
        <v>0</v>
      </c>
      <c r="CI76" s="76">
        <v>0</v>
      </c>
      <c r="CJ76" s="76">
        <v>0</v>
      </c>
      <c r="CK76" s="76">
        <v>2621262.39</v>
      </c>
      <c r="CL76" s="76">
        <v>34407.54</v>
      </c>
      <c r="CM76" s="76">
        <v>0</v>
      </c>
      <c r="CN76" s="76">
        <v>0</v>
      </c>
      <c r="CO76" s="76">
        <v>0</v>
      </c>
      <c r="CP76" s="76">
        <v>0</v>
      </c>
      <c r="CQ76" s="76">
        <v>0</v>
      </c>
      <c r="CR76" s="76">
        <v>78694.86</v>
      </c>
      <c r="CS76" s="76">
        <v>0</v>
      </c>
      <c r="CT76" s="76">
        <v>29636.04</v>
      </c>
      <c r="CU76" s="76">
        <v>0</v>
      </c>
      <c r="CV76" s="76">
        <v>28341.66</v>
      </c>
      <c r="CW76" s="76">
        <v>0</v>
      </c>
      <c r="CX76" s="76">
        <v>0</v>
      </c>
      <c r="CY76" s="76">
        <v>0</v>
      </c>
      <c r="CZ76" s="76">
        <v>0</v>
      </c>
      <c r="DA76" s="76">
        <v>18622.72</v>
      </c>
      <c r="DB76" s="76">
        <v>0</v>
      </c>
      <c r="DC76" s="76">
        <v>36496.36</v>
      </c>
      <c r="DD76" s="76">
        <v>5221.77</v>
      </c>
      <c r="DE76" s="76">
        <v>0</v>
      </c>
      <c r="DF76" s="76">
        <v>0</v>
      </c>
      <c r="DG76" s="76">
        <v>0</v>
      </c>
      <c r="DH76" s="76">
        <v>277847.37</v>
      </c>
      <c r="DI76" s="76">
        <v>0</v>
      </c>
      <c r="DJ76" s="76">
        <v>0</v>
      </c>
      <c r="DK76" s="76">
        <v>0</v>
      </c>
      <c r="DL76" s="76">
        <v>0</v>
      </c>
      <c r="DM76" s="76">
        <v>0</v>
      </c>
      <c r="DN76" s="76">
        <v>0</v>
      </c>
      <c r="DO76" s="76">
        <v>0</v>
      </c>
      <c r="DP76" s="76">
        <v>9617.9</v>
      </c>
      <c r="DQ76" s="76">
        <v>0</v>
      </c>
      <c r="DR76" s="76">
        <v>0</v>
      </c>
      <c r="DS76" s="76">
        <v>0</v>
      </c>
      <c r="DT76" s="76">
        <v>0</v>
      </c>
      <c r="DU76" s="76">
        <v>0</v>
      </c>
      <c r="DV76" s="76">
        <v>0</v>
      </c>
      <c r="DW76" s="76">
        <v>0</v>
      </c>
      <c r="DX76" s="76">
        <v>0</v>
      </c>
      <c r="DY76" s="76">
        <v>0</v>
      </c>
      <c r="DZ76" s="76">
        <v>0</v>
      </c>
      <c r="EA76" s="76">
        <v>550952.78</v>
      </c>
      <c r="EB76" s="76">
        <v>0</v>
      </c>
      <c r="EC76" s="76">
        <v>0</v>
      </c>
      <c r="ED76" s="76">
        <v>710551.13</v>
      </c>
      <c r="EE76" s="76">
        <v>0</v>
      </c>
      <c r="EF76" s="76">
        <v>0</v>
      </c>
      <c r="EG76" s="76">
        <v>0</v>
      </c>
      <c r="EH76" s="76">
        <v>0</v>
      </c>
      <c r="EI76" s="76">
        <v>0</v>
      </c>
      <c r="EJ76" s="76">
        <v>0</v>
      </c>
      <c r="EK76" s="76">
        <v>0</v>
      </c>
      <c r="EL76" s="76">
        <v>671262.95</v>
      </c>
      <c r="EM76" s="76">
        <v>0</v>
      </c>
      <c r="EN76" s="76">
        <v>0</v>
      </c>
      <c r="EO76" s="76">
        <v>0</v>
      </c>
      <c r="EP76" s="76">
        <v>0</v>
      </c>
      <c r="EQ76" s="76">
        <v>1064161.06</v>
      </c>
      <c r="ER76" s="76">
        <v>0</v>
      </c>
      <c r="ES76" s="76">
        <v>0</v>
      </c>
      <c r="ET76" s="76">
        <v>0</v>
      </c>
      <c r="EU76" s="76">
        <v>0</v>
      </c>
      <c r="EV76" s="76">
        <v>19817.92</v>
      </c>
      <c r="EW76" s="76">
        <v>0</v>
      </c>
      <c r="EX76" s="76">
        <v>0</v>
      </c>
      <c r="EY76" s="76">
        <v>0</v>
      </c>
      <c r="EZ76" s="76">
        <v>74228.81</v>
      </c>
      <c r="FA76" s="76">
        <v>1475032.01</v>
      </c>
      <c r="FB76" s="76">
        <v>0</v>
      </c>
      <c r="FC76" s="76">
        <v>0</v>
      </c>
      <c r="FD76" s="76">
        <v>0</v>
      </c>
      <c r="FE76" s="76">
        <v>7823.44</v>
      </c>
      <c r="FF76" s="76">
        <v>0</v>
      </c>
      <c r="FG76" s="76">
        <v>0</v>
      </c>
      <c r="FH76" s="76">
        <v>76952.78</v>
      </c>
      <c r="FI76" s="76">
        <v>0</v>
      </c>
      <c r="FJ76" s="76">
        <v>0</v>
      </c>
      <c r="FK76" s="76">
        <v>46526.37</v>
      </c>
      <c r="FL76" s="76">
        <v>0</v>
      </c>
      <c r="FM76" s="76">
        <v>0</v>
      </c>
      <c r="FN76" s="76">
        <v>0</v>
      </c>
      <c r="FO76" s="76">
        <v>0</v>
      </c>
      <c r="FP76" s="76">
        <v>0</v>
      </c>
      <c r="FQ76" s="76">
        <v>0</v>
      </c>
      <c r="FR76" s="76">
        <v>0</v>
      </c>
      <c r="FS76" s="76">
        <v>0</v>
      </c>
      <c r="FT76" s="76">
        <v>0</v>
      </c>
      <c r="FU76" s="76">
        <v>0</v>
      </c>
      <c r="FV76" s="76">
        <v>0</v>
      </c>
      <c r="FW76" s="76">
        <v>0</v>
      </c>
      <c r="FX76" s="76">
        <v>0</v>
      </c>
      <c r="FY76" s="76"/>
      <c r="FZ76" s="66">
        <f>SUM(C76:FX76)</f>
        <v>20885248.509999998</v>
      </c>
      <c r="GA76" s="66"/>
      <c r="GB76" s="66"/>
      <c r="GC76" s="66"/>
      <c r="GD76" s="66"/>
      <c r="GE76" s="2"/>
      <c r="GF76" s="2"/>
      <c r="GG76" s="10"/>
    </row>
    <row r="77" spans="1:189" ht="15">
      <c r="A77" s="3" t="s">
        <v>335</v>
      </c>
      <c r="B77" s="5" t="s">
        <v>336</v>
      </c>
      <c r="C77" s="78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387510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7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6">
        <v>0</v>
      </c>
      <c r="AN77" s="76">
        <v>0</v>
      </c>
      <c r="AO77" s="76">
        <v>0</v>
      </c>
      <c r="AP77" s="76">
        <v>0</v>
      </c>
      <c r="AQ77" s="7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76">
        <v>0</v>
      </c>
      <c r="AX77" s="76">
        <v>0</v>
      </c>
      <c r="AY77" s="76">
        <v>0</v>
      </c>
      <c r="AZ77" s="76">
        <v>0</v>
      </c>
      <c r="BA77" s="76">
        <v>0</v>
      </c>
      <c r="BB77" s="76">
        <v>0</v>
      </c>
      <c r="BC77" s="76">
        <v>0</v>
      </c>
      <c r="BD77" s="76">
        <v>0</v>
      </c>
      <c r="BE77" s="76">
        <v>0</v>
      </c>
      <c r="BF77" s="76">
        <v>0</v>
      </c>
      <c r="BG77" s="76">
        <v>0</v>
      </c>
      <c r="BH77" s="76">
        <v>0</v>
      </c>
      <c r="BI77" s="76">
        <v>0</v>
      </c>
      <c r="BJ77" s="76">
        <v>0</v>
      </c>
      <c r="BK77" s="76">
        <v>0</v>
      </c>
      <c r="BL77" s="76">
        <v>0</v>
      </c>
      <c r="BM77" s="76">
        <v>0</v>
      </c>
      <c r="BN77" s="76">
        <v>0</v>
      </c>
      <c r="BO77" s="76">
        <v>0</v>
      </c>
      <c r="BP77" s="76">
        <v>0</v>
      </c>
      <c r="BQ77" s="76">
        <v>0</v>
      </c>
      <c r="BR77" s="76">
        <v>0</v>
      </c>
      <c r="BS77" s="76">
        <v>0</v>
      </c>
      <c r="BT77" s="76">
        <v>0</v>
      </c>
      <c r="BU77" s="76">
        <v>0</v>
      </c>
      <c r="BV77" s="76">
        <v>0</v>
      </c>
      <c r="BW77" s="76">
        <v>0</v>
      </c>
      <c r="BX77" s="76">
        <v>0</v>
      </c>
      <c r="BY77" s="76">
        <v>0</v>
      </c>
      <c r="BZ77" s="76">
        <v>0</v>
      </c>
      <c r="CA77" s="76">
        <v>0</v>
      </c>
      <c r="CB77" s="76">
        <v>0</v>
      </c>
      <c r="CC77" s="76">
        <v>0</v>
      </c>
      <c r="CD77" s="76">
        <v>0</v>
      </c>
      <c r="CE77" s="76">
        <v>0</v>
      </c>
      <c r="CF77" s="76">
        <v>0</v>
      </c>
      <c r="CG77" s="76">
        <v>0</v>
      </c>
      <c r="CH77" s="76">
        <v>0</v>
      </c>
      <c r="CI77" s="76">
        <v>0</v>
      </c>
      <c r="CJ77" s="76">
        <v>0</v>
      </c>
      <c r="CK77" s="76">
        <v>0</v>
      </c>
      <c r="CL77" s="76">
        <v>0</v>
      </c>
      <c r="CM77" s="76">
        <v>0</v>
      </c>
      <c r="CN77" s="76">
        <v>0</v>
      </c>
      <c r="CO77" s="76">
        <v>0</v>
      </c>
      <c r="CP77" s="76">
        <v>0</v>
      </c>
      <c r="CQ77" s="76">
        <v>0</v>
      </c>
      <c r="CR77" s="76">
        <v>0</v>
      </c>
      <c r="CS77" s="76">
        <v>0</v>
      </c>
      <c r="CT77" s="76">
        <v>0</v>
      </c>
      <c r="CU77" s="76">
        <v>0</v>
      </c>
      <c r="CV77" s="76">
        <v>0</v>
      </c>
      <c r="CW77" s="76">
        <v>0</v>
      </c>
      <c r="CX77" s="76">
        <v>0</v>
      </c>
      <c r="CY77" s="76">
        <v>0</v>
      </c>
      <c r="CZ77" s="76">
        <v>0</v>
      </c>
      <c r="DA77" s="76">
        <v>0</v>
      </c>
      <c r="DB77" s="76">
        <v>0</v>
      </c>
      <c r="DC77" s="76">
        <v>0</v>
      </c>
      <c r="DD77" s="76">
        <v>0</v>
      </c>
      <c r="DE77" s="76">
        <v>0</v>
      </c>
      <c r="DF77" s="76">
        <v>0</v>
      </c>
      <c r="DG77" s="76">
        <v>0</v>
      </c>
      <c r="DH77" s="76">
        <v>0</v>
      </c>
      <c r="DI77" s="76">
        <v>0</v>
      </c>
      <c r="DJ77" s="76">
        <v>0</v>
      </c>
      <c r="DK77" s="76">
        <v>0</v>
      </c>
      <c r="DL77" s="76">
        <v>0</v>
      </c>
      <c r="DM77" s="76">
        <v>0</v>
      </c>
      <c r="DN77" s="76">
        <v>0</v>
      </c>
      <c r="DO77" s="76">
        <v>0</v>
      </c>
      <c r="DP77" s="76">
        <v>0</v>
      </c>
      <c r="DQ77" s="76">
        <v>0</v>
      </c>
      <c r="DR77" s="76">
        <v>0</v>
      </c>
      <c r="DS77" s="76">
        <v>0</v>
      </c>
      <c r="DT77" s="76">
        <v>0</v>
      </c>
      <c r="DU77" s="76">
        <v>0</v>
      </c>
      <c r="DV77" s="76">
        <v>0</v>
      </c>
      <c r="DW77" s="76">
        <v>0</v>
      </c>
      <c r="DX77" s="76">
        <v>0</v>
      </c>
      <c r="DY77" s="76">
        <v>0</v>
      </c>
      <c r="DZ77" s="76">
        <v>0</v>
      </c>
      <c r="EA77" s="76">
        <v>0</v>
      </c>
      <c r="EB77" s="76">
        <v>0</v>
      </c>
      <c r="EC77" s="76">
        <v>0</v>
      </c>
      <c r="ED77" s="76">
        <v>0</v>
      </c>
      <c r="EE77" s="76">
        <v>0</v>
      </c>
      <c r="EF77" s="76">
        <v>0</v>
      </c>
      <c r="EG77" s="76">
        <v>0</v>
      </c>
      <c r="EH77" s="76">
        <v>0</v>
      </c>
      <c r="EI77" s="76">
        <v>0</v>
      </c>
      <c r="EJ77" s="76">
        <v>0</v>
      </c>
      <c r="EK77" s="76">
        <v>0</v>
      </c>
      <c r="EL77" s="76">
        <v>0</v>
      </c>
      <c r="EM77" s="76">
        <v>0</v>
      </c>
      <c r="EN77" s="76">
        <v>0</v>
      </c>
      <c r="EO77" s="76">
        <v>0</v>
      </c>
      <c r="EP77" s="76">
        <v>0</v>
      </c>
      <c r="EQ77" s="76">
        <v>0</v>
      </c>
      <c r="ER77" s="76">
        <v>0</v>
      </c>
      <c r="ES77" s="76">
        <v>0</v>
      </c>
      <c r="ET77" s="76">
        <v>0</v>
      </c>
      <c r="EU77" s="76">
        <v>0</v>
      </c>
      <c r="EV77" s="76">
        <v>0</v>
      </c>
      <c r="EW77" s="76">
        <v>0</v>
      </c>
      <c r="EX77" s="76">
        <v>0</v>
      </c>
      <c r="EY77" s="76">
        <v>0</v>
      </c>
      <c r="EZ77" s="76">
        <v>0</v>
      </c>
      <c r="FA77" s="76">
        <v>0</v>
      </c>
      <c r="FB77" s="76">
        <v>0</v>
      </c>
      <c r="FC77" s="76">
        <v>0</v>
      </c>
      <c r="FD77" s="76">
        <v>0</v>
      </c>
      <c r="FE77" s="76">
        <v>0</v>
      </c>
      <c r="FF77" s="76">
        <v>0</v>
      </c>
      <c r="FG77" s="76">
        <v>0</v>
      </c>
      <c r="FH77" s="76">
        <v>0</v>
      </c>
      <c r="FI77" s="76">
        <v>0</v>
      </c>
      <c r="FJ77" s="76">
        <v>0</v>
      </c>
      <c r="FK77" s="76">
        <v>0</v>
      </c>
      <c r="FL77" s="76">
        <v>0</v>
      </c>
      <c r="FM77" s="76">
        <v>0</v>
      </c>
      <c r="FN77" s="76">
        <v>0</v>
      </c>
      <c r="FO77" s="76">
        <v>0</v>
      </c>
      <c r="FP77" s="76">
        <v>0</v>
      </c>
      <c r="FQ77" s="76">
        <v>0</v>
      </c>
      <c r="FR77" s="76">
        <v>0</v>
      </c>
      <c r="FS77" s="76">
        <v>0</v>
      </c>
      <c r="FT77" s="76">
        <v>0</v>
      </c>
      <c r="FU77" s="76">
        <v>0</v>
      </c>
      <c r="FV77" s="76">
        <v>0</v>
      </c>
      <c r="FW77" s="76">
        <v>0</v>
      </c>
      <c r="FX77" s="76">
        <v>0</v>
      </c>
      <c r="FY77" s="76"/>
      <c r="FZ77" s="66">
        <f>SUM(C77:FX77)</f>
        <v>387510</v>
      </c>
      <c r="GA77" s="66"/>
      <c r="GB77" s="66"/>
      <c r="GC77" s="66"/>
      <c r="GD77" s="66"/>
      <c r="GE77" s="2"/>
      <c r="GF77" s="2"/>
      <c r="GG77" s="10"/>
    </row>
    <row r="78" spans="1:189" ht="15">
      <c r="A78" s="3" t="s">
        <v>337</v>
      </c>
      <c r="B78" s="5" t="s">
        <v>338</v>
      </c>
      <c r="C78" s="2">
        <f>2700000+1970000</f>
        <v>4670000</v>
      </c>
      <c r="D78" s="2">
        <v>35400000</v>
      </c>
      <c r="E78" s="2">
        <v>4890000</v>
      </c>
      <c r="F78" s="2">
        <v>750000</v>
      </c>
      <c r="G78" s="2">
        <v>0</v>
      </c>
      <c r="H78" s="2">
        <v>300000</v>
      </c>
      <c r="I78" s="79">
        <v>7845103</v>
      </c>
      <c r="J78" s="2">
        <v>0</v>
      </c>
      <c r="K78" s="2">
        <v>0</v>
      </c>
      <c r="L78" s="2">
        <v>3155850</v>
      </c>
      <c r="M78" s="2">
        <v>1000000</v>
      </c>
      <c r="N78" s="2">
        <v>52763000</v>
      </c>
      <c r="O78" s="2">
        <v>14498234</v>
      </c>
      <c r="P78" s="2">
        <v>0</v>
      </c>
      <c r="Q78" s="2">
        <v>22339028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5">
        <v>0</v>
      </c>
      <c r="X78" s="2">
        <v>150000</v>
      </c>
      <c r="Y78" s="2">
        <v>0</v>
      </c>
      <c r="Z78" s="2">
        <v>0</v>
      </c>
      <c r="AA78" s="2">
        <v>16500000</v>
      </c>
      <c r="AB78" s="79">
        <v>32662468</v>
      </c>
      <c r="AC78" s="79">
        <v>992101.52</v>
      </c>
      <c r="AD78" s="79">
        <v>1504635</v>
      </c>
      <c r="AE78" s="2">
        <v>200000</v>
      </c>
      <c r="AF78" s="79">
        <v>217915</v>
      </c>
      <c r="AG78" s="2">
        <v>1064046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77187028</v>
      </c>
      <c r="AQ78" s="2">
        <v>0</v>
      </c>
      <c r="AR78" s="2">
        <v>33713000</v>
      </c>
      <c r="AS78" s="2">
        <v>5944650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5750000</v>
      </c>
      <c r="BA78" s="2">
        <v>3950000</v>
      </c>
      <c r="BB78" s="2">
        <v>700000</v>
      </c>
      <c r="BC78" s="79">
        <v>30398822</v>
      </c>
      <c r="BD78" s="2">
        <v>3100000</v>
      </c>
      <c r="BE78" s="2">
        <v>1900000</v>
      </c>
      <c r="BF78" s="2">
        <v>26750862</v>
      </c>
      <c r="BG78" s="2">
        <v>0</v>
      </c>
      <c r="BH78" s="2">
        <v>0</v>
      </c>
      <c r="BI78" s="2">
        <v>0</v>
      </c>
      <c r="BJ78" s="2">
        <v>4000000</v>
      </c>
      <c r="BK78" s="2">
        <v>7500000</v>
      </c>
      <c r="BL78" s="2">
        <v>0</v>
      </c>
      <c r="BM78" s="2">
        <v>0</v>
      </c>
      <c r="BN78" s="2">
        <v>0</v>
      </c>
      <c r="BO78" s="2">
        <v>350000</v>
      </c>
      <c r="BP78" s="2">
        <v>0</v>
      </c>
      <c r="BQ78" s="2">
        <v>4000000</v>
      </c>
      <c r="BR78" s="2">
        <v>4300000</v>
      </c>
      <c r="BS78" s="2">
        <v>996000</v>
      </c>
      <c r="BT78" s="2">
        <v>520488</v>
      </c>
      <c r="BU78" s="2">
        <v>596630</v>
      </c>
      <c r="BV78" s="2">
        <v>1330000</v>
      </c>
      <c r="BW78" s="2">
        <v>1300000</v>
      </c>
      <c r="BX78" s="2">
        <v>0</v>
      </c>
      <c r="BY78" s="2">
        <v>0</v>
      </c>
      <c r="BZ78" s="2">
        <v>0</v>
      </c>
      <c r="CA78" s="2">
        <v>0</v>
      </c>
      <c r="CB78" s="2">
        <v>74302585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667783</v>
      </c>
      <c r="CK78" s="2">
        <v>2400000</v>
      </c>
      <c r="CL78" s="2">
        <v>999000</v>
      </c>
      <c r="CM78" s="2">
        <v>1100000</v>
      </c>
      <c r="CN78" s="2">
        <v>19012147</v>
      </c>
      <c r="CO78" s="2">
        <v>14040000</v>
      </c>
      <c r="CP78" s="2">
        <v>1921000</v>
      </c>
      <c r="CQ78" s="2">
        <v>0</v>
      </c>
      <c r="CR78" s="2">
        <v>350000</v>
      </c>
      <c r="CS78" s="2">
        <v>0</v>
      </c>
      <c r="CT78" s="2">
        <v>0</v>
      </c>
      <c r="CU78" s="2">
        <v>0</v>
      </c>
      <c r="CV78" s="2">
        <v>171656</v>
      </c>
      <c r="CW78" s="2">
        <v>0</v>
      </c>
      <c r="CX78" s="2">
        <v>0</v>
      </c>
      <c r="CY78" s="2">
        <v>0</v>
      </c>
      <c r="CZ78" s="2">
        <v>500000</v>
      </c>
      <c r="DA78" s="2">
        <v>0</v>
      </c>
      <c r="DB78" s="2">
        <v>0</v>
      </c>
      <c r="DC78" s="2">
        <v>445000</v>
      </c>
      <c r="DD78" s="2">
        <v>0</v>
      </c>
      <c r="DE78" s="2">
        <v>0</v>
      </c>
      <c r="DF78" s="79">
        <f>7852374.1+149086.88</f>
        <v>8001460.9799999995</v>
      </c>
      <c r="DG78" s="2">
        <v>70000</v>
      </c>
      <c r="DH78" s="2">
        <v>1900000</v>
      </c>
      <c r="DI78" s="2">
        <v>0</v>
      </c>
      <c r="DJ78" s="2">
        <v>390000</v>
      </c>
      <c r="DK78" s="2">
        <v>57800</v>
      </c>
      <c r="DL78" s="2">
        <v>0</v>
      </c>
      <c r="DM78" s="2">
        <v>248000</v>
      </c>
      <c r="DN78" s="2">
        <v>400000</v>
      </c>
      <c r="DO78" s="2">
        <v>550000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15862</v>
      </c>
      <c r="DX78" s="2">
        <v>155000</v>
      </c>
      <c r="DY78" s="2">
        <v>448662.43642108986</v>
      </c>
      <c r="DZ78" s="2">
        <v>550204</v>
      </c>
      <c r="EA78" s="2">
        <v>207000</v>
      </c>
      <c r="EB78" s="2">
        <v>0</v>
      </c>
      <c r="EC78" s="2">
        <v>0</v>
      </c>
      <c r="ED78" s="2">
        <v>2555390.5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404670</v>
      </c>
      <c r="EL78" s="2">
        <v>0</v>
      </c>
      <c r="EM78" s="2">
        <v>0</v>
      </c>
      <c r="EN78" s="2">
        <v>195000</v>
      </c>
      <c r="EO78" s="2">
        <v>75000</v>
      </c>
      <c r="EP78" s="2">
        <v>584000</v>
      </c>
      <c r="EQ78" s="2">
        <v>1448000</v>
      </c>
      <c r="ER78" s="2">
        <v>560000</v>
      </c>
      <c r="ES78" s="2">
        <v>0</v>
      </c>
      <c r="ET78" s="2">
        <v>0</v>
      </c>
      <c r="EU78" s="2">
        <v>0</v>
      </c>
      <c r="EV78" s="2">
        <v>0</v>
      </c>
      <c r="EW78" s="2">
        <f>975371.95+16979.51</f>
        <v>992351.46</v>
      </c>
      <c r="EX78" s="2">
        <v>371650.3</v>
      </c>
      <c r="EY78" s="2">
        <v>0</v>
      </c>
      <c r="EZ78" s="2">
        <v>0</v>
      </c>
      <c r="FA78" s="2">
        <v>2529686</v>
      </c>
      <c r="FB78" s="2">
        <v>584000</v>
      </c>
      <c r="FC78" s="2">
        <v>1100000</v>
      </c>
      <c r="FD78" s="2">
        <v>0</v>
      </c>
      <c r="FE78" s="2">
        <v>0</v>
      </c>
      <c r="FF78" s="2">
        <v>0</v>
      </c>
      <c r="FG78" s="2">
        <v>0</v>
      </c>
      <c r="FH78" s="2">
        <v>80000</v>
      </c>
      <c r="FI78" s="2">
        <v>2073000</v>
      </c>
      <c r="FJ78" s="2">
        <v>1200000</v>
      </c>
      <c r="FK78" s="2">
        <v>1200000</v>
      </c>
      <c r="FL78" s="2">
        <v>2595350</v>
      </c>
      <c r="FM78" s="2">
        <v>500000</v>
      </c>
      <c r="FN78" s="2">
        <v>0</v>
      </c>
      <c r="FO78" s="2">
        <v>1386287</v>
      </c>
      <c r="FP78" s="2">
        <v>2675000</v>
      </c>
      <c r="FQ78" s="2">
        <v>900000</v>
      </c>
      <c r="FR78" s="2">
        <v>0</v>
      </c>
      <c r="FS78" s="2">
        <v>75000</v>
      </c>
      <c r="FT78" s="2">
        <v>130000</v>
      </c>
      <c r="FU78" s="2">
        <v>1194000</v>
      </c>
      <c r="FV78" s="2">
        <v>400000</v>
      </c>
      <c r="FW78" s="2">
        <v>0</v>
      </c>
      <c r="FX78" s="2">
        <v>0</v>
      </c>
      <c r="FY78" s="40"/>
      <c r="FZ78" s="66">
        <f>SUM(C78:FX78)</f>
        <v>569901406.196421</v>
      </c>
      <c r="GA78" s="66"/>
      <c r="GB78" s="66"/>
      <c r="GC78" s="66"/>
      <c r="GD78" s="66"/>
      <c r="GE78" s="2"/>
      <c r="GF78" s="2"/>
      <c r="GG78" s="10"/>
    </row>
    <row r="79" spans="1:189" ht="15">
      <c r="A79" s="80"/>
      <c r="B79" s="81" t="s">
        <v>339</v>
      </c>
      <c r="C79" s="82">
        <v>1023645.96</v>
      </c>
      <c r="D79" s="82">
        <v>5923407.699999988</v>
      </c>
      <c r="E79" s="82">
        <v>1501809.63</v>
      </c>
      <c r="F79" s="82">
        <v>1480552.63</v>
      </c>
      <c r="G79" s="82">
        <v>313409.98</v>
      </c>
      <c r="H79" s="82">
        <v>197482.31</v>
      </c>
      <c r="I79" s="83">
        <v>3049421.53</v>
      </c>
      <c r="J79" s="82">
        <v>0</v>
      </c>
      <c r="K79" s="82">
        <v>0</v>
      </c>
      <c r="L79" s="82">
        <v>767975.6099999994</v>
      </c>
      <c r="M79" s="82">
        <v>339255.2899999991</v>
      </c>
      <c r="N79" s="82">
        <v>1003951.56</v>
      </c>
      <c r="O79" s="82">
        <v>3157850.699999988</v>
      </c>
      <c r="P79" s="82">
        <v>0</v>
      </c>
      <c r="Q79" s="82">
        <v>2551565.5200000107</v>
      </c>
      <c r="R79" s="82">
        <v>93067.8999999999</v>
      </c>
      <c r="S79" s="82">
        <v>147716.44999999925</v>
      </c>
      <c r="T79" s="82">
        <v>0</v>
      </c>
      <c r="U79" s="82">
        <v>0</v>
      </c>
      <c r="V79" s="82">
        <v>0</v>
      </c>
      <c r="W79" s="41">
        <v>0</v>
      </c>
      <c r="X79" s="82">
        <v>0</v>
      </c>
      <c r="Y79" s="82">
        <v>0</v>
      </c>
      <c r="Z79" s="82">
        <v>0</v>
      </c>
      <c r="AA79" s="82">
        <v>3107770.19</v>
      </c>
      <c r="AB79" s="83">
        <v>5482924.419999987</v>
      </c>
      <c r="AC79" s="83">
        <v>179452.74</v>
      </c>
      <c r="AD79" s="83">
        <v>173421.01</v>
      </c>
      <c r="AE79" s="82">
        <v>0</v>
      </c>
      <c r="AF79" s="83">
        <v>0</v>
      </c>
      <c r="AG79" s="82">
        <v>585726.86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23452.35999999987</v>
      </c>
      <c r="AO79" s="82">
        <v>0</v>
      </c>
      <c r="AP79" s="82">
        <v>13961260.089999974</v>
      </c>
      <c r="AQ79" s="82">
        <v>4996.700000000186</v>
      </c>
      <c r="AR79" s="82">
        <v>4936260.97</v>
      </c>
      <c r="AS79" s="82">
        <v>3143839.35</v>
      </c>
      <c r="AT79" s="82">
        <v>706569</v>
      </c>
      <c r="AU79" s="82">
        <v>183362.49</v>
      </c>
      <c r="AV79" s="82">
        <v>0</v>
      </c>
      <c r="AW79" s="82">
        <v>127133.32</v>
      </c>
      <c r="AX79" s="82">
        <v>17799.04</v>
      </c>
      <c r="AY79" s="82">
        <v>67342.06999999983</v>
      </c>
      <c r="AZ79" s="82">
        <v>5661380.25</v>
      </c>
      <c r="BA79" s="82">
        <v>4189914.75</v>
      </c>
      <c r="BB79" s="82">
        <v>2450915.07</v>
      </c>
      <c r="BC79" s="83">
        <v>13979440.599999994</v>
      </c>
      <c r="BD79" s="82">
        <v>2610812.97</v>
      </c>
      <c r="BE79" s="82">
        <v>691421.59</v>
      </c>
      <c r="BF79" s="82">
        <v>12423538.810000002</v>
      </c>
      <c r="BG79" s="82">
        <v>177371.84</v>
      </c>
      <c r="BH79" s="82">
        <v>272348.35</v>
      </c>
      <c r="BI79" s="82">
        <v>117074.81</v>
      </c>
      <c r="BJ79" s="82">
        <v>2978693.21</v>
      </c>
      <c r="BK79" s="82">
        <v>3075849.87</v>
      </c>
      <c r="BL79" s="82">
        <v>26731.37</v>
      </c>
      <c r="BM79" s="82">
        <v>73715.73</v>
      </c>
      <c r="BN79" s="82">
        <v>0</v>
      </c>
      <c r="BO79" s="82">
        <v>46591.460000000894</v>
      </c>
      <c r="BP79" s="82">
        <v>66821.18000000017</v>
      </c>
      <c r="BQ79" s="82">
        <v>831665.8099999987</v>
      </c>
      <c r="BR79" s="82">
        <v>53981.400000002235</v>
      </c>
      <c r="BS79" s="82">
        <v>0</v>
      </c>
      <c r="BT79" s="82">
        <v>96176.64000000013</v>
      </c>
      <c r="BU79" s="82">
        <v>45796.08999999985</v>
      </c>
      <c r="BV79" s="82">
        <v>658719.13</v>
      </c>
      <c r="BW79" s="82">
        <v>271620.42</v>
      </c>
      <c r="BX79" s="82">
        <v>30925.080000000075</v>
      </c>
      <c r="BY79" s="82">
        <v>20772.93999999948</v>
      </c>
      <c r="BZ79" s="82">
        <v>128574.8</v>
      </c>
      <c r="CA79" s="82">
        <v>0</v>
      </c>
      <c r="CB79" s="82">
        <v>14199549.600000024</v>
      </c>
      <c r="CC79" s="82">
        <v>51316.11999999988</v>
      </c>
      <c r="CD79" s="82">
        <v>32213.38</v>
      </c>
      <c r="CE79" s="82">
        <v>35823.39000000013</v>
      </c>
      <c r="CF79" s="82">
        <v>60736.42000000016</v>
      </c>
      <c r="CG79" s="82">
        <v>52674.03</v>
      </c>
      <c r="CH79" s="82">
        <v>42137.689999999944</v>
      </c>
      <c r="CI79" s="82">
        <v>191859.43000000063</v>
      </c>
      <c r="CJ79" s="82">
        <v>127581.31</v>
      </c>
      <c r="CK79" s="82">
        <v>0</v>
      </c>
      <c r="CL79" s="82">
        <v>0</v>
      </c>
      <c r="CM79" s="82">
        <v>0</v>
      </c>
      <c r="CN79" s="82">
        <v>5532198.710000008</v>
      </c>
      <c r="CO79" s="82">
        <v>3311063.7200000137</v>
      </c>
      <c r="CP79" s="82">
        <v>487185.26</v>
      </c>
      <c r="CQ79" s="82">
        <v>0</v>
      </c>
      <c r="CR79" s="82">
        <v>0</v>
      </c>
      <c r="CS79" s="82">
        <v>0</v>
      </c>
      <c r="CT79" s="82">
        <v>0</v>
      </c>
      <c r="CU79" s="82">
        <v>0</v>
      </c>
      <c r="CV79" s="82">
        <v>0</v>
      </c>
      <c r="CW79" s="82">
        <v>2963.7100000001956</v>
      </c>
      <c r="CX79" s="82">
        <v>34454.619999999646</v>
      </c>
      <c r="CY79" s="82">
        <v>0</v>
      </c>
      <c r="CZ79" s="82">
        <v>0</v>
      </c>
      <c r="DA79" s="82">
        <v>0</v>
      </c>
      <c r="DB79" s="82">
        <v>0</v>
      </c>
      <c r="DC79" s="82">
        <v>0</v>
      </c>
      <c r="DD79" s="82">
        <v>31853.88000000012</v>
      </c>
      <c r="DE79" s="82">
        <v>0</v>
      </c>
      <c r="DF79" s="83">
        <v>964429.9400000125</v>
      </c>
      <c r="DG79" s="82">
        <v>0</v>
      </c>
      <c r="DH79" s="82">
        <v>0</v>
      </c>
      <c r="DI79" s="82">
        <v>187923.2199999988</v>
      </c>
      <c r="DJ79" s="82">
        <v>70570.4700000002</v>
      </c>
      <c r="DK79" s="82">
        <v>63148.970000000205</v>
      </c>
      <c r="DL79" s="82">
        <v>0</v>
      </c>
      <c r="DM79" s="82">
        <v>0</v>
      </c>
      <c r="DN79" s="82">
        <v>0</v>
      </c>
      <c r="DO79" s="82">
        <v>0</v>
      </c>
      <c r="DP79" s="82">
        <v>1230.7399999999907</v>
      </c>
      <c r="DQ79" s="82">
        <v>0</v>
      </c>
      <c r="DR79" s="82">
        <v>0</v>
      </c>
      <c r="DS79" s="82">
        <v>0</v>
      </c>
      <c r="DT79" s="82">
        <v>0</v>
      </c>
      <c r="DU79" s="82">
        <v>0</v>
      </c>
      <c r="DV79" s="82">
        <v>0</v>
      </c>
      <c r="DW79" s="82">
        <v>0</v>
      </c>
      <c r="DX79" s="82">
        <v>27492.279999999795</v>
      </c>
      <c r="DY79" s="82">
        <v>0</v>
      </c>
      <c r="DZ79" s="82">
        <v>739613.1499999994</v>
      </c>
      <c r="EA79" s="82">
        <v>139332.39</v>
      </c>
      <c r="EB79" s="82">
        <v>81512.76000000024</v>
      </c>
      <c r="EC79" s="82">
        <v>108091.72</v>
      </c>
      <c r="ED79" s="82">
        <v>1114082.5</v>
      </c>
      <c r="EE79" s="82">
        <v>0</v>
      </c>
      <c r="EF79" s="82">
        <v>0</v>
      </c>
      <c r="EG79" s="82">
        <v>8952.669999999925</v>
      </c>
      <c r="EH79" s="82">
        <v>6739.790000000037</v>
      </c>
      <c r="EI79" s="82">
        <v>984513.6700000018</v>
      </c>
      <c r="EJ79" s="82">
        <v>556718.9400000051</v>
      </c>
      <c r="EK79" s="82">
        <v>0</v>
      </c>
      <c r="EL79" s="82">
        <v>19261.71</v>
      </c>
      <c r="EM79" s="82">
        <v>0</v>
      </c>
      <c r="EN79" s="82">
        <v>0</v>
      </c>
      <c r="EO79" s="82">
        <v>0</v>
      </c>
      <c r="EP79" s="82">
        <v>0</v>
      </c>
      <c r="EQ79" s="82">
        <v>773723.74</v>
      </c>
      <c r="ER79" s="82">
        <v>13739.379999999888</v>
      </c>
      <c r="ES79" s="82">
        <v>0</v>
      </c>
      <c r="ET79" s="82">
        <v>0</v>
      </c>
      <c r="EU79" s="82">
        <v>0</v>
      </c>
      <c r="EV79" s="82">
        <v>25108.4</v>
      </c>
      <c r="EW79" s="82">
        <v>2296.630000000354</v>
      </c>
      <c r="EX79" s="82">
        <v>6362.14000000013</v>
      </c>
      <c r="EY79" s="82">
        <v>0</v>
      </c>
      <c r="EZ79" s="82">
        <v>3088.3899999998976</v>
      </c>
      <c r="FA79" s="82">
        <v>585308.3600000013</v>
      </c>
      <c r="FB79" s="82">
        <v>235967.64</v>
      </c>
      <c r="FC79" s="82">
        <v>1157745.67</v>
      </c>
      <c r="FD79" s="82">
        <v>0</v>
      </c>
      <c r="FE79" s="82">
        <v>0</v>
      </c>
      <c r="FF79" s="82">
        <v>0</v>
      </c>
      <c r="FG79" s="82">
        <v>0</v>
      </c>
      <c r="FH79" s="82">
        <v>0</v>
      </c>
      <c r="FI79" s="82">
        <v>464593.6400000006</v>
      </c>
      <c r="FJ79" s="82">
        <v>402051.60000000056</v>
      </c>
      <c r="FK79" s="82">
        <v>263308.68</v>
      </c>
      <c r="FL79" s="82">
        <v>679899.57</v>
      </c>
      <c r="FM79" s="82">
        <v>418806.2800000012</v>
      </c>
      <c r="FN79" s="82">
        <v>2545812.86</v>
      </c>
      <c r="FO79" s="82">
        <v>243119.79</v>
      </c>
      <c r="FP79" s="82">
        <v>520740.6899999995</v>
      </c>
      <c r="FQ79" s="82">
        <v>223101.13</v>
      </c>
      <c r="FR79" s="82">
        <v>0</v>
      </c>
      <c r="FS79" s="82">
        <v>0</v>
      </c>
      <c r="FT79" s="82">
        <v>0</v>
      </c>
      <c r="FU79" s="82">
        <v>0</v>
      </c>
      <c r="FV79" s="82">
        <v>0</v>
      </c>
      <c r="FW79" s="82">
        <v>0</v>
      </c>
      <c r="FX79" s="82">
        <v>0</v>
      </c>
      <c r="FY79" s="40"/>
      <c r="FZ79" s="66"/>
      <c r="GA79" s="66"/>
      <c r="GB79" s="66"/>
      <c r="GC79" s="66"/>
      <c r="GD79" s="66"/>
      <c r="GE79" s="2"/>
      <c r="GF79" s="2"/>
      <c r="GG79" s="10"/>
    </row>
    <row r="80" spans="1:189" ht="15">
      <c r="A80" s="80"/>
      <c r="B80" s="81" t="s">
        <v>340</v>
      </c>
      <c r="C80" s="82">
        <f aca="true" t="shared" si="17" ref="C80:BN80">((C263*0.2)+C79)</f>
        <v>8990745.434</v>
      </c>
      <c r="D80" s="82">
        <f t="shared" si="17"/>
        <v>64958630.05399999</v>
      </c>
      <c r="E80" s="82">
        <f t="shared" si="17"/>
        <v>12077004.218000002</v>
      </c>
      <c r="F80" s="82">
        <f t="shared" si="17"/>
        <v>21617990.66</v>
      </c>
      <c r="G80" s="82">
        <f t="shared" si="17"/>
        <v>1900270.4360000002</v>
      </c>
      <c r="H80" s="82">
        <f t="shared" si="17"/>
        <v>1626708.756</v>
      </c>
      <c r="I80" s="82">
        <f t="shared" si="17"/>
        <v>18854047.694000002</v>
      </c>
      <c r="J80" s="82">
        <f t="shared" si="17"/>
        <v>2999820.4560000002</v>
      </c>
      <c r="K80" s="82">
        <f t="shared" si="17"/>
        <v>576427.634</v>
      </c>
      <c r="L80" s="82">
        <f t="shared" si="17"/>
        <v>5481854.232</v>
      </c>
      <c r="M80" s="82">
        <f t="shared" si="17"/>
        <v>2831941.8059999994</v>
      </c>
      <c r="N80" s="82">
        <f t="shared" si="17"/>
        <v>71244955.824</v>
      </c>
      <c r="O80" s="82">
        <f t="shared" si="17"/>
        <v>24325252.951999992</v>
      </c>
      <c r="P80" s="82">
        <f t="shared" si="17"/>
        <v>431423.914</v>
      </c>
      <c r="Q80" s="82">
        <f t="shared" si="17"/>
        <v>54138523.81400001</v>
      </c>
      <c r="R80" s="82">
        <f t="shared" si="17"/>
        <v>879178.888</v>
      </c>
      <c r="S80" s="82">
        <f t="shared" si="17"/>
        <v>2432418.0699999994</v>
      </c>
      <c r="T80" s="82">
        <f t="shared" si="17"/>
        <v>371604.092</v>
      </c>
      <c r="U80" s="82">
        <f t="shared" si="17"/>
        <v>186180.554</v>
      </c>
      <c r="V80" s="82">
        <f t="shared" si="17"/>
        <v>523278.33400000003</v>
      </c>
      <c r="W80" s="82">
        <f t="shared" si="17"/>
        <v>598196.996</v>
      </c>
      <c r="X80" s="82">
        <f t="shared" si="17"/>
        <v>142976.544</v>
      </c>
      <c r="Y80" s="82">
        <f t="shared" si="17"/>
        <v>869007.7780000002</v>
      </c>
      <c r="Z80" s="82">
        <f t="shared" si="17"/>
        <v>496644.10400000005</v>
      </c>
      <c r="AA80" s="82">
        <f t="shared" si="17"/>
        <v>38520910.096</v>
      </c>
      <c r="AB80" s="82">
        <f t="shared" si="17"/>
        <v>45021803.45399999</v>
      </c>
      <c r="AC80" s="82">
        <f t="shared" si="17"/>
        <v>1565876.894</v>
      </c>
      <c r="AD80" s="82">
        <f t="shared" si="17"/>
        <v>1718851.5280000002</v>
      </c>
      <c r="AE80" s="82">
        <f t="shared" si="17"/>
        <v>261760.896</v>
      </c>
      <c r="AF80" s="82">
        <f t="shared" si="17"/>
        <v>448389.83200000005</v>
      </c>
      <c r="AG80" s="82">
        <f t="shared" si="17"/>
        <v>1998276.6320000002</v>
      </c>
      <c r="AH80" s="82">
        <f t="shared" si="17"/>
        <v>1595333.5820000002</v>
      </c>
      <c r="AI80" s="82">
        <f t="shared" si="17"/>
        <v>599260.762</v>
      </c>
      <c r="AJ80" s="82">
        <f t="shared" si="17"/>
        <v>549115.926</v>
      </c>
      <c r="AK80" s="82">
        <f t="shared" si="17"/>
        <v>498392.09800000006</v>
      </c>
      <c r="AL80" s="82">
        <f t="shared" si="17"/>
        <v>539879.434</v>
      </c>
      <c r="AM80" s="82">
        <f t="shared" si="17"/>
        <v>815916.1680000001</v>
      </c>
      <c r="AN80" s="82">
        <f t="shared" si="17"/>
        <v>780181.8539999999</v>
      </c>
      <c r="AO80" s="82">
        <f t="shared" si="17"/>
        <v>7094289.410000001</v>
      </c>
      <c r="AP80" s="82">
        <f t="shared" si="17"/>
        <v>124621102.80799998</v>
      </c>
      <c r="AQ80" s="82">
        <f t="shared" si="17"/>
        <v>553699.4360000001</v>
      </c>
      <c r="AR80" s="82">
        <f t="shared" si="17"/>
        <v>83651214.88599999</v>
      </c>
      <c r="AS80" s="82">
        <f t="shared" si="17"/>
        <v>12303920.22</v>
      </c>
      <c r="AT80" s="82">
        <f t="shared" si="17"/>
        <v>4526837.454</v>
      </c>
      <c r="AU80" s="82">
        <f t="shared" si="17"/>
        <v>848318.618</v>
      </c>
      <c r="AV80" s="82">
        <f t="shared" si="17"/>
        <v>601325.53</v>
      </c>
      <c r="AW80" s="82">
        <f t="shared" si="17"/>
        <v>660504.378</v>
      </c>
      <c r="AX80" s="82">
        <f t="shared" si="17"/>
        <v>196510.39600000004</v>
      </c>
      <c r="AY80" s="82">
        <f t="shared" si="17"/>
        <v>1069338.5239999997</v>
      </c>
      <c r="AZ80" s="82">
        <f t="shared" si="17"/>
        <v>20984664.928000003</v>
      </c>
      <c r="BA80" s="82">
        <f t="shared" si="17"/>
        <v>15628674.488</v>
      </c>
      <c r="BB80" s="82">
        <f t="shared" si="17"/>
        <v>12009078.436000003</v>
      </c>
      <c r="BC80" s="82">
        <f t="shared" si="17"/>
        <v>56862441.93</v>
      </c>
      <c r="BD80" s="82">
        <f t="shared" si="17"/>
        <v>8763642.676</v>
      </c>
      <c r="BE80" s="82">
        <f t="shared" si="17"/>
        <v>2660210.55</v>
      </c>
      <c r="BF80" s="82">
        <f t="shared" si="17"/>
        <v>41811883.901999995</v>
      </c>
      <c r="BG80" s="82">
        <f t="shared" si="17"/>
        <v>1556496.7220000003</v>
      </c>
      <c r="BH80" s="82">
        <f t="shared" si="17"/>
        <v>1309408.222</v>
      </c>
      <c r="BI80" s="82">
        <f t="shared" si="17"/>
        <v>675954.2860000001</v>
      </c>
      <c r="BJ80" s="82">
        <f t="shared" si="17"/>
        <v>10732682.626</v>
      </c>
      <c r="BK80" s="82">
        <f t="shared" si="17"/>
        <v>21903805.662</v>
      </c>
      <c r="BL80" s="82">
        <f t="shared" si="17"/>
        <v>526801.3400000001</v>
      </c>
      <c r="BM80" s="82">
        <f t="shared" si="17"/>
        <v>705237.476</v>
      </c>
      <c r="BN80" s="82">
        <f t="shared" si="17"/>
        <v>5311220.906</v>
      </c>
      <c r="BO80" s="82">
        <f aca="true" t="shared" si="18" ref="BO80:DZ80">((BO263*0.2)+BO79)</f>
        <v>2395625.404000001</v>
      </c>
      <c r="BP80" s="82">
        <f t="shared" si="18"/>
        <v>563882.0840000003</v>
      </c>
      <c r="BQ80" s="82">
        <f t="shared" si="18"/>
        <v>8935553.16</v>
      </c>
      <c r="BR80" s="82">
        <f t="shared" si="18"/>
        <v>6728098.610000003</v>
      </c>
      <c r="BS80" s="82">
        <f t="shared" si="18"/>
        <v>1832610.4080000003</v>
      </c>
      <c r="BT80" s="82">
        <f t="shared" si="18"/>
        <v>732820.1500000001</v>
      </c>
      <c r="BU80" s="82">
        <f t="shared" si="18"/>
        <v>840149.9839999998</v>
      </c>
      <c r="BV80" s="82">
        <f t="shared" si="18"/>
        <v>2629439.62</v>
      </c>
      <c r="BW80" s="82">
        <f t="shared" si="18"/>
        <v>2710677.94</v>
      </c>
      <c r="BX80" s="82">
        <f t="shared" si="18"/>
        <v>285426.85800000007</v>
      </c>
      <c r="BY80" s="82">
        <f t="shared" si="18"/>
        <v>999720.1719999996</v>
      </c>
      <c r="BZ80" s="82">
        <f t="shared" si="18"/>
        <v>632245.1900000001</v>
      </c>
      <c r="CA80" s="82">
        <f t="shared" si="18"/>
        <v>478406.06200000003</v>
      </c>
      <c r="CB80" s="82">
        <f t="shared" si="18"/>
        <v>129282667.85400003</v>
      </c>
      <c r="CC80" s="82">
        <f t="shared" si="18"/>
        <v>464778.64599999995</v>
      </c>
      <c r="CD80" s="82">
        <f t="shared" si="18"/>
        <v>246594.60200000004</v>
      </c>
      <c r="CE80" s="82">
        <f t="shared" si="18"/>
        <v>425757.4520000001</v>
      </c>
      <c r="CF80" s="82">
        <f t="shared" si="18"/>
        <v>350758.10400000017</v>
      </c>
      <c r="CG80" s="82">
        <f t="shared" si="18"/>
        <v>506411.86400000006</v>
      </c>
      <c r="CH80" s="82">
        <f t="shared" si="18"/>
        <v>356444.9699999999</v>
      </c>
      <c r="CI80" s="82">
        <f t="shared" si="18"/>
        <v>1249426.3800000006</v>
      </c>
      <c r="CJ80" s="82">
        <f t="shared" si="18"/>
        <v>1833647.2380000004</v>
      </c>
      <c r="CK80" s="82">
        <f t="shared" si="18"/>
        <v>6561499.428</v>
      </c>
      <c r="CL80" s="82">
        <f t="shared" si="18"/>
        <v>1991244.5300000003</v>
      </c>
      <c r="CM80" s="82">
        <f t="shared" si="18"/>
        <v>1279457.9460000002</v>
      </c>
      <c r="CN80" s="82">
        <f t="shared" si="18"/>
        <v>40312373.026000015</v>
      </c>
      <c r="CO80" s="82">
        <f t="shared" si="18"/>
        <v>23229963.336000014</v>
      </c>
      <c r="CP80" s="82">
        <f t="shared" si="18"/>
        <v>2263226.204</v>
      </c>
      <c r="CQ80" s="82">
        <f t="shared" si="18"/>
        <v>2165612.4760000003</v>
      </c>
      <c r="CR80" s="82">
        <f t="shared" si="18"/>
        <v>463514.7</v>
      </c>
      <c r="CS80" s="82">
        <f t="shared" si="18"/>
        <v>594223.0780000001</v>
      </c>
      <c r="CT80" s="82">
        <f t="shared" si="18"/>
        <v>343747.73</v>
      </c>
      <c r="CU80" s="82">
        <f t="shared" si="18"/>
        <v>667443.7860000001</v>
      </c>
      <c r="CV80" s="82">
        <v>200000</v>
      </c>
      <c r="CW80" s="82">
        <f t="shared" si="18"/>
        <v>432355.5500000003</v>
      </c>
      <c r="CX80" s="82">
        <f t="shared" si="18"/>
        <v>787586.4579999996</v>
      </c>
      <c r="CY80" s="82">
        <f t="shared" si="18"/>
        <v>395369.36400000006</v>
      </c>
      <c r="CZ80" s="82">
        <f t="shared" si="18"/>
        <v>3261188.098</v>
      </c>
      <c r="DA80" s="82">
        <f t="shared" si="18"/>
        <v>428269.22400000005</v>
      </c>
      <c r="DB80" s="82">
        <f t="shared" si="18"/>
        <v>576542.99</v>
      </c>
      <c r="DC80" s="82">
        <f>((DC263*0.25)+DC79)</f>
        <v>483834.0925</v>
      </c>
      <c r="DD80" s="82">
        <f t="shared" si="18"/>
        <v>416508.2560000001</v>
      </c>
      <c r="DE80" s="82">
        <f t="shared" si="18"/>
        <v>751009.6400000001</v>
      </c>
      <c r="DF80" s="82">
        <f t="shared" si="18"/>
        <v>30330845.350000016</v>
      </c>
      <c r="DG80" s="82">
        <f t="shared" si="18"/>
        <v>316826.308</v>
      </c>
      <c r="DH80" s="82">
        <f t="shared" si="18"/>
        <v>3194622.1960000005</v>
      </c>
      <c r="DI80" s="82">
        <f t="shared" si="18"/>
        <v>4228125.223999999</v>
      </c>
      <c r="DJ80" s="82">
        <f t="shared" si="18"/>
        <v>1121705.806</v>
      </c>
      <c r="DK80" s="82">
        <f t="shared" si="18"/>
        <v>741889.8320000003</v>
      </c>
      <c r="DL80" s="82">
        <f t="shared" si="18"/>
        <v>8762203.168</v>
      </c>
      <c r="DM80" s="82">
        <f t="shared" si="18"/>
        <v>646393.23</v>
      </c>
      <c r="DN80" s="82">
        <f t="shared" si="18"/>
        <v>2134353.7739999997</v>
      </c>
      <c r="DO80" s="82">
        <f t="shared" si="18"/>
        <v>4443023.614</v>
      </c>
      <c r="DP80" s="82">
        <f t="shared" si="18"/>
        <v>476763.194</v>
      </c>
      <c r="DQ80" s="82">
        <f t="shared" si="18"/>
        <v>837186.63</v>
      </c>
      <c r="DR80" s="82">
        <f t="shared" si="18"/>
        <v>2080657.8739999998</v>
      </c>
      <c r="DS80" s="82">
        <f t="shared" si="18"/>
        <v>1285851.7280000001</v>
      </c>
      <c r="DT80" s="82">
        <f t="shared" si="18"/>
        <v>461906.344</v>
      </c>
      <c r="DU80" s="82">
        <f t="shared" si="18"/>
        <v>676700.548</v>
      </c>
      <c r="DV80" s="82">
        <f t="shared" si="18"/>
        <v>457483.68200000003</v>
      </c>
      <c r="DW80" s="82">
        <f t="shared" si="18"/>
        <v>650753.1340000001</v>
      </c>
      <c r="DX80" s="82">
        <f t="shared" si="18"/>
        <v>594217.3579999999</v>
      </c>
      <c r="DY80" s="82">
        <f t="shared" si="18"/>
        <v>677699.444</v>
      </c>
      <c r="DZ80" s="82">
        <f t="shared" si="18"/>
        <v>2532336.136</v>
      </c>
      <c r="EA80" s="82">
        <f aca="true" t="shared" si="19" ref="EA80:FX80">((EA263*0.2)+EA79)</f>
        <v>1035173.4380000001</v>
      </c>
      <c r="EB80" s="82">
        <f t="shared" si="19"/>
        <v>971970.8280000004</v>
      </c>
      <c r="EC80" s="82">
        <f t="shared" si="19"/>
        <v>625353.5160000001</v>
      </c>
      <c r="ED80" s="82">
        <f t="shared" si="19"/>
        <v>4148346.5080000004</v>
      </c>
      <c r="EE80" s="82">
        <f t="shared" si="19"/>
        <v>494914.7880000001</v>
      </c>
      <c r="EF80" s="82">
        <f t="shared" si="19"/>
        <v>2331035.56</v>
      </c>
      <c r="EG80" s="82">
        <f t="shared" si="19"/>
        <v>526473.23</v>
      </c>
      <c r="EH80" s="82">
        <f t="shared" si="19"/>
        <v>504381.7100000001</v>
      </c>
      <c r="EI80" s="82">
        <f t="shared" si="19"/>
        <v>25438830.332000002</v>
      </c>
      <c r="EJ80" s="82">
        <f t="shared" si="19"/>
        <v>12327009.044000005</v>
      </c>
      <c r="EK80" s="82">
        <f t="shared" si="19"/>
        <v>976342.4460000001</v>
      </c>
      <c r="EL80" s="82">
        <f t="shared" si="19"/>
        <v>716607.7239999999</v>
      </c>
      <c r="EM80" s="82">
        <f t="shared" si="19"/>
        <v>948299.16</v>
      </c>
      <c r="EN80" s="82">
        <f t="shared" si="19"/>
        <v>1687257.1780000003</v>
      </c>
      <c r="EO80" s="82">
        <f t="shared" si="19"/>
        <v>738272.744</v>
      </c>
      <c r="EP80" s="82">
        <f t="shared" si="19"/>
        <v>742848.018</v>
      </c>
      <c r="EQ80" s="82">
        <f t="shared" si="19"/>
        <v>3862254.1799999997</v>
      </c>
      <c r="ER80" s="82">
        <f t="shared" si="19"/>
        <v>730201.722</v>
      </c>
      <c r="ES80" s="82">
        <f t="shared" si="19"/>
        <v>320318.11400000006</v>
      </c>
      <c r="ET80" s="82">
        <f t="shared" si="19"/>
        <v>514662.11</v>
      </c>
      <c r="EU80" s="82">
        <f t="shared" si="19"/>
        <v>964886.5460000001</v>
      </c>
      <c r="EV80" s="82">
        <f t="shared" si="19"/>
        <v>228728.954</v>
      </c>
      <c r="EW80" s="82">
        <f t="shared" si="19"/>
        <v>1353310.9640000004</v>
      </c>
      <c r="EX80" s="82">
        <f t="shared" si="19"/>
        <v>574466.9120000001</v>
      </c>
      <c r="EY80" s="82">
        <f t="shared" si="19"/>
        <v>1706922.172</v>
      </c>
      <c r="EZ80" s="82">
        <f t="shared" si="19"/>
        <v>325884.35199999996</v>
      </c>
      <c r="FA80" s="82">
        <f t="shared" si="19"/>
        <v>4963317.348000002</v>
      </c>
      <c r="FB80" s="82">
        <f t="shared" si="19"/>
        <v>993693.79</v>
      </c>
      <c r="FC80" s="82">
        <f t="shared" si="19"/>
        <v>5017985.600000001</v>
      </c>
      <c r="FD80" s="82">
        <f t="shared" si="19"/>
        <v>683914.25</v>
      </c>
      <c r="FE80" s="82">
        <f t="shared" si="19"/>
        <v>284700.656</v>
      </c>
      <c r="FF80" s="82">
        <f t="shared" si="19"/>
        <v>446052.254</v>
      </c>
      <c r="FG80" s="82">
        <f t="shared" si="19"/>
        <v>306385.188</v>
      </c>
      <c r="FH80" s="82">
        <f t="shared" si="19"/>
        <v>262474.706</v>
      </c>
      <c r="FI80" s="82">
        <f t="shared" si="19"/>
        <v>3105428.4460000005</v>
      </c>
      <c r="FJ80" s="82">
        <f t="shared" si="19"/>
        <v>2774846.5920000006</v>
      </c>
      <c r="FK80" s="82">
        <f t="shared" si="19"/>
        <v>3169488.2800000003</v>
      </c>
      <c r="FL80" s="82">
        <f t="shared" si="19"/>
        <v>6012012.938000001</v>
      </c>
      <c r="FM80" s="82">
        <f t="shared" si="19"/>
        <v>4457923.734000002</v>
      </c>
      <c r="FN80" s="82">
        <f t="shared" si="19"/>
        <v>28379736.176</v>
      </c>
      <c r="FO80" s="82">
        <f t="shared" si="19"/>
        <v>1891324.898</v>
      </c>
      <c r="FP80" s="82">
        <f t="shared" si="19"/>
        <v>3895390.9399999995</v>
      </c>
      <c r="FQ80" s="82">
        <f t="shared" si="19"/>
        <v>1521652.8960000002</v>
      </c>
      <c r="FR80" s="82">
        <f t="shared" si="19"/>
        <v>386894.346</v>
      </c>
      <c r="FS80" s="82">
        <f t="shared" si="19"/>
        <v>394066.76200000005</v>
      </c>
      <c r="FT80" s="82">
        <f t="shared" si="19"/>
        <v>295664.8</v>
      </c>
      <c r="FU80" s="82">
        <f t="shared" si="19"/>
        <v>1237910.7</v>
      </c>
      <c r="FV80" s="82">
        <f t="shared" si="19"/>
        <v>994391.5960000001</v>
      </c>
      <c r="FW80" s="82">
        <f t="shared" si="19"/>
        <v>358413.32600000006</v>
      </c>
      <c r="FX80" s="82">
        <f t="shared" si="19"/>
        <v>258751.39800000004</v>
      </c>
      <c r="FY80" s="40"/>
      <c r="FZ80" s="66"/>
      <c r="GA80" s="66"/>
      <c r="GB80" s="66"/>
      <c r="GC80" s="66"/>
      <c r="GD80" s="66"/>
      <c r="GE80" s="2"/>
      <c r="GF80" s="2"/>
      <c r="GG80" s="10"/>
    </row>
    <row r="81" spans="1:186" ht="15">
      <c r="A81" s="2"/>
      <c r="B81" s="5"/>
      <c r="C81" s="40"/>
      <c r="D81" s="2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</row>
    <row r="82" spans="1:3" ht="15.75">
      <c r="A82" s="2"/>
      <c r="B82" s="39" t="s">
        <v>341</v>
      </c>
      <c r="C82" s="40"/>
    </row>
    <row r="83" spans="1:189" ht="15">
      <c r="A83" s="3" t="s">
        <v>342</v>
      </c>
      <c r="B83" s="5" t="s">
        <v>343</v>
      </c>
      <c r="C83" s="21">
        <f>C9</f>
        <v>5171</v>
      </c>
      <c r="D83" s="21">
        <f aca="true" t="shared" si="20" ref="D83:BO83">D9</f>
        <v>34864.5</v>
      </c>
      <c r="E83" s="21">
        <f t="shared" si="20"/>
        <v>6530</v>
      </c>
      <c r="F83" s="21">
        <f t="shared" si="20"/>
        <v>13328.5</v>
      </c>
      <c r="G83" s="21">
        <f t="shared" si="20"/>
        <v>1029.5</v>
      </c>
      <c r="H83" s="21">
        <f t="shared" si="20"/>
        <v>945.5</v>
      </c>
      <c r="I83" s="21">
        <f t="shared" si="20"/>
        <v>8969</v>
      </c>
      <c r="J83" s="21">
        <f t="shared" si="20"/>
        <v>1974.5</v>
      </c>
      <c r="K83" s="21">
        <f t="shared" si="20"/>
        <v>289</v>
      </c>
      <c r="L83" s="21">
        <f t="shared" si="20"/>
        <v>2802.5</v>
      </c>
      <c r="M83" s="21">
        <f t="shared" si="20"/>
        <v>1382.5</v>
      </c>
      <c r="N83" s="21">
        <f t="shared" si="20"/>
        <v>48510.5</v>
      </c>
      <c r="O83" s="21">
        <f t="shared" si="20"/>
        <v>14782.5</v>
      </c>
      <c r="P83" s="21">
        <f t="shared" si="20"/>
        <v>145</v>
      </c>
      <c r="Q83" s="21">
        <f t="shared" si="20"/>
        <v>33280</v>
      </c>
      <c r="R83" s="21">
        <f t="shared" si="20"/>
        <v>431.5</v>
      </c>
      <c r="S83" s="21">
        <f t="shared" si="20"/>
        <v>1464</v>
      </c>
      <c r="T83" s="21">
        <f t="shared" si="20"/>
        <v>145.5</v>
      </c>
      <c r="U83" s="21">
        <f t="shared" si="20"/>
        <v>63</v>
      </c>
      <c r="V83" s="21">
        <f t="shared" si="20"/>
        <v>261</v>
      </c>
      <c r="W83" s="18">
        <f t="shared" si="20"/>
        <v>68</v>
      </c>
      <c r="X83" s="21">
        <f t="shared" si="20"/>
        <v>43.5</v>
      </c>
      <c r="Y83" s="21">
        <f t="shared" si="20"/>
        <v>527</v>
      </c>
      <c r="Z83" s="21">
        <f t="shared" si="20"/>
        <v>237</v>
      </c>
      <c r="AA83" s="21">
        <f t="shared" si="20"/>
        <v>24571</v>
      </c>
      <c r="AB83" s="21">
        <f t="shared" si="20"/>
        <v>27338.5</v>
      </c>
      <c r="AC83" s="21">
        <f t="shared" si="20"/>
        <v>879</v>
      </c>
      <c r="AD83" s="21">
        <f t="shared" si="20"/>
        <v>1044.5</v>
      </c>
      <c r="AE83" s="21">
        <f t="shared" si="20"/>
        <v>93.5</v>
      </c>
      <c r="AF83" s="21">
        <f t="shared" si="20"/>
        <v>156.5</v>
      </c>
      <c r="AG83" s="21">
        <f t="shared" si="20"/>
        <v>856.5</v>
      </c>
      <c r="AH83" s="21">
        <f t="shared" si="20"/>
        <v>1018.5</v>
      </c>
      <c r="AI83" s="21">
        <f t="shared" si="20"/>
        <v>302.5</v>
      </c>
      <c r="AJ83" s="21">
        <f t="shared" si="20"/>
        <v>264.5</v>
      </c>
      <c r="AK83" s="21">
        <f t="shared" si="20"/>
        <v>195.5</v>
      </c>
      <c r="AL83" s="21">
        <f t="shared" si="20"/>
        <v>245.5</v>
      </c>
      <c r="AM83" s="21">
        <f t="shared" si="20"/>
        <v>460</v>
      </c>
      <c r="AN83" s="21">
        <f t="shared" si="20"/>
        <v>442.5</v>
      </c>
      <c r="AO83" s="21">
        <f t="shared" si="20"/>
        <v>4929.5</v>
      </c>
      <c r="AP83" s="21">
        <f t="shared" si="20"/>
        <v>68384</v>
      </c>
      <c r="AQ83" s="21">
        <f t="shared" si="20"/>
        <v>251.5</v>
      </c>
      <c r="AR83" s="21">
        <f t="shared" si="20"/>
        <v>53228</v>
      </c>
      <c r="AS83" s="21">
        <f t="shared" si="20"/>
        <v>5777</v>
      </c>
      <c r="AT83" s="21">
        <f t="shared" si="20"/>
        <v>2516</v>
      </c>
      <c r="AU83" s="21">
        <f t="shared" si="20"/>
        <v>336.5</v>
      </c>
      <c r="AV83" s="21">
        <f t="shared" si="20"/>
        <v>281</v>
      </c>
      <c r="AW83" s="21">
        <f t="shared" si="20"/>
        <v>219</v>
      </c>
      <c r="AX83" s="21">
        <f t="shared" si="20"/>
        <v>43.5</v>
      </c>
      <c r="AY83" s="21">
        <f t="shared" si="20"/>
        <v>591</v>
      </c>
      <c r="AZ83" s="21">
        <f t="shared" si="20"/>
        <v>10102.5</v>
      </c>
      <c r="BA83" s="21">
        <f t="shared" si="20"/>
        <v>8211.5</v>
      </c>
      <c r="BB83" s="21">
        <f t="shared" si="20"/>
        <v>6846</v>
      </c>
      <c r="BC83" s="21">
        <f t="shared" si="20"/>
        <v>27520.5</v>
      </c>
      <c r="BD83" s="21">
        <f t="shared" si="20"/>
        <v>4339.5</v>
      </c>
      <c r="BE83" s="21">
        <f t="shared" si="20"/>
        <v>1330.5</v>
      </c>
      <c r="BF83" s="21">
        <f t="shared" si="20"/>
        <v>21186</v>
      </c>
      <c r="BG83" s="21">
        <f t="shared" si="20"/>
        <v>800.5</v>
      </c>
      <c r="BH83" s="21">
        <f t="shared" si="20"/>
        <v>644</v>
      </c>
      <c r="BI83" s="21">
        <f t="shared" si="20"/>
        <v>245.5</v>
      </c>
      <c r="BJ83" s="21">
        <f t="shared" si="20"/>
        <v>5586</v>
      </c>
      <c r="BK83" s="21">
        <f t="shared" si="20"/>
        <v>13535</v>
      </c>
      <c r="BL83" s="21">
        <f t="shared" si="20"/>
        <v>207.5</v>
      </c>
      <c r="BM83" s="21">
        <f t="shared" si="20"/>
        <v>306</v>
      </c>
      <c r="BN83" s="21">
        <f t="shared" si="20"/>
        <v>3618</v>
      </c>
      <c r="BO83" s="21">
        <f t="shared" si="20"/>
        <v>1580</v>
      </c>
      <c r="BP83" s="21">
        <f aca="true" t="shared" si="21" ref="BP83:EA83">BP9</f>
        <v>198</v>
      </c>
      <c r="BQ83" s="21">
        <f t="shared" si="21"/>
        <v>5107.5</v>
      </c>
      <c r="BR83" s="21">
        <f t="shared" si="21"/>
        <v>4317</v>
      </c>
      <c r="BS83" s="21">
        <f t="shared" si="21"/>
        <v>1090</v>
      </c>
      <c r="BT83" s="21">
        <f t="shared" si="21"/>
        <v>303</v>
      </c>
      <c r="BU83" s="21">
        <f t="shared" si="21"/>
        <v>436.5</v>
      </c>
      <c r="BV83" s="21">
        <f t="shared" si="21"/>
        <v>1331.5</v>
      </c>
      <c r="BW83" s="21">
        <f t="shared" si="21"/>
        <v>1647.5</v>
      </c>
      <c r="BX83" s="21">
        <f t="shared" si="21"/>
        <v>77</v>
      </c>
      <c r="BY83" s="21">
        <f t="shared" si="21"/>
        <v>565</v>
      </c>
      <c r="BZ83" s="21">
        <f t="shared" si="21"/>
        <v>237.5</v>
      </c>
      <c r="CA83" s="21">
        <f t="shared" si="21"/>
        <v>193</v>
      </c>
      <c r="CB83" s="21">
        <f>CB9</f>
        <v>79884</v>
      </c>
      <c r="CC83" s="21">
        <f t="shared" si="21"/>
        <v>170</v>
      </c>
      <c r="CD83" s="21">
        <f t="shared" si="21"/>
        <v>75</v>
      </c>
      <c r="CE83" s="21">
        <f t="shared" si="21"/>
        <v>142.5</v>
      </c>
      <c r="CF83" s="21">
        <f t="shared" si="21"/>
        <v>111</v>
      </c>
      <c r="CG83" s="21">
        <f t="shared" si="21"/>
        <v>173</v>
      </c>
      <c r="CH83" s="21">
        <f t="shared" si="21"/>
        <v>118</v>
      </c>
      <c r="CI83" s="21">
        <f t="shared" si="21"/>
        <v>704.5</v>
      </c>
      <c r="CJ83" s="21">
        <f t="shared" si="21"/>
        <v>1031.5</v>
      </c>
      <c r="CK83" s="21">
        <f t="shared" si="21"/>
        <v>4329.5</v>
      </c>
      <c r="CL83" s="21">
        <f t="shared" si="21"/>
        <v>1317.5</v>
      </c>
      <c r="CM83" s="21">
        <f t="shared" si="21"/>
        <v>762.5</v>
      </c>
      <c r="CN83" s="21">
        <f t="shared" si="21"/>
        <v>24611.5</v>
      </c>
      <c r="CO83" s="21">
        <f t="shared" si="21"/>
        <v>14262</v>
      </c>
      <c r="CP83" s="21">
        <f t="shared" si="21"/>
        <v>1121</v>
      </c>
      <c r="CQ83" s="21">
        <f t="shared" si="21"/>
        <v>1350.5</v>
      </c>
      <c r="CR83" s="21">
        <f t="shared" si="21"/>
        <v>203</v>
      </c>
      <c r="CS83" s="21">
        <f t="shared" si="21"/>
        <v>315</v>
      </c>
      <c r="CT83" s="21">
        <f t="shared" si="21"/>
        <v>114</v>
      </c>
      <c r="CU83" s="21">
        <f t="shared" si="21"/>
        <v>26.5</v>
      </c>
      <c r="CV83" s="21">
        <f t="shared" si="21"/>
        <v>57</v>
      </c>
      <c r="CW83" s="21">
        <f t="shared" si="21"/>
        <v>166</v>
      </c>
      <c r="CX83" s="21">
        <f t="shared" si="21"/>
        <v>433</v>
      </c>
      <c r="CY83" s="21">
        <f t="shared" si="21"/>
        <v>56.5</v>
      </c>
      <c r="CZ83" s="21">
        <f t="shared" si="21"/>
        <v>2270.5</v>
      </c>
      <c r="DA83" s="21">
        <f t="shared" si="21"/>
        <v>168</v>
      </c>
      <c r="DB83" s="21">
        <f t="shared" si="21"/>
        <v>296.5</v>
      </c>
      <c r="DC83" s="21">
        <f t="shared" si="21"/>
        <v>150.5</v>
      </c>
      <c r="DD83" s="21">
        <f t="shared" si="21"/>
        <v>124</v>
      </c>
      <c r="DE83" s="21">
        <f t="shared" si="21"/>
        <v>451</v>
      </c>
      <c r="DF83" s="21">
        <f t="shared" si="21"/>
        <v>20600</v>
      </c>
      <c r="DG83" s="21">
        <f t="shared" si="21"/>
        <v>91.5</v>
      </c>
      <c r="DH83" s="21">
        <f t="shared" si="21"/>
        <v>2254.5</v>
      </c>
      <c r="DI83" s="21">
        <f t="shared" si="21"/>
        <v>2754.5</v>
      </c>
      <c r="DJ83" s="21">
        <f t="shared" si="21"/>
        <v>638.5</v>
      </c>
      <c r="DK83" s="21">
        <f t="shared" si="21"/>
        <v>356</v>
      </c>
      <c r="DL83" s="21">
        <f t="shared" si="21"/>
        <v>6010</v>
      </c>
      <c r="DM83" s="21">
        <f t="shared" si="21"/>
        <v>298.5</v>
      </c>
      <c r="DN83" s="21">
        <f t="shared" si="21"/>
        <v>1365</v>
      </c>
      <c r="DO83" s="21">
        <f t="shared" si="21"/>
        <v>2942</v>
      </c>
      <c r="DP83" s="21">
        <f t="shared" si="21"/>
        <v>185</v>
      </c>
      <c r="DQ83" s="21">
        <f t="shared" si="21"/>
        <v>492.5</v>
      </c>
      <c r="DR83" s="21">
        <f t="shared" si="21"/>
        <v>1270</v>
      </c>
      <c r="DS83" s="21">
        <f t="shared" si="21"/>
        <v>791</v>
      </c>
      <c r="DT83" s="21">
        <f t="shared" si="21"/>
        <v>171</v>
      </c>
      <c r="DU83" s="21">
        <f t="shared" si="21"/>
        <v>386</v>
      </c>
      <c r="DV83" s="21">
        <f t="shared" si="21"/>
        <v>191</v>
      </c>
      <c r="DW83" s="21">
        <f t="shared" si="21"/>
        <v>366</v>
      </c>
      <c r="DX83" s="21">
        <f t="shared" si="21"/>
        <v>212</v>
      </c>
      <c r="DY83" s="21">
        <f t="shared" si="21"/>
        <v>331</v>
      </c>
      <c r="DZ83" s="21">
        <f t="shared" si="21"/>
        <v>1112</v>
      </c>
      <c r="EA83" s="21">
        <f t="shared" si="21"/>
        <v>499.5</v>
      </c>
      <c r="EB83" s="21">
        <f aca="true" t="shared" si="22" ref="EB83:FX83">EB9</f>
        <v>568</v>
      </c>
      <c r="EC83" s="21">
        <f t="shared" si="22"/>
        <v>275</v>
      </c>
      <c r="ED83" s="21">
        <f t="shared" si="22"/>
        <v>1589</v>
      </c>
      <c r="EE83" s="21">
        <f t="shared" si="22"/>
        <v>215.5</v>
      </c>
      <c r="EF83" s="21">
        <f t="shared" si="22"/>
        <v>1547.5</v>
      </c>
      <c r="EG83" s="21">
        <f t="shared" si="22"/>
        <v>255</v>
      </c>
      <c r="EH83" s="21">
        <f t="shared" si="22"/>
        <v>204.5</v>
      </c>
      <c r="EI83" s="21">
        <f t="shared" si="22"/>
        <v>16571.5</v>
      </c>
      <c r="EJ83" s="21">
        <f t="shared" si="22"/>
        <v>8428</v>
      </c>
      <c r="EK83" s="21">
        <f t="shared" si="22"/>
        <v>633</v>
      </c>
      <c r="EL83" s="21">
        <f t="shared" si="22"/>
        <v>447</v>
      </c>
      <c r="EM83" s="21">
        <f t="shared" si="22"/>
        <v>577</v>
      </c>
      <c r="EN83" s="21">
        <f t="shared" si="22"/>
        <v>1018.5</v>
      </c>
      <c r="EO83" s="21">
        <f t="shared" si="22"/>
        <v>464</v>
      </c>
      <c r="EP83" s="21">
        <f t="shared" si="22"/>
        <v>396.5</v>
      </c>
      <c r="EQ83" s="21">
        <f t="shared" si="22"/>
        <v>2104</v>
      </c>
      <c r="ER83" s="21">
        <f t="shared" si="22"/>
        <v>374.5</v>
      </c>
      <c r="ES83" s="21">
        <f t="shared" si="22"/>
        <v>109.5</v>
      </c>
      <c r="ET83" s="21">
        <f t="shared" si="22"/>
        <v>200.5</v>
      </c>
      <c r="EU83" s="21">
        <f t="shared" si="22"/>
        <v>555</v>
      </c>
      <c r="EV83" s="21">
        <f t="shared" si="22"/>
        <v>62</v>
      </c>
      <c r="EW83" s="21">
        <f t="shared" si="22"/>
        <v>649</v>
      </c>
      <c r="EX83" s="21">
        <f t="shared" si="22"/>
        <v>240</v>
      </c>
      <c r="EY83" s="21">
        <f t="shared" si="22"/>
        <v>222.5</v>
      </c>
      <c r="EZ83" s="21">
        <f t="shared" si="22"/>
        <v>114.5</v>
      </c>
      <c r="FA83" s="21">
        <f t="shared" si="22"/>
        <v>2830.5</v>
      </c>
      <c r="FB83" s="21">
        <f t="shared" si="22"/>
        <v>409.5</v>
      </c>
      <c r="FC83" s="21">
        <f t="shared" si="22"/>
        <v>2607.5</v>
      </c>
      <c r="FD83" s="21">
        <f t="shared" si="22"/>
        <v>359.5</v>
      </c>
      <c r="FE83" s="21">
        <f t="shared" si="22"/>
        <v>98.5</v>
      </c>
      <c r="FF83" s="21">
        <f t="shared" si="22"/>
        <v>180.5</v>
      </c>
      <c r="FG83" s="21">
        <f t="shared" si="22"/>
        <v>111.5</v>
      </c>
      <c r="FH83" s="21">
        <f t="shared" si="22"/>
        <v>91.5</v>
      </c>
      <c r="FI83" s="21">
        <f t="shared" si="22"/>
        <v>1714.5</v>
      </c>
      <c r="FJ83" s="21">
        <f t="shared" si="22"/>
        <v>1643.5</v>
      </c>
      <c r="FK83" s="21">
        <f t="shared" si="22"/>
        <v>1989.5</v>
      </c>
      <c r="FL83" s="21">
        <f t="shared" si="22"/>
        <v>3831</v>
      </c>
      <c r="FM83" s="21">
        <f t="shared" si="22"/>
        <v>2871</v>
      </c>
      <c r="FN83" s="21">
        <f t="shared" si="22"/>
        <v>17856.5</v>
      </c>
      <c r="FO83" s="21">
        <f t="shared" si="22"/>
        <v>1080.5</v>
      </c>
      <c r="FP83" s="21">
        <f t="shared" si="22"/>
        <v>2122</v>
      </c>
      <c r="FQ83" s="21">
        <f t="shared" si="22"/>
        <v>802.5</v>
      </c>
      <c r="FR83" s="21">
        <f t="shared" si="22"/>
        <v>143</v>
      </c>
      <c r="FS83" s="21">
        <f t="shared" si="22"/>
        <v>152</v>
      </c>
      <c r="FT83" s="21">
        <f t="shared" si="22"/>
        <v>89</v>
      </c>
      <c r="FU83" s="21">
        <f t="shared" si="22"/>
        <v>745.5</v>
      </c>
      <c r="FV83" s="21">
        <f t="shared" si="22"/>
        <v>627.5</v>
      </c>
      <c r="FW83" s="21">
        <f t="shared" si="22"/>
        <v>126.5</v>
      </c>
      <c r="FX83" s="21">
        <f t="shared" si="22"/>
        <v>81</v>
      </c>
      <c r="FY83" s="21"/>
      <c r="FZ83" s="21">
        <f aca="true" t="shared" si="23" ref="FZ83:FZ88">SUM(C83:FX83)</f>
        <v>751932</v>
      </c>
      <c r="GA83" s="21"/>
      <c r="GB83" s="21"/>
      <c r="GC83" s="21"/>
      <c r="GD83" s="21"/>
      <c r="GE83" s="21"/>
      <c r="GF83" s="21"/>
      <c r="GG83" s="10"/>
    </row>
    <row r="84" spans="1:189" ht="15">
      <c r="A84" s="3" t="s">
        <v>344</v>
      </c>
      <c r="B84" s="5" t="s">
        <v>345</v>
      </c>
      <c r="C84" s="21">
        <f>C17</f>
        <v>5175.5</v>
      </c>
      <c r="D84" s="21">
        <f aca="true" t="shared" si="24" ref="D84:BO87">D17</f>
        <v>34206</v>
      </c>
      <c r="E84" s="21">
        <f t="shared" si="24"/>
        <v>6182.5</v>
      </c>
      <c r="F84" s="21">
        <f t="shared" si="24"/>
        <v>12574</v>
      </c>
      <c r="G84" s="21">
        <f t="shared" si="24"/>
        <v>1034.5</v>
      </c>
      <c r="H84" s="21">
        <f t="shared" si="24"/>
        <v>914</v>
      </c>
      <c r="I84" s="21">
        <f t="shared" si="24"/>
        <v>8803.5</v>
      </c>
      <c r="J84" s="21">
        <f t="shared" si="24"/>
        <v>2030.5</v>
      </c>
      <c r="K84" s="21">
        <f t="shared" si="24"/>
        <v>292</v>
      </c>
      <c r="L84" s="21">
        <f t="shared" si="24"/>
        <v>2973</v>
      </c>
      <c r="M84" s="21">
        <f t="shared" si="24"/>
        <v>1441.5</v>
      </c>
      <c r="N84" s="21">
        <f t="shared" si="24"/>
        <v>47966</v>
      </c>
      <c r="O84" s="21">
        <f t="shared" si="24"/>
        <v>14751.5</v>
      </c>
      <c r="P84" s="21">
        <f t="shared" si="24"/>
        <v>147.5</v>
      </c>
      <c r="Q84" s="21">
        <f t="shared" si="24"/>
        <v>32079.5</v>
      </c>
      <c r="R84" s="21">
        <f t="shared" si="24"/>
        <v>466.5</v>
      </c>
      <c r="S84" s="21">
        <f t="shared" si="24"/>
        <v>1477</v>
      </c>
      <c r="T84" s="21">
        <f t="shared" si="24"/>
        <v>138</v>
      </c>
      <c r="U84" s="21">
        <f t="shared" si="24"/>
        <v>63.5</v>
      </c>
      <c r="V84" s="21">
        <f t="shared" si="24"/>
        <v>261.5</v>
      </c>
      <c r="W84" s="18">
        <f t="shared" si="24"/>
        <v>71.5</v>
      </c>
      <c r="X84" s="21">
        <f t="shared" si="24"/>
        <v>48</v>
      </c>
      <c r="Y84" s="21">
        <f t="shared" si="24"/>
        <v>515</v>
      </c>
      <c r="Z84" s="21">
        <f t="shared" si="24"/>
        <v>250</v>
      </c>
      <c r="AA84" s="21">
        <f t="shared" si="24"/>
        <v>23575</v>
      </c>
      <c r="AB84" s="21">
        <f t="shared" si="24"/>
        <v>27116.5</v>
      </c>
      <c r="AC84" s="21">
        <f t="shared" si="24"/>
        <v>903</v>
      </c>
      <c r="AD84" s="21">
        <f t="shared" si="24"/>
        <v>995</v>
      </c>
      <c r="AE84" s="21">
        <f t="shared" si="24"/>
        <v>97</v>
      </c>
      <c r="AF84" s="21">
        <f t="shared" si="24"/>
        <v>170.5</v>
      </c>
      <c r="AG84" s="21">
        <f t="shared" si="24"/>
        <v>872</v>
      </c>
      <c r="AH84" s="21">
        <f t="shared" si="24"/>
        <v>1043</v>
      </c>
      <c r="AI84" s="21">
        <f t="shared" si="24"/>
        <v>320.5</v>
      </c>
      <c r="AJ84" s="21">
        <f t="shared" si="24"/>
        <v>256</v>
      </c>
      <c r="AK84" s="21">
        <f t="shared" si="24"/>
        <v>208.5</v>
      </c>
      <c r="AL84" s="21">
        <f t="shared" si="24"/>
        <v>226.5</v>
      </c>
      <c r="AM84" s="21">
        <f t="shared" si="24"/>
        <v>462</v>
      </c>
      <c r="AN84" s="21">
        <f t="shared" si="24"/>
        <v>464.5</v>
      </c>
      <c r="AO84" s="21">
        <f t="shared" si="24"/>
        <v>5030</v>
      </c>
      <c r="AP84" s="21">
        <f t="shared" si="24"/>
        <v>66137</v>
      </c>
      <c r="AQ84" s="21">
        <f t="shared" si="24"/>
        <v>251.5</v>
      </c>
      <c r="AR84" s="21">
        <f t="shared" si="24"/>
        <v>51738.5</v>
      </c>
      <c r="AS84" s="21">
        <f t="shared" si="24"/>
        <v>5530</v>
      </c>
      <c r="AT84" s="21">
        <f t="shared" si="24"/>
        <v>2620</v>
      </c>
      <c r="AU84" s="21">
        <f t="shared" si="24"/>
        <v>343</v>
      </c>
      <c r="AV84" s="21">
        <f t="shared" si="24"/>
        <v>276</v>
      </c>
      <c r="AW84" s="21">
        <f t="shared" si="24"/>
        <v>249.5</v>
      </c>
      <c r="AX84" s="21">
        <f t="shared" si="24"/>
        <v>55.5</v>
      </c>
      <c r="AY84" s="21">
        <f t="shared" si="24"/>
        <v>581.5</v>
      </c>
      <c r="AZ84" s="21">
        <f t="shared" si="24"/>
        <v>9856</v>
      </c>
      <c r="BA84" s="21">
        <f t="shared" si="24"/>
        <v>7881</v>
      </c>
      <c r="BB84" s="21">
        <f t="shared" si="24"/>
        <v>6365</v>
      </c>
      <c r="BC84" s="21">
        <f t="shared" si="24"/>
        <v>27339.5</v>
      </c>
      <c r="BD84" s="21">
        <f t="shared" si="24"/>
        <v>4383.5</v>
      </c>
      <c r="BE84" s="21">
        <f t="shared" si="24"/>
        <v>1305</v>
      </c>
      <c r="BF84" s="21">
        <f t="shared" si="24"/>
        <v>20657</v>
      </c>
      <c r="BG84" s="21">
        <f t="shared" si="24"/>
        <v>772</v>
      </c>
      <c r="BH84" s="21">
        <f t="shared" si="24"/>
        <v>605</v>
      </c>
      <c r="BI84" s="21">
        <f t="shared" si="24"/>
        <v>243.5</v>
      </c>
      <c r="BJ84" s="21">
        <f t="shared" si="24"/>
        <v>5531</v>
      </c>
      <c r="BK84" s="21">
        <f t="shared" si="24"/>
        <v>12821.5</v>
      </c>
      <c r="BL84" s="21">
        <f t="shared" si="24"/>
        <v>145</v>
      </c>
      <c r="BM84" s="21">
        <f t="shared" si="24"/>
        <v>307.5</v>
      </c>
      <c r="BN84" s="21">
        <f t="shared" si="24"/>
        <v>3717</v>
      </c>
      <c r="BO84" s="21">
        <f t="shared" si="24"/>
        <v>1599.5</v>
      </c>
      <c r="BP84" s="21">
        <f aca="true" t="shared" si="25" ref="BP84:EA87">BP17</f>
        <v>208</v>
      </c>
      <c r="BQ84" s="21">
        <f t="shared" si="25"/>
        <v>5007</v>
      </c>
      <c r="BR84" s="21">
        <f t="shared" si="25"/>
        <v>4419</v>
      </c>
      <c r="BS84" s="21">
        <f t="shared" si="25"/>
        <v>1273.5</v>
      </c>
      <c r="BT84" s="21">
        <f t="shared" si="25"/>
        <v>310</v>
      </c>
      <c r="BU84" s="21">
        <f t="shared" si="25"/>
        <v>438.5</v>
      </c>
      <c r="BV84" s="21">
        <f t="shared" si="25"/>
        <v>1349</v>
      </c>
      <c r="BW84" s="21">
        <f t="shared" si="25"/>
        <v>1662.5</v>
      </c>
      <c r="BX84" s="21">
        <f t="shared" si="25"/>
        <v>85</v>
      </c>
      <c r="BY84" s="21">
        <f t="shared" si="25"/>
        <v>615</v>
      </c>
      <c r="BZ84" s="21">
        <f t="shared" si="25"/>
        <v>237.5</v>
      </c>
      <c r="CA84" s="21">
        <f t="shared" si="25"/>
        <v>190.5</v>
      </c>
      <c r="CB84" s="21">
        <f>CB17</f>
        <v>79869</v>
      </c>
      <c r="CC84" s="21">
        <f t="shared" si="25"/>
        <v>184</v>
      </c>
      <c r="CD84" s="21">
        <f t="shared" si="25"/>
        <v>70.5</v>
      </c>
      <c r="CE84" s="21">
        <f t="shared" si="25"/>
        <v>153</v>
      </c>
      <c r="CF84" s="21">
        <f t="shared" si="25"/>
        <v>109</v>
      </c>
      <c r="CG84" s="21">
        <f t="shared" si="25"/>
        <v>175.5</v>
      </c>
      <c r="CH84" s="21">
        <f t="shared" si="25"/>
        <v>116.5</v>
      </c>
      <c r="CI84" s="21">
        <f t="shared" si="25"/>
        <v>691</v>
      </c>
      <c r="CJ84" s="21">
        <f t="shared" si="25"/>
        <v>1077</v>
      </c>
      <c r="CK84" s="21">
        <f t="shared" si="25"/>
        <v>4456.5</v>
      </c>
      <c r="CL84" s="21">
        <f t="shared" si="25"/>
        <v>1291</v>
      </c>
      <c r="CM84" s="21">
        <f t="shared" si="25"/>
        <v>754.5</v>
      </c>
      <c r="CN84" s="21">
        <f t="shared" si="25"/>
        <v>24260.5</v>
      </c>
      <c r="CO84" s="21">
        <f t="shared" si="25"/>
        <v>14333</v>
      </c>
      <c r="CP84" s="21">
        <f t="shared" si="25"/>
        <v>1113.5</v>
      </c>
      <c r="CQ84" s="21">
        <f t="shared" si="25"/>
        <v>1497</v>
      </c>
      <c r="CR84" s="21">
        <f t="shared" si="25"/>
        <v>191.5</v>
      </c>
      <c r="CS84" s="21">
        <f t="shared" si="25"/>
        <v>311</v>
      </c>
      <c r="CT84" s="21">
        <f t="shared" si="25"/>
        <v>115</v>
      </c>
      <c r="CU84" s="21">
        <f t="shared" si="25"/>
        <v>28.5</v>
      </c>
      <c r="CV84" s="21">
        <f t="shared" si="25"/>
        <v>55.5</v>
      </c>
      <c r="CW84" s="21">
        <f t="shared" si="25"/>
        <v>160</v>
      </c>
      <c r="CX84" s="21">
        <f t="shared" si="25"/>
        <v>447</v>
      </c>
      <c r="CY84" s="21">
        <f t="shared" si="25"/>
        <v>50.5</v>
      </c>
      <c r="CZ84" s="21">
        <f t="shared" si="25"/>
        <v>2244.5</v>
      </c>
      <c r="DA84" s="21">
        <f t="shared" si="25"/>
        <v>171</v>
      </c>
      <c r="DB84" s="21">
        <f t="shared" si="25"/>
        <v>287</v>
      </c>
      <c r="DC84" s="21">
        <f t="shared" si="25"/>
        <v>150.5</v>
      </c>
      <c r="DD84" s="21">
        <f t="shared" si="25"/>
        <v>134.5</v>
      </c>
      <c r="DE84" s="21">
        <f t="shared" si="25"/>
        <v>477.5</v>
      </c>
      <c r="DF84" s="21">
        <f t="shared" si="25"/>
        <v>20707</v>
      </c>
      <c r="DG84" s="21">
        <f t="shared" si="25"/>
        <v>104.5</v>
      </c>
      <c r="DH84" s="21">
        <f t="shared" si="25"/>
        <v>2169.5</v>
      </c>
      <c r="DI84" s="21">
        <f t="shared" si="25"/>
        <v>2887.5</v>
      </c>
      <c r="DJ84" s="21">
        <f t="shared" si="25"/>
        <v>663.5</v>
      </c>
      <c r="DK84" s="21">
        <f t="shared" si="25"/>
        <v>352.5</v>
      </c>
      <c r="DL84" s="21">
        <f t="shared" si="25"/>
        <v>6010.5</v>
      </c>
      <c r="DM84" s="21">
        <f t="shared" si="25"/>
        <v>298</v>
      </c>
      <c r="DN84" s="21">
        <f t="shared" si="25"/>
        <v>1411.5</v>
      </c>
      <c r="DO84" s="21">
        <f t="shared" si="25"/>
        <v>2941.5</v>
      </c>
      <c r="DP84" s="21">
        <f t="shared" si="25"/>
        <v>192</v>
      </c>
      <c r="DQ84" s="21">
        <f t="shared" si="25"/>
        <v>483</v>
      </c>
      <c r="DR84" s="21">
        <f t="shared" si="25"/>
        <v>1302.5</v>
      </c>
      <c r="DS84" s="21">
        <f t="shared" si="25"/>
        <v>762.5</v>
      </c>
      <c r="DT84" s="21">
        <f t="shared" si="25"/>
        <v>163.5</v>
      </c>
      <c r="DU84" s="21">
        <f t="shared" si="25"/>
        <v>390.5</v>
      </c>
      <c r="DV84" s="21">
        <f t="shared" si="25"/>
        <v>187</v>
      </c>
      <c r="DW84" s="21">
        <f t="shared" si="25"/>
        <v>362</v>
      </c>
      <c r="DX84" s="21">
        <f t="shared" si="25"/>
        <v>226</v>
      </c>
      <c r="DY84" s="21">
        <f t="shared" si="25"/>
        <v>335</v>
      </c>
      <c r="DZ84" s="21">
        <f t="shared" si="25"/>
        <v>1163</v>
      </c>
      <c r="EA84" s="21">
        <f t="shared" si="25"/>
        <v>498.5</v>
      </c>
      <c r="EB84" s="21">
        <f aca="true" t="shared" si="26" ref="EB84:FX87">EB17</f>
        <v>548</v>
      </c>
      <c r="EC84" s="21">
        <f t="shared" si="26"/>
        <v>254</v>
      </c>
      <c r="ED84" s="21">
        <f t="shared" si="26"/>
        <v>1568.5</v>
      </c>
      <c r="EE84" s="21">
        <f t="shared" si="26"/>
        <v>232.5</v>
      </c>
      <c r="EF84" s="21">
        <f t="shared" si="26"/>
        <v>1515.5</v>
      </c>
      <c r="EG84" s="21">
        <f t="shared" si="26"/>
        <v>262</v>
      </c>
      <c r="EH84" s="21">
        <f t="shared" si="26"/>
        <v>226.5</v>
      </c>
      <c r="EI84" s="21">
        <f t="shared" si="26"/>
        <v>16561</v>
      </c>
      <c r="EJ84" s="21">
        <f t="shared" si="26"/>
        <v>8390</v>
      </c>
      <c r="EK84" s="21">
        <f t="shared" si="26"/>
        <v>642.5</v>
      </c>
      <c r="EL84" s="21">
        <f t="shared" si="26"/>
        <v>455</v>
      </c>
      <c r="EM84" s="21">
        <f t="shared" si="26"/>
        <v>546.5</v>
      </c>
      <c r="EN84" s="21">
        <f t="shared" si="26"/>
        <v>1003.5</v>
      </c>
      <c r="EO84" s="21">
        <f t="shared" si="26"/>
        <v>448</v>
      </c>
      <c r="EP84" s="21">
        <f t="shared" si="26"/>
        <v>416.5</v>
      </c>
      <c r="EQ84" s="21">
        <f t="shared" si="26"/>
        <v>2074</v>
      </c>
      <c r="ER84" s="21">
        <f t="shared" si="26"/>
        <v>380</v>
      </c>
      <c r="ES84" s="21">
        <f t="shared" si="26"/>
        <v>114</v>
      </c>
      <c r="ET84" s="21">
        <f t="shared" si="26"/>
        <v>191</v>
      </c>
      <c r="EU84" s="21">
        <f t="shared" si="26"/>
        <v>532</v>
      </c>
      <c r="EV84" s="21">
        <f t="shared" si="26"/>
        <v>60.5</v>
      </c>
      <c r="EW84" s="21">
        <f t="shared" si="26"/>
        <v>668</v>
      </c>
      <c r="EX84" s="21">
        <f t="shared" si="26"/>
        <v>272</v>
      </c>
      <c r="EY84" s="21">
        <f t="shared" si="26"/>
        <v>244.5</v>
      </c>
      <c r="EZ84" s="21">
        <f t="shared" si="26"/>
        <v>109.5</v>
      </c>
      <c r="FA84" s="21">
        <f t="shared" si="26"/>
        <v>2831.5</v>
      </c>
      <c r="FB84" s="21">
        <f t="shared" si="26"/>
        <v>406</v>
      </c>
      <c r="FC84" s="21">
        <f t="shared" si="26"/>
        <v>2682.5</v>
      </c>
      <c r="FD84" s="21">
        <f t="shared" si="26"/>
        <v>374</v>
      </c>
      <c r="FE84" s="21">
        <f t="shared" si="26"/>
        <v>102.5</v>
      </c>
      <c r="FF84" s="21">
        <f t="shared" si="26"/>
        <v>169</v>
      </c>
      <c r="FG84" s="21">
        <f t="shared" si="26"/>
        <v>93</v>
      </c>
      <c r="FH84" s="21">
        <f t="shared" si="26"/>
        <v>83</v>
      </c>
      <c r="FI84" s="21">
        <f t="shared" si="26"/>
        <v>1727</v>
      </c>
      <c r="FJ84" s="21">
        <f t="shared" si="26"/>
        <v>1650.5</v>
      </c>
      <c r="FK84" s="21">
        <f t="shared" si="26"/>
        <v>1997</v>
      </c>
      <c r="FL84" s="21">
        <f t="shared" si="26"/>
        <v>3703.5</v>
      </c>
      <c r="FM84" s="21">
        <f t="shared" si="26"/>
        <v>2811.5</v>
      </c>
      <c r="FN84" s="21">
        <f t="shared" si="26"/>
        <v>17713</v>
      </c>
      <c r="FO84" s="21">
        <f t="shared" si="26"/>
        <v>1100.5</v>
      </c>
      <c r="FP84" s="21">
        <f t="shared" si="26"/>
        <v>2142.5</v>
      </c>
      <c r="FQ84" s="21">
        <f t="shared" si="26"/>
        <v>831.5</v>
      </c>
      <c r="FR84" s="21">
        <f t="shared" si="26"/>
        <v>139.5</v>
      </c>
      <c r="FS84" s="21">
        <f t="shared" si="26"/>
        <v>145</v>
      </c>
      <c r="FT84" s="21">
        <f t="shared" si="26"/>
        <v>100</v>
      </c>
      <c r="FU84" s="21">
        <f t="shared" si="26"/>
        <v>760.5</v>
      </c>
      <c r="FV84" s="21">
        <f t="shared" si="26"/>
        <v>618</v>
      </c>
      <c r="FW84" s="21">
        <f t="shared" si="26"/>
        <v>130</v>
      </c>
      <c r="FX84" s="21">
        <f t="shared" si="26"/>
        <v>78.5</v>
      </c>
      <c r="FY84" s="21"/>
      <c r="FZ84" s="21">
        <f t="shared" si="23"/>
        <v>741402</v>
      </c>
      <c r="GA84" s="21"/>
      <c r="GB84" s="21"/>
      <c r="GC84" s="21"/>
      <c r="GD84" s="21"/>
      <c r="GE84" s="21"/>
      <c r="GF84" s="21"/>
      <c r="GG84" s="10"/>
    </row>
    <row r="85" spans="1:189" ht="15">
      <c r="A85" s="3" t="s">
        <v>346</v>
      </c>
      <c r="B85" s="5" t="s">
        <v>347</v>
      </c>
      <c r="C85" s="21">
        <f aca="true" t="shared" si="27" ref="C85:R87">C18</f>
        <v>4967</v>
      </c>
      <c r="D85" s="21">
        <f t="shared" si="27"/>
        <v>33464</v>
      </c>
      <c r="E85" s="21">
        <f t="shared" si="27"/>
        <v>5991</v>
      </c>
      <c r="F85" s="21">
        <f t="shared" si="27"/>
        <v>11703.5</v>
      </c>
      <c r="G85" s="21">
        <f t="shared" si="27"/>
        <v>1053</v>
      </c>
      <c r="H85" s="21">
        <f t="shared" si="27"/>
        <v>910.5</v>
      </c>
      <c r="I85" s="21">
        <f t="shared" si="27"/>
        <v>9171</v>
      </c>
      <c r="J85" s="21">
        <f t="shared" si="27"/>
        <v>2065</v>
      </c>
      <c r="K85" s="21">
        <f t="shared" si="27"/>
        <v>300</v>
      </c>
      <c r="L85" s="21">
        <f t="shared" si="27"/>
        <v>3102</v>
      </c>
      <c r="M85" s="21">
        <f t="shared" si="27"/>
        <v>1330</v>
      </c>
      <c r="N85" s="21">
        <f t="shared" si="27"/>
        <v>47503</v>
      </c>
      <c r="O85" s="21">
        <f t="shared" si="27"/>
        <v>14890.5</v>
      </c>
      <c r="P85" s="21">
        <f t="shared" si="27"/>
        <v>155</v>
      </c>
      <c r="Q85" s="21">
        <f t="shared" si="27"/>
        <v>30899</v>
      </c>
      <c r="R85" s="21">
        <f t="shared" si="27"/>
        <v>479</v>
      </c>
      <c r="S85" s="21">
        <f t="shared" si="24"/>
        <v>1502.5</v>
      </c>
      <c r="T85" s="21">
        <f t="shared" si="24"/>
        <v>139</v>
      </c>
      <c r="U85" s="21">
        <f t="shared" si="24"/>
        <v>58.5</v>
      </c>
      <c r="V85" s="21">
        <f t="shared" si="24"/>
        <v>271</v>
      </c>
      <c r="W85" s="18">
        <f t="shared" si="24"/>
        <v>62</v>
      </c>
      <c r="X85" s="21">
        <f t="shared" si="24"/>
        <v>43.5</v>
      </c>
      <c r="Y85" s="21">
        <f t="shared" si="24"/>
        <v>491</v>
      </c>
      <c r="Z85" s="21">
        <f t="shared" si="24"/>
        <v>245</v>
      </c>
      <c r="AA85" s="21">
        <f t="shared" si="24"/>
        <v>22675</v>
      </c>
      <c r="AB85" s="21">
        <f t="shared" si="24"/>
        <v>27021</v>
      </c>
      <c r="AC85" s="21">
        <f t="shared" si="24"/>
        <v>935</v>
      </c>
      <c r="AD85" s="21">
        <f t="shared" si="24"/>
        <v>1023</v>
      </c>
      <c r="AE85" s="21">
        <f t="shared" si="24"/>
        <v>97.5</v>
      </c>
      <c r="AF85" s="21">
        <f t="shared" si="24"/>
        <v>191.5</v>
      </c>
      <c r="AG85" s="21">
        <f t="shared" si="24"/>
        <v>930.5</v>
      </c>
      <c r="AH85" s="21">
        <f t="shared" si="24"/>
        <v>1054</v>
      </c>
      <c r="AI85" s="21">
        <f t="shared" si="24"/>
        <v>319.5</v>
      </c>
      <c r="AJ85" s="21">
        <f t="shared" si="24"/>
        <v>269.5</v>
      </c>
      <c r="AK85" s="21">
        <f t="shared" si="24"/>
        <v>196</v>
      </c>
      <c r="AL85" s="21">
        <f t="shared" si="24"/>
        <v>244.5</v>
      </c>
      <c r="AM85" s="21">
        <f t="shared" si="24"/>
        <v>483.5</v>
      </c>
      <c r="AN85" s="21">
        <f t="shared" si="24"/>
        <v>476</v>
      </c>
      <c r="AO85" s="21">
        <f t="shared" si="24"/>
        <v>5059</v>
      </c>
      <c r="AP85" s="21">
        <f t="shared" si="24"/>
        <v>65590.5</v>
      </c>
      <c r="AQ85" s="21">
        <f t="shared" si="24"/>
        <v>254</v>
      </c>
      <c r="AR85" s="21">
        <f t="shared" si="24"/>
        <v>49552.5</v>
      </c>
      <c r="AS85" s="21">
        <f t="shared" si="24"/>
        <v>5240</v>
      </c>
      <c r="AT85" s="21">
        <f t="shared" si="24"/>
        <v>2737</v>
      </c>
      <c r="AU85" s="21">
        <f t="shared" si="24"/>
        <v>336.5</v>
      </c>
      <c r="AV85" s="21">
        <f t="shared" si="24"/>
        <v>306.5</v>
      </c>
      <c r="AW85" s="21">
        <f t="shared" si="24"/>
        <v>230.5</v>
      </c>
      <c r="AX85" s="21">
        <f t="shared" si="24"/>
        <v>62.5</v>
      </c>
      <c r="AY85" s="21">
        <f t="shared" si="24"/>
        <v>596</v>
      </c>
      <c r="AZ85" s="21">
        <f t="shared" si="24"/>
        <v>10088.5</v>
      </c>
      <c r="BA85" s="21">
        <f t="shared" si="24"/>
        <v>7917.5</v>
      </c>
      <c r="BB85" s="21">
        <f t="shared" si="24"/>
        <v>6094</v>
      </c>
      <c r="BC85" s="21">
        <f t="shared" si="24"/>
        <v>27518.5</v>
      </c>
      <c r="BD85" s="21">
        <f t="shared" si="24"/>
        <v>4563</v>
      </c>
      <c r="BE85" s="21">
        <f t="shared" si="24"/>
        <v>1304</v>
      </c>
      <c r="BF85" s="21">
        <f t="shared" si="24"/>
        <v>20212.5</v>
      </c>
      <c r="BG85" s="21">
        <f t="shared" si="24"/>
        <v>869.5</v>
      </c>
      <c r="BH85" s="21">
        <f t="shared" si="24"/>
        <v>641.5</v>
      </c>
      <c r="BI85" s="21">
        <f t="shared" si="24"/>
        <v>278</v>
      </c>
      <c r="BJ85" s="21">
        <f t="shared" si="24"/>
        <v>5569</v>
      </c>
      <c r="BK85" s="21">
        <f t="shared" si="24"/>
        <v>12132.5</v>
      </c>
      <c r="BL85" s="21">
        <f t="shared" si="24"/>
        <v>132.5</v>
      </c>
      <c r="BM85" s="21">
        <f t="shared" si="24"/>
        <v>306.5</v>
      </c>
      <c r="BN85" s="21">
        <f t="shared" si="24"/>
        <v>3711.5</v>
      </c>
      <c r="BO85" s="21">
        <f t="shared" si="24"/>
        <v>1663</v>
      </c>
      <c r="BP85" s="21">
        <f t="shared" si="25"/>
        <v>217</v>
      </c>
      <c r="BQ85" s="21">
        <f t="shared" si="25"/>
        <v>4879.5</v>
      </c>
      <c r="BR85" s="21">
        <f t="shared" si="25"/>
        <v>4129.5</v>
      </c>
      <c r="BS85" s="21">
        <f t="shared" si="25"/>
        <v>1173.5</v>
      </c>
      <c r="BT85" s="21">
        <f t="shared" si="25"/>
        <v>319.5</v>
      </c>
      <c r="BU85" s="21">
        <f t="shared" si="25"/>
        <v>467.5</v>
      </c>
      <c r="BV85" s="21">
        <f t="shared" si="25"/>
        <v>1321</v>
      </c>
      <c r="BW85" s="21">
        <f t="shared" si="25"/>
        <v>1597.5</v>
      </c>
      <c r="BX85" s="21">
        <f t="shared" si="25"/>
        <v>81.5</v>
      </c>
      <c r="BY85" s="21">
        <f t="shared" si="25"/>
        <v>636</v>
      </c>
      <c r="BZ85" s="21">
        <f t="shared" si="25"/>
        <v>262</v>
      </c>
      <c r="CA85" s="21">
        <f t="shared" si="25"/>
        <v>176.5</v>
      </c>
      <c r="CB85" s="21">
        <f>CB18</f>
        <v>80118.5</v>
      </c>
      <c r="CC85" s="21">
        <f t="shared" si="25"/>
        <v>170.5</v>
      </c>
      <c r="CD85" s="21">
        <f t="shared" si="25"/>
        <v>52</v>
      </c>
      <c r="CE85" s="21">
        <f t="shared" si="25"/>
        <v>151</v>
      </c>
      <c r="CF85" s="21">
        <f t="shared" si="25"/>
        <v>105.5</v>
      </c>
      <c r="CG85" s="21">
        <f t="shared" si="25"/>
        <v>209.5</v>
      </c>
      <c r="CH85" s="21">
        <f t="shared" si="25"/>
        <v>111</v>
      </c>
      <c r="CI85" s="21">
        <f t="shared" si="25"/>
        <v>675.5</v>
      </c>
      <c r="CJ85" s="21">
        <f t="shared" si="25"/>
        <v>1046</v>
      </c>
      <c r="CK85" s="21">
        <f t="shared" si="25"/>
        <v>4468.5</v>
      </c>
      <c r="CL85" s="21">
        <f t="shared" si="25"/>
        <v>1283</v>
      </c>
      <c r="CM85" s="21">
        <f t="shared" si="25"/>
        <v>769</v>
      </c>
      <c r="CN85" s="21">
        <f t="shared" si="25"/>
        <v>24054.5</v>
      </c>
      <c r="CO85" s="21">
        <f t="shared" si="25"/>
        <v>14338.5</v>
      </c>
      <c r="CP85" s="21">
        <f t="shared" si="25"/>
        <v>1148</v>
      </c>
      <c r="CQ85" s="21">
        <f t="shared" si="25"/>
        <v>1433</v>
      </c>
      <c r="CR85" s="21">
        <f t="shared" si="25"/>
        <v>211</v>
      </c>
      <c r="CS85" s="21">
        <f t="shared" si="25"/>
        <v>321</v>
      </c>
      <c r="CT85" s="21">
        <f t="shared" si="25"/>
        <v>133.5</v>
      </c>
      <c r="CU85" s="21">
        <f t="shared" si="25"/>
        <v>50.5</v>
      </c>
      <c r="CV85" s="21">
        <f t="shared" si="25"/>
        <v>54</v>
      </c>
      <c r="CW85" s="21">
        <f t="shared" si="25"/>
        <v>176</v>
      </c>
      <c r="CX85" s="21">
        <f t="shared" si="25"/>
        <v>459.5</v>
      </c>
      <c r="CY85" s="21">
        <f t="shared" si="25"/>
        <v>58</v>
      </c>
      <c r="CZ85" s="21">
        <f t="shared" si="25"/>
        <v>2291</v>
      </c>
      <c r="DA85" s="21">
        <f t="shared" si="25"/>
        <v>181</v>
      </c>
      <c r="DB85" s="21">
        <f t="shared" si="25"/>
        <v>310.5</v>
      </c>
      <c r="DC85" s="21">
        <f t="shared" si="25"/>
        <v>143</v>
      </c>
      <c r="DD85" s="21">
        <f t="shared" si="25"/>
        <v>127.5</v>
      </c>
      <c r="DE85" s="21">
        <f t="shared" si="25"/>
        <v>448.5</v>
      </c>
      <c r="DF85" s="21">
        <f t="shared" si="25"/>
        <v>19998.5</v>
      </c>
      <c r="DG85" s="21">
        <f t="shared" si="25"/>
        <v>112</v>
      </c>
      <c r="DH85" s="21">
        <f t="shared" si="25"/>
        <v>2162</v>
      </c>
      <c r="DI85" s="21">
        <f t="shared" si="25"/>
        <v>2798</v>
      </c>
      <c r="DJ85" s="21">
        <f t="shared" si="25"/>
        <v>664.5</v>
      </c>
      <c r="DK85" s="21">
        <f t="shared" si="25"/>
        <v>376.5</v>
      </c>
      <c r="DL85" s="21">
        <f t="shared" si="25"/>
        <v>5856</v>
      </c>
      <c r="DM85" s="21">
        <f t="shared" si="25"/>
        <v>286</v>
      </c>
      <c r="DN85" s="21">
        <f t="shared" si="25"/>
        <v>1424.5</v>
      </c>
      <c r="DO85" s="21">
        <f t="shared" si="25"/>
        <v>2856.5</v>
      </c>
      <c r="DP85" s="21">
        <f t="shared" si="25"/>
        <v>202.5</v>
      </c>
      <c r="DQ85" s="21">
        <f t="shared" si="25"/>
        <v>506</v>
      </c>
      <c r="DR85" s="21">
        <f t="shared" si="25"/>
        <v>1318.5</v>
      </c>
      <c r="DS85" s="21">
        <f t="shared" si="25"/>
        <v>767</v>
      </c>
      <c r="DT85" s="21">
        <f t="shared" si="25"/>
        <v>213</v>
      </c>
      <c r="DU85" s="21">
        <f t="shared" si="25"/>
        <v>371.5</v>
      </c>
      <c r="DV85" s="21">
        <f t="shared" si="25"/>
        <v>181</v>
      </c>
      <c r="DW85" s="21">
        <f t="shared" si="25"/>
        <v>353.5</v>
      </c>
      <c r="DX85" s="21">
        <f t="shared" si="25"/>
        <v>241.5</v>
      </c>
      <c r="DY85" s="21">
        <f t="shared" si="25"/>
        <v>308</v>
      </c>
      <c r="DZ85" s="21">
        <f t="shared" si="25"/>
        <v>1155.5</v>
      </c>
      <c r="EA85" s="21">
        <f t="shared" si="25"/>
        <v>518.5</v>
      </c>
      <c r="EB85" s="21">
        <f t="shared" si="26"/>
        <v>537.5</v>
      </c>
      <c r="EC85" s="21">
        <f t="shared" si="26"/>
        <v>274.5</v>
      </c>
      <c r="ED85" s="21">
        <f t="shared" si="26"/>
        <v>1537</v>
      </c>
      <c r="EE85" s="21">
        <f t="shared" si="26"/>
        <v>241.5</v>
      </c>
      <c r="EF85" s="21">
        <f t="shared" si="26"/>
        <v>1502</v>
      </c>
      <c r="EG85" s="21">
        <f t="shared" si="26"/>
        <v>271.5</v>
      </c>
      <c r="EH85" s="21">
        <f t="shared" si="26"/>
        <v>253.5</v>
      </c>
      <c r="EI85" s="21">
        <f t="shared" si="26"/>
        <v>16539.5</v>
      </c>
      <c r="EJ85" s="21">
        <f t="shared" si="26"/>
        <v>8290</v>
      </c>
      <c r="EK85" s="21">
        <f t="shared" si="26"/>
        <v>620.5</v>
      </c>
      <c r="EL85" s="21">
        <f t="shared" si="26"/>
        <v>435</v>
      </c>
      <c r="EM85" s="21">
        <f t="shared" si="26"/>
        <v>571</v>
      </c>
      <c r="EN85" s="21">
        <f t="shared" si="26"/>
        <v>1035</v>
      </c>
      <c r="EO85" s="21">
        <f t="shared" si="26"/>
        <v>454.5</v>
      </c>
      <c r="EP85" s="21">
        <f t="shared" si="26"/>
        <v>407.5</v>
      </c>
      <c r="EQ85" s="21">
        <f t="shared" si="26"/>
        <v>2026</v>
      </c>
      <c r="ER85" s="21">
        <f t="shared" si="26"/>
        <v>377</v>
      </c>
      <c r="ES85" s="21">
        <f t="shared" si="26"/>
        <v>123.5</v>
      </c>
      <c r="ET85" s="21">
        <f t="shared" si="26"/>
        <v>196</v>
      </c>
      <c r="EU85" s="21">
        <f t="shared" si="26"/>
        <v>559.5</v>
      </c>
      <c r="EV85" s="21">
        <f t="shared" si="26"/>
        <v>59.5</v>
      </c>
      <c r="EW85" s="21">
        <f t="shared" si="26"/>
        <v>671.5</v>
      </c>
      <c r="EX85" s="21">
        <f t="shared" si="26"/>
        <v>266.5</v>
      </c>
      <c r="EY85" s="21">
        <f t="shared" si="26"/>
        <v>248</v>
      </c>
      <c r="EZ85" s="21">
        <f t="shared" si="26"/>
        <v>105.5</v>
      </c>
      <c r="FA85" s="21">
        <f t="shared" si="26"/>
        <v>2817.5</v>
      </c>
      <c r="FB85" s="21">
        <f t="shared" si="26"/>
        <v>462.5</v>
      </c>
      <c r="FC85" s="21">
        <f t="shared" si="26"/>
        <v>2798</v>
      </c>
      <c r="FD85" s="21">
        <f t="shared" si="26"/>
        <v>388</v>
      </c>
      <c r="FE85" s="21">
        <f t="shared" si="26"/>
        <v>93</v>
      </c>
      <c r="FF85" s="21">
        <f t="shared" si="26"/>
        <v>183</v>
      </c>
      <c r="FG85" s="21">
        <f t="shared" si="26"/>
        <v>89.5</v>
      </c>
      <c r="FH85" s="21">
        <f t="shared" si="26"/>
        <v>89.5</v>
      </c>
      <c r="FI85" s="21">
        <f t="shared" si="26"/>
        <v>1747</v>
      </c>
      <c r="FJ85" s="21">
        <f t="shared" si="26"/>
        <v>1650</v>
      </c>
      <c r="FK85" s="21">
        <f t="shared" si="26"/>
        <v>1960.5</v>
      </c>
      <c r="FL85" s="21">
        <f t="shared" si="26"/>
        <v>3600.5</v>
      </c>
      <c r="FM85" s="21">
        <f t="shared" si="26"/>
        <v>2672</v>
      </c>
      <c r="FN85" s="21">
        <f t="shared" si="26"/>
        <v>17269</v>
      </c>
      <c r="FO85" s="21">
        <f t="shared" si="26"/>
        <v>1087.5</v>
      </c>
      <c r="FP85" s="21">
        <f t="shared" si="26"/>
        <v>2153</v>
      </c>
      <c r="FQ85" s="21">
        <f t="shared" si="26"/>
        <v>824.5</v>
      </c>
      <c r="FR85" s="21">
        <f t="shared" si="26"/>
        <v>136.5</v>
      </c>
      <c r="FS85" s="21">
        <f t="shared" si="26"/>
        <v>152</v>
      </c>
      <c r="FT85" s="21">
        <f t="shared" si="26"/>
        <v>119</v>
      </c>
      <c r="FU85" s="21">
        <f t="shared" si="26"/>
        <v>758</v>
      </c>
      <c r="FV85" s="21">
        <f t="shared" si="26"/>
        <v>612</v>
      </c>
      <c r="FW85" s="21">
        <f t="shared" si="26"/>
        <v>127.5</v>
      </c>
      <c r="FX85" s="21">
        <f t="shared" si="26"/>
        <v>87</v>
      </c>
      <c r="FY85" s="21"/>
      <c r="FZ85" s="21">
        <f t="shared" si="23"/>
        <v>732191</v>
      </c>
      <c r="GA85" s="21"/>
      <c r="GB85" s="21"/>
      <c r="GC85" s="21"/>
      <c r="GD85" s="21"/>
      <c r="GE85" s="21"/>
      <c r="GF85" s="21"/>
      <c r="GG85" s="10"/>
    </row>
    <row r="86" spans="1:189" ht="15">
      <c r="A86" s="3" t="s">
        <v>348</v>
      </c>
      <c r="B86" s="5" t="s">
        <v>349</v>
      </c>
      <c r="C86" s="21">
        <f t="shared" si="27"/>
        <v>5050</v>
      </c>
      <c r="D86" s="21">
        <f t="shared" si="27"/>
        <v>32488</v>
      </c>
      <c r="E86" s="21">
        <f t="shared" si="27"/>
        <v>6114.5</v>
      </c>
      <c r="F86" s="21">
        <f t="shared" si="27"/>
        <v>10764</v>
      </c>
      <c r="G86" s="21">
        <f t="shared" si="27"/>
        <v>1077</v>
      </c>
      <c r="H86" s="21">
        <f t="shared" si="27"/>
        <v>868.5</v>
      </c>
      <c r="I86" s="21">
        <f t="shared" si="27"/>
        <v>9728</v>
      </c>
      <c r="J86" s="21">
        <f t="shared" si="27"/>
        <v>2046.5</v>
      </c>
      <c r="K86" s="21">
        <f t="shared" si="27"/>
        <v>307.5</v>
      </c>
      <c r="L86" s="21">
        <f t="shared" si="27"/>
        <v>3204.5</v>
      </c>
      <c r="M86" s="21">
        <f t="shared" si="27"/>
        <v>1422</v>
      </c>
      <c r="N86" s="21">
        <f t="shared" si="27"/>
        <v>46785.5</v>
      </c>
      <c r="O86" s="21">
        <f t="shared" si="27"/>
        <v>15183.5</v>
      </c>
      <c r="P86" s="21">
        <f t="shared" si="27"/>
        <v>175.5</v>
      </c>
      <c r="Q86" s="21">
        <f t="shared" si="27"/>
        <v>30982</v>
      </c>
      <c r="R86" s="21">
        <f t="shared" si="27"/>
        <v>485</v>
      </c>
      <c r="S86" s="21">
        <f t="shared" si="24"/>
        <v>1600.5</v>
      </c>
      <c r="T86" s="21">
        <f t="shared" si="24"/>
        <v>133.5</v>
      </c>
      <c r="U86" s="21">
        <f t="shared" si="24"/>
        <v>59.5</v>
      </c>
      <c r="V86" s="21">
        <f t="shared" si="24"/>
        <v>259.5</v>
      </c>
      <c r="W86" s="18">
        <f t="shared" si="24"/>
        <v>76.5</v>
      </c>
      <c r="X86" s="21">
        <f t="shared" si="24"/>
        <v>55</v>
      </c>
      <c r="Y86" s="21">
        <f t="shared" si="24"/>
        <v>499</v>
      </c>
      <c r="Z86" s="21">
        <f t="shared" si="24"/>
        <v>238.5</v>
      </c>
      <c r="AA86" s="21">
        <f t="shared" si="24"/>
        <v>22123.5</v>
      </c>
      <c r="AB86" s="21">
        <f t="shared" si="24"/>
        <v>26731</v>
      </c>
      <c r="AC86" s="21">
        <f t="shared" si="24"/>
        <v>946</v>
      </c>
      <c r="AD86" s="21">
        <f t="shared" si="24"/>
        <v>1074.5</v>
      </c>
      <c r="AE86" s="21">
        <f t="shared" si="24"/>
        <v>102</v>
      </c>
      <c r="AF86" s="21">
        <f t="shared" si="24"/>
        <v>206</v>
      </c>
      <c r="AG86" s="21">
        <f t="shared" si="24"/>
        <v>936</v>
      </c>
      <c r="AH86" s="21">
        <f t="shared" si="24"/>
        <v>1097</v>
      </c>
      <c r="AI86" s="21">
        <f t="shared" si="24"/>
        <v>297</v>
      </c>
      <c r="AJ86" s="21">
        <f t="shared" si="24"/>
        <v>277.5</v>
      </c>
      <c r="AK86" s="21">
        <f t="shared" si="24"/>
        <v>217.5</v>
      </c>
      <c r="AL86" s="21">
        <f t="shared" si="24"/>
        <v>287.5</v>
      </c>
      <c r="AM86" s="21">
        <f t="shared" si="24"/>
        <v>470.5</v>
      </c>
      <c r="AN86" s="21">
        <f t="shared" si="24"/>
        <v>477</v>
      </c>
      <c r="AO86" s="21">
        <f t="shared" si="24"/>
        <v>5015</v>
      </c>
      <c r="AP86" s="21">
        <f t="shared" si="24"/>
        <v>65302</v>
      </c>
      <c r="AQ86" s="21">
        <f t="shared" si="24"/>
        <v>269.5</v>
      </c>
      <c r="AR86" s="21">
        <f t="shared" si="24"/>
        <v>47136</v>
      </c>
      <c r="AS86" s="21">
        <f t="shared" si="24"/>
        <v>5048</v>
      </c>
      <c r="AT86" s="21">
        <f t="shared" si="24"/>
        <v>2773.5</v>
      </c>
      <c r="AU86" s="21">
        <f t="shared" si="24"/>
        <v>348</v>
      </c>
      <c r="AV86" s="21">
        <f t="shared" si="24"/>
        <v>296.5</v>
      </c>
      <c r="AW86" s="21">
        <f t="shared" si="24"/>
        <v>238</v>
      </c>
      <c r="AX86" s="21">
        <f t="shared" si="24"/>
        <v>60</v>
      </c>
      <c r="AY86" s="21">
        <f t="shared" si="24"/>
        <v>611.5</v>
      </c>
      <c r="AZ86" s="21">
        <f t="shared" si="24"/>
        <v>10145.5</v>
      </c>
      <c r="BA86" s="21">
        <f t="shared" si="24"/>
        <v>7898</v>
      </c>
      <c r="BB86" s="21">
        <f t="shared" si="24"/>
        <v>5675</v>
      </c>
      <c r="BC86" s="21">
        <f t="shared" si="24"/>
        <v>28243</v>
      </c>
      <c r="BD86" s="21">
        <f t="shared" si="24"/>
        <v>4509</v>
      </c>
      <c r="BE86" s="21">
        <f t="shared" si="24"/>
        <v>1289.5</v>
      </c>
      <c r="BF86" s="21">
        <f t="shared" si="24"/>
        <v>20010</v>
      </c>
      <c r="BG86" s="21">
        <f t="shared" si="24"/>
        <v>867.5</v>
      </c>
      <c r="BH86" s="21">
        <f t="shared" si="24"/>
        <v>641</v>
      </c>
      <c r="BI86" s="21">
        <f t="shared" si="24"/>
        <v>289.5</v>
      </c>
      <c r="BJ86" s="21">
        <f t="shared" si="24"/>
        <v>5694</v>
      </c>
      <c r="BK86" s="21">
        <f t="shared" si="24"/>
        <v>11516.5</v>
      </c>
      <c r="BL86" s="21">
        <f t="shared" si="24"/>
        <v>119.5</v>
      </c>
      <c r="BM86" s="21">
        <f t="shared" si="24"/>
        <v>343</v>
      </c>
      <c r="BN86" s="21">
        <f t="shared" si="24"/>
        <v>3780</v>
      </c>
      <c r="BO86" s="21">
        <f t="shared" si="24"/>
        <v>1696.5</v>
      </c>
      <c r="BP86" s="21">
        <f t="shared" si="25"/>
        <v>234.5</v>
      </c>
      <c r="BQ86" s="21">
        <f t="shared" si="25"/>
        <v>4803</v>
      </c>
      <c r="BR86" s="21">
        <f t="shared" si="25"/>
        <v>4006.5</v>
      </c>
      <c r="BS86" s="21">
        <f t="shared" si="25"/>
        <v>1050.5</v>
      </c>
      <c r="BT86" s="21">
        <f t="shared" si="25"/>
        <v>342.5</v>
      </c>
      <c r="BU86" s="21">
        <f t="shared" si="25"/>
        <v>464.5</v>
      </c>
      <c r="BV86" s="21">
        <f t="shared" si="25"/>
        <v>1248.5</v>
      </c>
      <c r="BW86" s="21">
        <f t="shared" si="25"/>
        <v>1536</v>
      </c>
      <c r="BX86" s="21">
        <f t="shared" si="25"/>
        <v>80</v>
      </c>
      <c r="BY86" s="21">
        <f t="shared" si="25"/>
        <v>587</v>
      </c>
      <c r="BZ86" s="21">
        <f t="shared" si="25"/>
        <v>272</v>
      </c>
      <c r="CA86" s="21">
        <f t="shared" si="25"/>
        <v>213.5</v>
      </c>
      <c r="CB86" s="21">
        <f>CB19</f>
        <v>80321.5</v>
      </c>
      <c r="CC86" s="21">
        <f t="shared" si="25"/>
        <v>161.5</v>
      </c>
      <c r="CD86" s="21">
        <f t="shared" si="25"/>
        <v>57</v>
      </c>
      <c r="CE86" s="21">
        <f t="shared" si="25"/>
        <v>165.5</v>
      </c>
      <c r="CF86" s="21">
        <f t="shared" si="25"/>
        <v>104.5</v>
      </c>
      <c r="CG86" s="21">
        <f t="shared" si="25"/>
        <v>221</v>
      </c>
      <c r="CH86" s="21">
        <f t="shared" si="25"/>
        <v>113</v>
      </c>
      <c r="CI86" s="21">
        <f t="shared" si="25"/>
        <v>690</v>
      </c>
      <c r="CJ86" s="21">
        <f t="shared" si="25"/>
        <v>1023</v>
      </c>
      <c r="CK86" s="21">
        <f t="shared" si="25"/>
        <v>4462.5</v>
      </c>
      <c r="CL86" s="21">
        <f t="shared" si="25"/>
        <v>1263</v>
      </c>
      <c r="CM86" s="21">
        <f t="shared" si="25"/>
        <v>766</v>
      </c>
      <c r="CN86" s="21">
        <f t="shared" si="25"/>
        <v>23764</v>
      </c>
      <c r="CO86" s="21">
        <f t="shared" si="25"/>
        <v>14323.5</v>
      </c>
      <c r="CP86" s="21">
        <f t="shared" si="25"/>
        <v>1211</v>
      </c>
      <c r="CQ86" s="21">
        <f t="shared" si="25"/>
        <v>1398.5</v>
      </c>
      <c r="CR86" s="21">
        <f t="shared" si="25"/>
        <v>203</v>
      </c>
      <c r="CS86" s="21">
        <f t="shared" si="25"/>
        <v>337</v>
      </c>
      <c r="CT86" s="21">
        <f t="shared" si="25"/>
        <v>134.5</v>
      </c>
      <c r="CU86" s="21">
        <f t="shared" si="25"/>
        <v>52.5</v>
      </c>
      <c r="CV86" s="21">
        <f t="shared" si="25"/>
        <v>56</v>
      </c>
      <c r="CW86" s="21">
        <f t="shared" si="25"/>
        <v>185.5</v>
      </c>
      <c r="CX86" s="21">
        <f t="shared" si="25"/>
        <v>486.5</v>
      </c>
      <c r="CY86" s="21">
        <f t="shared" si="25"/>
        <v>64.5</v>
      </c>
      <c r="CZ86" s="21">
        <f t="shared" si="25"/>
        <v>2295</v>
      </c>
      <c r="DA86" s="21">
        <f t="shared" si="25"/>
        <v>185.5</v>
      </c>
      <c r="DB86" s="21">
        <f t="shared" si="25"/>
        <v>288.5</v>
      </c>
      <c r="DC86" s="21">
        <f t="shared" si="25"/>
        <v>150</v>
      </c>
      <c r="DD86" s="21">
        <f t="shared" si="25"/>
        <v>156</v>
      </c>
      <c r="DE86" s="21">
        <f t="shared" si="25"/>
        <v>448.5</v>
      </c>
      <c r="DF86" s="21">
        <f t="shared" si="25"/>
        <v>19965</v>
      </c>
      <c r="DG86" s="21">
        <f t="shared" si="25"/>
        <v>126</v>
      </c>
      <c r="DH86" s="21">
        <f t="shared" si="25"/>
        <v>2163.5</v>
      </c>
      <c r="DI86" s="21">
        <f t="shared" si="25"/>
        <v>2858.5</v>
      </c>
      <c r="DJ86" s="21">
        <f t="shared" si="25"/>
        <v>683</v>
      </c>
      <c r="DK86" s="21">
        <f t="shared" si="25"/>
        <v>397</v>
      </c>
      <c r="DL86" s="21">
        <f t="shared" si="25"/>
        <v>5671.5</v>
      </c>
      <c r="DM86" s="21">
        <f t="shared" si="25"/>
        <v>304.5</v>
      </c>
      <c r="DN86" s="21">
        <f t="shared" si="25"/>
        <v>1455.5</v>
      </c>
      <c r="DO86" s="21">
        <f t="shared" si="25"/>
        <v>2938</v>
      </c>
      <c r="DP86" s="21">
        <f t="shared" si="25"/>
        <v>179</v>
      </c>
      <c r="DQ86" s="21">
        <f t="shared" si="25"/>
        <v>522.5</v>
      </c>
      <c r="DR86" s="21">
        <f t="shared" si="25"/>
        <v>1405.5</v>
      </c>
      <c r="DS86" s="21">
        <f t="shared" si="25"/>
        <v>770.5</v>
      </c>
      <c r="DT86" s="21">
        <f t="shared" si="25"/>
        <v>200.5</v>
      </c>
      <c r="DU86" s="21">
        <f t="shared" si="25"/>
        <v>377.5</v>
      </c>
      <c r="DV86" s="21">
        <f t="shared" si="25"/>
        <v>180.5</v>
      </c>
      <c r="DW86" s="21">
        <f t="shared" si="25"/>
        <v>367</v>
      </c>
      <c r="DX86" s="21">
        <f t="shared" si="25"/>
        <v>256</v>
      </c>
      <c r="DY86" s="21">
        <f t="shared" si="25"/>
        <v>293.5</v>
      </c>
      <c r="DZ86" s="21">
        <f t="shared" si="25"/>
        <v>1216</v>
      </c>
      <c r="EA86" s="21">
        <f t="shared" si="25"/>
        <v>547</v>
      </c>
      <c r="EB86" s="21">
        <f t="shared" si="26"/>
        <v>562</v>
      </c>
      <c r="EC86" s="21">
        <f t="shared" si="26"/>
        <v>268.5</v>
      </c>
      <c r="ED86" s="21">
        <f t="shared" si="26"/>
        <v>1501.5</v>
      </c>
      <c r="EE86" s="21">
        <f t="shared" si="26"/>
        <v>246</v>
      </c>
      <c r="EF86" s="21">
        <f t="shared" si="26"/>
        <v>1543</v>
      </c>
      <c r="EG86" s="21">
        <f t="shared" si="26"/>
        <v>284</v>
      </c>
      <c r="EH86" s="21">
        <f t="shared" si="26"/>
        <v>265.5</v>
      </c>
      <c r="EI86" s="21">
        <f t="shared" si="26"/>
        <v>16466.5</v>
      </c>
      <c r="EJ86" s="21">
        <f t="shared" si="26"/>
        <v>8270</v>
      </c>
      <c r="EK86" s="21">
        <f t="shared" si="26"/>
        <v>608.5</v>
      </c>
      <c r="EL86" s="21">
        <f t="shared" si="26"/>
        <v>431</v>
      </c>
      <c r="EM86" s="21">
        <f t="shared" si="26"/>
        <v>605</v>
      </c>
      <c r="EN86" s="21">
        <f t="shared" si="26"/>
        <v>1024.5</v>
      </c>
      <c r="EO86" s="21">
        <f t="shared" si="26"/>
        <v>451</v>
      </c>
      <c r="EP86" s="21">
        <f t="shared" si="26"/>
        <v>406</v>
      </c>
      <c r="EQ86" s="21">
        <f t="shared" si="26"/>
        <v>1970.5</v>
      </c>
      <c r="ER86" s="21">
        <f t="shared" si="26"/>
        <v>399</v>
      </c>
      <c r="ES86" s="21">
        <f t="shared" si="26"/>
        <v>118</v>
      </c>
      <c r="ET86" s="21">
        <f t="shared" si="26"/>
        <v>198.5</v>
      </c>
      <c r="EU86" s="21">
        <f t="shared" si="26"/>
        <v>582</v>
      </c>
      <c r="EV86" s="21">
        <f t="shared" si="26"/>
        <v>56.5</v>
      </c>
      <c r="EW86" s="21">
        <f t="shared" si="26"/>
        <v>624.5</v>
      </c>
      <c r="EX86" s="21">
        <f t="shared" si="26"/>
        <v>244</v>
      </c>
      <c r="EY86" s="21">
        <f t="shared" si="26"/>
        <v>253.5</v>
      </c>
      <c r="EZ86" s="21">
        <f t="shared" si="26"/>
        <v>105.5</v>
      </c>
      <c r="FA86" s="21">
        <f t="shared" si="26"/>
        <v>2748</v>
      </c>
      <c r="FB86" s="21">
        <f t="shared" si="26"/>
        <v>497</v>
      </c>
      <c r="FC86" s="21">
        <f t="shared" si="26"/>
        <v>2830.5</v>
      </c>
      <c r="FD86" s="21">
        <f t="shared" si="26"/>
        <v>425</v>
      </c>
      <c r="FE86" s="21">
        <f t="shared" si="26"/>
        <v>98</v>
      </c>
      <c r="FF86" s="21">
        <f t="shared" si="26"/>
        <v>193</v>
      </c>
      <c r="FG86" s="21">
        <f t="shared" si="26"/>
        <v>100</v>
      </c>
      <c r="FH86" s="21">
        <f t="shared" si="26"/>
        <v>85</v>
      </c>
      <c r="FI86" s="21">
        <f t="shared" si="26"/>
        <v>1808</v>
      </c>
      <c r="FJ86" s="21">
        <f t="shared" si="26"/>
        <v>1626</v>
      </c>
      <c r="FK86" s="21">
        <f t="shared" si="26"/>
        <v>1934.5</v>
      </c>
      <c r="FL86" s="21">
        <f t="shared" si="26"/>
        <v>3425</v>
      </c>
      <c r="FM86" s="21">
        <f t="shared" si="26"/>
        <v>2545</v>
      </c>
      <c r="FN86" s="21">
        <f t="shared" si="26"/>
        <v>17012.5</v>
      </c>
      <c r="FO86" s="21">
        <f t="shared" si="26"/>
        <v>1102</v>
      </c>
      <c r="FP86" s="21">
        <f t="shared" si="26"/>
        <v>2255.5</v>
      </c>
      <c r="FQ86" s="21">
        <f t="shared" si="26"/>
        <v>833.5</v>
      </c>
      <c r="FR86" s="21">
        <f t="shared" si="26"/>
        <v>141</v>
      </c>
      <c r="FS86" s="21">
        <f t="shared" si="26"/>
        <v>135</v>
      </c>
      <c r="FT86" s="21">
        <f t="shared" si="26"/>
        <v>105</v>
      </c>
      <c r="FU86" s="21">
        <f t="shared" si="26"/>
        <v>776.5</v>
      </c>
      <c r="FV86" s="21">
        <f t="shared" si="26"/>
        <v>613.5</v>
      </c>
      <c r="FW86" s="21">
        <f t="shared" si="26"/>
        <v>134.5</v>
      </c>
      <c r="FX86" s="21">
        <f t="shared" si="26"/>
        <v>83.5</v>
      </c>
      <c r="FY86" s="21"/>
      <c r="FZ86" s="21">
        <f t="shared" si="23"/>
        <v>726460</v>
      </c>
      <c r="GA86" s="21"/>
      <c r="GB86" s="21"/>
      <c r="GC86" s="21"/>
      <c r="GD86" s="21"/>
      <c r="GE86" s="21"/>
      <c r="GF86" s="21"/>
      <c r="GG86" s="10"/>
    </row>
    <row r="87" spans="1:189" ht="15">
      <c r="A87" s="3" t="s">
        <v>350</v>
      </c>
      <c r="B87" s="5" t="s">
        <v>351</v>
      </c>
      <c r="C87" s="21">
        <f t="shared" si="27"/>
        <v>5070</v>
      </c>
      <c r="D87" s="21">
        <f t="shared" si="27"/>
        <v>33314</v>
      </c>
      <c r="E87" s="21">
        <f t="shared" si="27"/>
        <v>6096</v>
      </c>
      <c r="F87" s="21">
        <f t="shared" si="27"/>
        <v>9716</v>
      </c>
      <c r="G87" s="21">
        <f t="shared" si="27"/>
        <v>1033.5</v>
      </c>
      <c r="H87" s="21">
        <f t="shared" si="27"/>
        <v>889</v>
      </c>
      <c r="I87" s="21">
        <f t="shared" si="27"/>
        <v>9859</v>
      </c>
      <c r="J87" s="21">
        <f t="shared" si="27"/>
        <v>2157</v>
      </c>
      <c r="K87" s="21">
        <f t="shared" si="27"/>
        <v>290</v>
      </c>
      <c r="L87" s="21">
        <f t="shared" si="27"/>
        <v>3430.5</v>
      </c>
      <c r="M87" s="21">
        <f t="shared" si="27"/>
        <v>1537</v>
      </c>
      <c r="N87" s="21">
        <f t="shared" si="27"/>
        <v>45769.5</v>
      </c>
      <c r="O87" s="21">
        <f t="shared" si="27"/>
        <v>15319</v>
      </c>
      <c r="P87" s="21">
        <f t="shared" si="27"/>
        <v>182.5</v>
      </c>
      <c r="Q87" s="21">
        <f t="shared" si="27"/>
        <v>30860.5</v>
      </c>
      <c r="R87" s="21">
        <f t="shared" si="27"/>
        <v>483</v>
      </c>
      <c r="S87" s="21">
        <f t="shared" si="24"/>
        <v>1625</v>
      </c>
      <c r="T87" s="21">
        <f t="shared" si="24"/>
        <v>144</v>
      </c>
      <c r="U87" s="21">
        <f t="shared" si="24"/>
        <v>67.5</v>
      </c>
      <c r="V87" s="21">
        <f t="shared" si="24"/>
        <v>283</v>
      </c>
      <c r="W87" s="21">
        <f t="shared" si="24"/>
        <v>93</v>
      </c>
      <c r="X87" s="21">
        <f t="shared" si="24"/>
        <v>45.5</v>
      </c>
      <c r="Y87" s="21">
        <f t="shared" si="24"/>
        <v>530</v>
      </c>
      <c r="Z87" s="21">
        <f t="shared" si="24"/>
        <v>254</v>
      </c>
      <c r="AA87" s="21">
        <f t="shared" si="24"/>
        <v>21527.5</v>
      </c>
      <c r="AB87" s="21">
        <f t="shared" si="24"/>
        <v>26565.5</v>
      </c>
      <c r="AC87" s="21">
        <f t="shared" si="24"/>
        <v>940.5</v>
      </c>
      <c r="AD87" s="21">
        <f t="shared" si="24"/>
        <v>1079.5</v>
      </c>
      <c r="AE87" s="21">
        <f t="shared" si="24"/>
        <v>91.5</v>
      </c>
      <c r="AF87" s="21">
        <f t="shared" si="24"/>
        <v>230</v>
      </c>
      <c r="AG87" s="21">
        <f t="shared" si="24"/>
        <v>958.5</v>
      </c>
      <c r="AH87" s="21">
        <f t="shared" si="24"/>
        <v>1079</v>
      </c>
      <c r="AI87" s="21">
        <f t="shared" si="24"/>
        <v>336.5</v>
      </c>
      <c r="AJ87" s="21">
        <f t="shared" si="24"/>
        <v>288.5</v>
      </c>
      <c r="AK87" s="21">
        <f t="shared" si="24"/>
        <v>237</v>
      </c>
      <c r="AL87" s="21">
        <f t="shared" si="24"/>
        <v>288</v>
      </c>
      <c r="AM87" s="21">
        <f t="shared" si="24"/>
        <v>518.5</v>
      </c>
      <c r="AN87" s="21">
        <f t="shared" si="24"/>
        <v>480.5</v>
      </c>
      <c r="AO87" s="21">
        <f t="shared" si="24"/>
        <v>4967.5</v>
      </c>
      <c r="AP87" s="21">
        <f t="shared" si="24"/>
        <v>65521.5</v>
      </c>
      <c r="AQ87" s="21">
        <f t="shared" si="24"/>
        <v>261</v>
      </c>
      <c r="AR87" s="21">
        <f t="shared" si="24"/>
        <v>44707.5</v>
      </c>
      <c r="AS87" s="21">
        <f t="shared" si="24"/>
        <v>4935.5</v>
      </c>
      <c r="AT87" s="21">
        <f t="shared" si="24"/>
        <v>2732</v>
      </c>
      <c r="AU87" s="21">
        <f t="shared" si="24"/>
        <v>373.5</v>
      </c>
      <c r="AV87" s="21">
        <f t="shared" si="24"/>
        <v>293</v>
      </c>
      <c r="AW87" s="21">
        <f t="shared" si="24"/>
        <v>265</v>
      </c>
      <c r="AX87" s="21">
        <f t="shared" si="24"/>
        <v>69</v>
      </c>
      <c r="AY87" s="21">
        <f t="shared" si="24"/>
        <v>662</v>
      </c>
      <c r="AZ87" s="21">
        <f t="shared" si="24"/>
        <v>10255</v>
      </c>
      <c r="BA87" s="21">
        <f t="shared" si="24"/>
        <v>7960.5</v>
      </c>
      <c r="BB87" s="21">
        <f t="shared" si="24"/>
        <v>5686.5</v>
      </c>
      <c r="BC87" s="21">
        <f t="shared" si="24"/>
        <v>29008.5</v>
      </c>
      <c r="BD87" s="21">
        <f t="shared" si="24"/>
        <v>4311</v>
      </c>
      <c r="BE87" s="21">
        <f t="shared" si="24"/>
        <v>1287.5</v>
      </c>
      <c r="BF87" s="21">
        <f t="shared" si="24"/>
        <v>19405.5</v>
      </c>
      <c r="BG87" s="21">
        <f t="shared" si="24"/>
        <v>896</v>
      </c>
      <c r="BH87" s="21">
        <f t="shared" si="24"/>
        <v>634.5</v>
      </c>
      <c r="BI87" s="21">
        <f t="shared" si="24"/>
        <v>295</v>
      </c>
      <c r="BJ87" s="21">
        <f t="shared" si="24"/>
        <v>5568</v>
      </c>
      <c r="BK87" s="21">
        <f t="shared" si="24"/>
        <v>10106.5</v>
      </c>
      <c r="BL87" s="21">
        <f t="shared" si="24"/>
        <v>110</v>
      </c>
      <c r="BM87" s="21">
        <f t="shared" si="24"/>
        <v>345.5</v>
      </c>
      <c r="BN87" s="21">
        <f t="shared" si="24"/>
        <v>3915</v>
      </c>
      <c r="BO87" s="21">
        <f t="shared" si="24"/>
        <v>1720.5</v>
      </c>
      <c r="BP87" s="21">
        <f t="shared" si="25"/>
        <v>248.5</v>
      </c>
      <c r="BQ87" s="21">
        <f t="shared" si="25"/>
        <v>4736</v>
      </c>
      <c r="BR87" s="21">
        <f t="shared" si="25"/>
        <v>3759</v>
      </c>
      <c r="BS87" s="21">
        <f t="shared" si="25"/>
        <v>960</v>
      </c>
      <c r="BT87" s="21">
        <f t="shared" si="25"/>
        <v>303</v>
      </c>
      <c r="BU87" s="21">
        <f t="shared" si="25"/>
        <v>492</v>
      </c>
      <c r="BV87" s="21">
        <f t="shared" si="25"/>
        <v>1252</v>
      </c>
      <c r="BW87" s="21">
        <f t="shared" si="25"/>
        <v>1465.5</v>
      </c>
      <c r="BX87" s="21">
        <f t="shared" si="25"/>
        <v>76.5</v>
      </c>
      <c r="BY87" s="21">
        <f t="shared" si="25"/>
        <v>658</v>
      </c>
      <c r="BZ87" s="21">
        <f t="shared" si="25"/>
        <v>222.5</v>
      </c>
      <c r="CA87" s="21">
        <f t="shared" si="25"/>
        <v>210.5</v>
      </c>
      <c r="CB87" s="21">
        <f t="shared" si="25"/>
        <v>80753.5</v>
      </c>
      <c r="CC87" s="21">
        <f t="shared" si="25"/>
        <v>185</v>
      </c>
      <c r="CD87" s="21">
        <f t="shared" si="25"/>
        <v>52</v>
      </c>
      <c r="CE87" s="21">
        <f t="shared" si="25"/>
        <v>189.5</v>
      </c>
      <c r="CF87" s="21">
        <f t="shared" si="25"/>
        <v>120.5</v>
      </c>
      <c r="CG87" s="21">
        <f t="shared" si="25"/>
        <v>234.5</v>
      </c>
      <c r="CH87" s="21">
        <f t="shared" si="25"/>
        <v>107</v>
      </c>
      <c r="CI87" s="21">
        <f t="shared" si="25"/>
        <v>701</v>
      </c>
      <c r="CJ87" s="21">
        <f t="shared" si="25"/>
        <v>1059.5</v>
      </c>
      <c r="CK87" s="21">
        <f t="shared" si="25"/>
        <v>4369.5</v>
      </c>
      <c r="CL87" s="21">
        <f t="shared" si="25"/>
        <v>1173.5</v>
      </c>
      <c r="CM87" s="21">
        <f t="shared" si="25"/>
        <v>759.5</v>
      </c>
      <c r="CN87" s="21">
        <f t="shared" si="25"/>
        <v>23646</v>
      </c>
      <c r="CO87" s="21">
        <f t="shared" si="25"/>
        <v>14119</v>
      </c>
      <c r="CP87" s="21">
        <f t="shared" si="25"/>
        <v>1195.5</v>
      </c>
      <c r="CQ87" s="21">
        <f t="shared" si="25"/>
        <v>1375</v>
      </c>
      <c r="CR87" s="21">
        <f t="shared" si="25"/>
        <v>207</v>
      </c>
      <c r="CS87" s="21">
        <f t="shared" si="25"/>
        <v>335.5</v>
      </c>
      <c r="CT87" s="21">
        <f t="shared" si="25"/>
        <v>140.5</v>
      </c>
      <c r="CU87" s="21">
        <f t="shared" si="25"/>
        <v>54.5</v>
      </c>
      <c r="CV87" s="21">
        <f t="shared" si="25"/>
        <v>62</v>
      </c>
      <c r="CW87" s="21">
        <f t="shared" si="25"/>
        <v>175</v>
      </c>
      <c r="CX87" s="21">
        <f t="shared" si="25"/>
        <v>495.5</v>
      </c>
      <c r="CY87" s="21">
        <f t="shared" si="25"/>
        <v>68.5</v>
      </c>
      <c r="CZ87" s="21">
        <f t="shared" si="25"/>
        <v>2340.5</v>
      </c>
      <c r="DA87" s="21">
        <f t="shared" si="25"/>
        <v>183.5</v>
      </c>
      <c r="DB87" s="21">
        <f t="shared" si="25"/>
        <v>294.5</v>
      </c>
      <c r="DC87" s="21">
        <f t="shared" si="25"/>
        <v>151.5</v>
      </c>
      <c r="DD87" s="21">
        <f t="shared" si="25"/>
        <v>171.5</v>
      </c>
      <c r="DE87" s="21">
        <f t="shared" si="25"/>
        <v>437</v>
      </c>
      <c r="DF87" s="21">
        <f t="shared" si="25"/>
        <v>19434</v>
      </c>
      <c r="DG87" s="21">
        <f t="shared" si="25"/>
        <v>135.5</v>
      </c>
      <c r="DH87" s="21">
        <f t="shared" si="25"/>
        <v>2173.5</v>
      </c>
      <c r="DI87" s="21">
        <f t="shared" si="25"/>
        <v>3027</v>
      </c>
      <c r="DJ87" s="21">
        <f t="shared" si="25"/>
        <v>698</v>
      </c>
      <c r="DK87" s="21">
        <f t="shared" si="25"/>
        <v>395</v>
      </c>
      <c r="DL87" s="21">
        <f t="shared" si="25"/>
        <v>5484</v>
      </c>
      <c r="DM87" s="21">
        <f t="shared" si="25"/>
        <v>332.5</v>
      </c>
      <c r="DN87" s="21">
        <f t="shared" si="25"/>
        <v>1412</v>
      </c>
      <c r="DO87" s="21">
        <f t="shared" si="25"/>
        <v>2923.5</v>
      </c>
      <c r="DP87" s="21">
        <f t="shared" si="25"/>
        <v>179.5</v>
      </c>
      <c r="DQ87" s="21">
        <f t="shared" si="25"/>
        <v>542</v>
      </c>
      <c r="DR87" s="21">
        <f t="shared" si="25"/>
        <v>1501.5</v>
      </c>
      <c r="DS87" s="21">
        <f t="shared" si="25"/>
        <v>778</v>
      </c>
      <c r="DT87" s="21">
        <f t="shared" si="25"/>
        <v>197.5</v>
      </c>
      <c r="DU87" s="21">
        <f t="shared" si="25"/>
        <v>362</v>
      </c>
      <c r="DV87" s="21">
        <f t="shared" si="25"/>
        <v>187.5</v>
      </c>
      <c r="DW87" s="21">
        <f t="shared" si="25"/>
        <v>365</v>
      </c>
      <c r="DX87" s="21">
        <f t="shared" si="25"/>
        <v>252.5</v>
      </c>
      <c r="DY87" s="21">
        <f t="shared" si="25"/>
        <v>288</v>
      </c>
      <c r="DZ87" s="21">
        <f t="shared" si="25"/>
        <v>1227</v>
      </c>
      <c r="EA87" s="21">
        <f t="shared" si="25"/>
        <v>562.5</v>
      </c>
      <c r="EB87" s="21">
        <f t="shared" si="26"/>
        <v>597.5</v>
      </c>
      <c r="EC87" s="21">
        <f t="shared" si="26"/>
        <v>275</v>
      </c>
      <c r="ED87" s="21">
        <f t="shared" si="26"/>
        <v>1517</v>
      </c>
      <c r="EE87" s="21">
        <f t="shared" si="26"/>
        <v>275.5</v>
      </c>
      <c r="EF87" s="21">
        <f t="shared" si="26"/>
        <v>1595.5</v>
      </c>
      <c r="EG87" s="21">
        <f t="shared" si="26"/>
        <v>270</v>
      </c>
      <c r="EH87" s="21">
        <f t="shared" si="26"/>
        <v>248</v>
      </c>
      <c r="EI87" s="21">
        <f t="shared" si="26"/>
        <v>16339</v>
      </c>
      <c r="EJ87" s="21">
        <f t="shared" si="26"/>
        <v>8045</v>
      </c>
      <c r="EK87" s="21">
        <f t="shared" si="26"/>
        <v>580.5</v>
      </c>
      <c r="EL87" s="21">
        <f t="shared" si="26"/>
        <v>440</v>
      </c>
      <c r="EM87" s="21">
        <f t="shared" si="26"/>
        <v>593.5</v>
      </c>
      <c r="EN87" s="21">
        <f t="shared" si="26"/>
        <v>1098</v>
      </c>
      <c r="EO87" s="21">
        <f t="shared" si="26"/>
        <v>408.5</v>
      </c>
      <c r="EP87" s="21">
        <f t="shared" si="26"/>
        <v>403.5</v>
      </c>
      <c r="EQ87" s="21">
        <f t="shared" si="26"/>
        <v>1906</v>
      </c>
      <c r="ER87" s="21">
        <f t="shared" si="26"/>
        <v>388.5</v>
      </c>
      <c r="ES87" s="21">
        <f t="shared" si="26"/>
        <v>122</v>
      </c>
      <c r="ET87" s="21">
        <f t="shared" si="26"/>
        <v>208.5</v>
      </c>
      <c r="EU87" s="21">
        <f t="shared" si="26"/>
        <v>620</v>
      </c>
      <c r="EV87" s="21">
        <f t="shared" si="26"/>
        <v>71</v>
      </c>
      <c r="EW87" s="21">
        <f t="shared" si="26"/>
        <v>598</v>
      </c>
      <c r="EX87" s="21">
        <f t="shared" si="26"/>
        <v>251.5</v>
      </c>
      <c r="EY87" s="21">
        <f t="shared" si="26"/>
        <v>273.5</v>
      </c>
      <c r="EZ87" s="21">
        <f t="shared" si="26"/>
        <v>113</v>
      </c>
      <c r="FA87" s="21">
        <f t="shared" si="26"/>
        <v>2683</v>
      </c>
      <c r="FB87" s="21">
        <f t="shared" si="26"/>
        <v>516</v>
      </c>
      <c r="FC87" s="21">
        <f t="shared" si="26"/>
        <v>2865</v>
      </c>
      <c r="FD87" s="21">
        <f t="shared" si="26"/>
        <v>419</v>
      </c>
      <c r="FE87" s="21">
        <f t="shared" si="26"/>
        <v>92.5</v>
      </c>
      <c r="FF87" s="21">
        <f t="shared" si="26"/>
        <v>170</v>
      </c>
      <c r="FG87" s="21">
        <f t="shared" si="26"/>
        <v>118.5</v>
      </c>
      <c r="FH87" s="21">
        <f t="shared" si="26"/>
        <v>101</v>
      </c>
      <c r="FI87" s="21">
        <f t="shared" si="26"/>
        <v>1830.5</v>
      </c>
      <c r="FJ87" s="21">
        <f t="shared" si="26"/>
        <v>1585.5</v>
      </c>
      <c r="FK87" s="21">
        <f t="shared" si="26"/>
        <v>1869</v>
      </c>
      <c r="FL87" s="21">
        <f t="shared" si="26"/>
        <v>3161</v>
      </c>
      <c r="FM87" s="21">
        <f t="shared" si="26"/>
        <v>2391</v>
      </c>
      <c r="FN87" s="21">
        <f t="shared" si="26"/>
        <v>17186</v>
      </c>
      <c r="FO87" s="21">
        <f t="shared" si="26"/>
        <v>1112</v>
      </c>
      <c r="FP87" s="21">
        <f t="shared" si="26"/>
        <v>2257.5</v>
      </c>
      <c r="FQ87" s="21">
        <f t="shared" si="26"/>
        <v>836</v>
      </c>
      <c r="FR87" s="21">
        <f t="shared" si="26"/>
        <v>144</v>
      </c>
      <c r="FS87" s="21">
        <f t="shared" si="26"/>
        <v>143.5</v>
      </c>
      <c r="FT87" s="21">
        <f t="shared" si="26"/>
        <v>121</v>
      </c>
      <c r="FU87" s="21">
        <f t="shared" si="26"/>
        <v>805</v>
      </c>
      <c r="FV87" s="21">
        <f t="shared" si="26"/>
        <v>632</v>
      </c>
      <c r="FW87" s="21">
        <f t="shared" si="26"/>
        <v>122.5</v>
      </c>
      <c r="FX87" s="21">
        <f t="shared" si="26"/>
        <v>81.5</v>
      </c>
      <c r="FY87" s="21"/>
      <c r="FZ87" s="21">
        <f t="shared" si="23"/>
        <v>720443</v>
      </c>
      <c r="GA87" s="21"/>
      <c r="GB87" s="21"/>
      <c r="GC87" s="21"/>
      <c r="GD87" s="21"/>
      <c r="GE87" s="21"/>
      <c r="GF87" s="21"/>
      <c r="GG87" s="10"/>
    </row>
    <row r="88" spans="1:197" ht="15">
      <c r="A88" s="3" t="s">
        <v>352</v>
      </c>
      <c r="B88" s="5" t="s">
        <v>353</v>
      </c>
      <c r="C88" s="21">
        <f>MAX(C83,ROUND(AVERAGE(C83:C84),1),ROUND(AVERAGE(C83:C85),1),ROUND(AVERAGE(C83:C86),1),ROUND(AVERAGE(C83:C87),1))</f>
        <v>5173.3</v>
      </c>
      <c r="D88" s="21">
        <f aca="true" t="shared" si="28" ref="D88:BO88">MAX(D83,ROUND(AVERAGE(D83:D84),1),ROUND(AVERAGE(D83:D85),1),ROUND(AVERAGE(D83:D86),1),ROUND(AVERAGE(D83:D87),1))</f>
        <v>34864.5</v>
      </c>
      <c r="E88" s="21">
        <f t="shared" si="28"/>
        <v>6530</v>
      </c>
      <c r="F88" s="21">
        <f t="shared" si="28"/>
        <v>13328.5</v>
      </c>
      <c r="G88" s="21">
        <f t="shared" si="28"/>
        <v>1048.5</v>
      </c>
      <c r="H88" s="21">
        <f t="shared" si="28"/>
        <v>945.5</v>
      </c>
      <c r="I88" s="21">
        <f t="shared" si="28"/>
        <v>9306.1</v>
      </c>
      <c r="J88" s="21">
        <f t="shared" si="28"/>
        <v>2054.7</v>
      </c>
      <c r="K88" s="21">
        <f t="shared" si="28"/>
        <v>297.1</v>
      </c>
      <c r="L88" s="21">
        <f t="shared" si="28"/>
        <v>3102.5</v>
      </c>
      <c r="M88" s="21">
        <f t="shared" si="28"/>
        <v>1422.6</v>
      </c>
      <c r="N88" s="21">
        <f t="shared" si="28"/>
        <v>48510.5</v>
      </c>
      <c r="O88" s="21">
        <f t="shared" si="28"/>
        <v>14985.4</v>
      </c>
      <c r="P88" s="21">
        <f t="shared" si="28"/>
        <v>161.1</v>
      </c>
      <c r="Q88" s="21">
        <f t="shared" si="28"/>
        <v>33280</v>
      </c>
      <c r="R88" s="21">
        <f t="shared" si="28"/>
        <v>469</v>
      </c>
      <c r="S88" s="21">
        <f t="shared" si="28"/>
        <v>1533.8</v>
      </c>
      <c r="T88" s="21">
        <f t="shared" si="28"/>
        <v>145.5</v>
      </c>
      <c r="U88" s="21">
        <f t="shared" si="28"/>
        <v>63.3</v>
      </c>
      <c r="V88" s="21">
        <f t="shared" si="28"/>
        <v>267.2</v>
      </c>
      <c r="W88" s="21">
        <f t="shared" si="28"/>
        <v>74.2</v>
      </c>
      <c r="X88" s="21">
        <f t="shared" si="28"/>
        <v>47.5</v>
      </c>
      <c r="Y88" s="21">
        <f t="shared" si="28"/>
        <v>527</v>
      </c>
      <c r="Z88" s="21">
        <f t="shared" si="28"/>
        <v>244.9</v>
      </c>
      <c r="AA88" s="21">
        <f t="shared" si="28"/>
        <v>24571</v>
      </c>
      <c r="AB88" s="21">
        <f t="shared" si="28"/>
        <v>27338.5</v>
      </c>
      <c r="AC88" s="21">
        <f t="shared" si="28"/>
        <v>920.7</v>
      </c>
      <c r="AD88" s="21">
        <f t="shared" si="28"/>
        <v>1044.5</v>
      </c>
      <c r="AE88" s="21">
        <f t="shared" si="28"/>
        <v>97.5</v>
      </c>
      <c r="AF88" s="21">
        <f t="shared" si="28"/>
        <v>190.9</v>
      </c>
      <c r="AG88" s="21">
        <f t="shared" si="28"/>
        <v>910.7</v>
      </c>
      <c r="AH88" s="21">
        <f t="shared" si="28"/>
        <v>1058.3</v>
      </c>
      <c r="AI88" s="21">
        <f t="shared" si="28"/>
        <v>315.2</v>
      </c>
      <c r="AJ88" s="21">
        <f t="shared" si="28"/>
        <v>271.2</v>
      </c>
      <c r="AK88" s="21">
        <f t="shared" si="28"/>
        <v>210.9</v>
      </c>
      <c r="AL88" s="21">
        <f t="shared" si="28"/>
        <v>258.4</v>
      </c>
      <c r="AM88" s="21">
        <f t="shared" si="28"/>
        <v>478.9</v>
      </c>
      <c r="AN88" s="21">
        <f t="shared" si="28"/>
        <v>468.1</v>
      </c>
      <c r="AO88" s="21">
        <f t="shared" si="28"/>
        <v>5008.4</v>
      </c>
      <c r="AP88" s="21">
        <f t="shared" si="28"/>
        <v>68384</v>
      </c>
      <c r="AQ88" s="21">
        <f t="shared" si="28"/>
        <v>257.5</v>
      </c>
      <c r="AR88" s="21">
        <f t="shared" si="28"/>
        <v>53228</v>
      </c>
      <c r="AS88" s="21">
        <f t="shared" si="28"/>
        <v>5777</v>
      </c>
      <c r="AT88" s="21">
        <f t="shared" si="28"/>
        <v>2675.7</v>
      </c>
      <c r="AU88" s="21">
        <f t="shared" si="28"/>
        <v>347.5</v>
      </c>
      <c r="AV88" s="21">
        <f t="shared" si="28"/>
        <v>290.6</v>
      </c>
      <c r="AW88" s="21">
        <f t="shared" si="28"/>
        <v>240.4</v>
      </c>
      <c r="AX88" s="21">
        <f t="shared" si="28"/>
        <v>58.1</v>
      </c>
      <c r="AY88" s="21">
        <f t="shared" si="28"/>
        <v>608.4</v>
      </c>
      <c r="AZ88" s="21">
        <f t="shared" si="28"/>
        <v>10102.5</v>
      </c>
      <c r="BA88" s="21">
        <f t="shared" si="28"/>
        <v>8211.5</v>
      </c>
      <c r="BB88" s="21">
        <f t="shared" si="28"/>
        <v>6846</v>
      </c>
      <c r="BC88" s="21">
        <f t="shared" si="28"/>
        <v>27926</v>
      </c>
      <c r="BD88" s="21">
        <f t="shared" si="28"/>
        <v>4448.8</v>
      </c>
      <c r="BE88" s="21">
        <f t="shared" si="28"/>
        <v>1330.5</v>
      </c>
      <c r="BF88" s="21">
        <f t="shared" si="28"/>
        <v>21186</v>
      </c>
      <c r="BG88" s="21">
        <f t="shared" si="28"/>
        <v>841.1</v>
      </c>
      <c r="BH88" s="21">
        <f t="shared" si="28"/>
        <v>644</v>
      </c>
      <c r="BI88" s="21">
        <f t="shared" si="28"/>
        <v>270.3</v>
      </c>
      <c r="BJ88" s="21">
        <f t="shared" si="28"/>
        <v>5595</v>
      </c>
      <c r="BK88" s="21">
        <f t="shared" si="28"/>
        <v>13535</v>
      </c>
      <c r="BL88" s="21">
        <f t="shared" si="28"/>
        <v>207.5</v>
      </c>
      <c r="BM88" s="21">
        <f t="shared" si="28"/>
        <v>321.7</v>
      </c>
      <c r="BN88" s="21">
        <f t="shared" si="28"/>
        <v>3748.3</v>
      </c>
      <c r="BO88" s="21">
        <f t="shared" si="28"/>
        <v>1651.9</v>
      </c>
      <c r="BP88" s="21">
        <f aca="true" t="shared" si="29" ref="BP88:EA88">MAX(BP83,ROUND(AVERAGE(BP83:BP84),1),ROUND(AVERAGE(BP83:BP85),1),ROUND(AVERAGE(BP83:BP86),1),ROUND(AVERAGE(BP83:BP87),1))</f>
        <v>221.2</v>
      </c>
      <c r="BQ88" s="21">
        <f t="shared" si="29"/>
        <v>5107.5</v>
      </c>
      <c r="BR88" s="21">
        <f t="shared" si="29"/>
        <v>4368</v>
      </c>
      <c r="BS88" s="21">
        <f t="shared" si="29"/>
        <v>1181.8</v>
      </c>
      <c r="BT88" s="21">
        <f t="shared" si="29"/>
        <v>318.8</v>
      </c>
      <c r="BU88" s="21">
        <f t="shared" si="29"/>
        <v>459.8</v>
      </c>
      <c r="BV88" s="21">
        <f t="shared" si="29"/>
        <v>1340.3</v>
      </c>
      <c r="BW88" s="21">
        <f t="shared" si="29"/>
        <v>1655</v>
      </c>
      <c r="BX88" s="21">
        <f t="shared" si="29"/>
        <v>81.2</v>
      </c>
      <c r="BY88" s="21">
        <f t="shared" si="29"/>
        <v>612.2</v>
      </c>
      <c r="BZ88" s="21">
        <f t="shared" si="29"/>
        <v>252.3</v>
      </c>
      <c r="CA88" s="21">
        <f t="shared" si="29"/>
        <v>196.8</v>
      </c>
      <c r="CB88" s="21">
        <f t="shared" si="29"/>
        <v>80189.3</v>
      </c>
      <c r="CC88" s="21">
        <f t="shared" si="29"/>
        <v>177</v>
      </c>
      <c r="CD88" s="21">
        <f t="shared" si="29"/>
        <v>75</v>
      </c>
      <c r="CE88" s="21">
        <f t="shared" si="29"/>
        <v>160.3</v>
      </c>
      <c r="CF88" s="21">
        <f t="shared" si="29"/>
        <v>111</v>
      </c>
      <c r="CG88" s="21">
        <f t="shared" si="29"/>
        <v>202.7</v>
      </c>
      <c r="CH88" s="21">
        <f t="shared" si="29"/>
        <v>118</v>
      </c>
      <c r="CI88" s="21">
        <f t="shared" si="29"/>
        <v>704.5</v>
      </c>
      <c r="CJ88" s="21">
        <f t="shared" si="29"/>
        <v>1054.3</v>
      </c>
      <c r="CK88" s="21">
        <f t="shared" si="29"/>
        <v>4429.3</v>
      </c>
      <c r="CL88" s="21">
        <f t="shared" si="29"/>
        <v>1317.5</v>
      </c>
      <c r="CM88" s="21">
        <f t="shared" si="29"/>
        <v>763</v>
      </c>
      <c r="CN88" s="21">
        <f t="shared" si="29"/>
        <v>24611.5</v>
      </c>
      <c r="CO88" s="21">
        <f t="shared" si="29"/>
        <v>14314.3</v>
      </c>
      <c r="CP88" s="21">
        <f t="shared" si="29"/>
        <v>1157.8</v>
      </c>
      <c r="CQ88" s="21">
        <f t="shared" si="29"/>
        <v>1426.8</v>
      </c>
      <c r="CR88" s="21">
        <f t="shared" si="29"/>
        <v>203.1</v>
      </c>
      <c r="CS88" s="21">
        <f t="shared" si="29"/>
        <v>323.9</v>
      </c>
      <c r="CT88" s="21">
        <f t="shared" si="29"/>
        <v>127.5</v>
      </c>
      <c r="CU88" s="21">
        <f t="shared" si="29"/>
        <v>42.5</v>
      </c>
      <c r="CV88" s="21">
        <f t="shared" si="29"/>
        <v>57</v>
      </c>
      <c r="CW88" s="21">
        <f t="shared" si="29"/>
        <v>172.5</v>
      </c>
      <c r="CX88" s="21">
        <f t="shared" si="29"/>
        <v>464.3</v>
      </c>
      <c r="CY88" s="21">
        <f t="shared" si="29"/>
        <v>59.6</v>
      </c>
      <c r="CZ88" s="21">
        <f t="shared" si="29"/>
        <v>2288.3</v>
      </c>
      <c r="DA88" s="21">
        <f t="shared" si="29"/>
        <v>177.8</v>
      </c>
      <c r="DB88" s="21">
        <f t="shared" si="29"/>
        <v>298</v>
      </c>
      <c r="DC88" s="21">
        <f t="shared" si="29"/>
        <v>150.5</v>
      </c>
      <c r="DD88" s="21">
        <f t="shared" si="29"/>
        <v>142.7</v>
      </c>
      <c r="DE88" s="21">
        <f t="shared" si="29"/>
        <v>464.3</v>
      </c>
      <c r="DF88" s="21">
        <f t="shared" si="29"/>
        <v>20653.5</v>
      </c>
      <c r="DG88" s="21">
        <f t="shared" si="29"/>
        <v>113.9</v>
      </c>
      <c r="DH88" s="21">
        <f t="shared" si="29"/>
        <v>2254.5</v>
      </c>
      <c r="DI88" s="21">
        <f t="shared" si="29"/>
        <v>2865.1</v>
      </c>
      <c r="DJ88" s="21">
        <f t="shared" si="29"/>
        <v>669.5</v>
      </c>
      <c r="DK88" s="21">
        <f t="shared" si="29"/>
        <v>375.4</v>
      </c>
      <c r="DL88" s="21">
        <f t="shared" si="29"/>
        <v>6010.3</v>
      </c>
      <c r="DM88" s="21">
        <f t="shared" si="29"/>
        <v>303.9</v>
      </c>
      <c r="DN88" s="21">
        <f t="shared" si="29"/>
        <v>1414.1</v>
      </c>
      <c r="DO88" s="21">
        <f t="shared" si="29"/>
        <v>2942</v>
      </c>
      <c r="DP88" s="21">
        <f t="shared" si="29"/>
        <v>193.2</v>
      </c>
      <c r="DQ88" s="21">
        <f t="shared" si="29"/>
        <v>509.2</v>
      </c>
      <c r="DR88" s="21">
        <f t="shared" si="29"/>
        <v>1359.6</v>
      </c>
      <c r="DS88" s="21">
        <f t="shared" si="29"/>
        <v>791</v>
      </c>
      <c r="DT88" s="21">
        <f t="shared" si="29"/>
        <v>189.1</v>
      </c>
      <c r="DU88" s="21">
        <f t="shared" si="29"/>
        <v>388.3</v>
      </c>
      <c r="DV88" s="21">
        <f t="shared" si="29"/>
        <v>191</v>
      </c>
      <c r="DW88" s="21">
        <f t="shared" si="29"/>
        <v>366</v>
      </c>
      <c r="DX88" s="21">
        <f t="shared" si="29"/>
        <v>237.6</v>
      </c>
      <c r="DY88" s="21">
        <f t="shared" si="29"/>
        <v>333</v>
      </c>
      <c r="DZ88" s="21">
        <f t="shared" si="29"/>
        <v>1174.7</v>
      </c>
      <c r="EA88" s="21">
        <f t="shared" si="29"/>
        <v>525.2</v>
      </c>
      <c r="EB88" s="21">
        <f aca="true" t="shared" si="30" ref="EB88:FX88">MAX(EB83,ROUND(AVERAGE(EB83:EB84),1),ROUND(AVERAGE(EB83:EB85),1),ROUND(AVERAGE(EB83:EB86),1),ROUND(AVERAGE(EB83:EB87),1))</f>
        <v>568</v>
      </c>
      <c r="EC88" s="21">
        <f t="shared" si="30"/>
        <v>275</v>
      </c>
      <c r="ED88" s="21">
        <f t="shared" si="30"/>
        <v>1589</v>
      </c>
      <c r="EE88" s="21">
        <f t="shared" si="30"/>
        <v>242.2</v>
      </c>
      <c r="EF88" s="21">
        <f t="shared" si="30"/>
        <v>1547.5</v>
      </c>
      <c r="EG88" s="21">
        <f t="shared" si="30"/>
        <v>268.5</v>
      </c>
      <c r="EH88" s="21">
        <f t="shared" si="30"/>
        <v>239.6</v>
      </c>
      <c r="EI88" s="21">
        <f t="shared" si="30"/>
        <v>16571.5</v>
      </c>
      <c r="EJ88" s="21">
        <f t="shared" si="30"/>
        <v>8428</v>
      </c>
      <c r="EK88" s="21">
        <f t="shared" si="30"/>
        <v>637.8</v>
      </c>
      <c r="EL88" s="21">
        <f t="shared" si="30"/>
        <v>451</v>
      </c>
      <c r="EM88" s="21">
        <f t="shared" si="30"/>
        <v>578.6</v>
      </c>
      <c r="EN88" s="21">
        <f t="shared" si="30"/>
        <v>1035.9</v>
      </c>
      <c r="EO88" s="21">
        <f t="shared" si="30"/>
        <v>464</v>
      </c>
      <c r="EP88" s="21">
        <f t="shared" si="30"/>
        <v>406.8</v>
      </c>
      <c r="EQ88" s="21">
        <f t="shared" si="30"/>
        <v>2104</v>
      </c>
      <c r="ER88" s="21">
        <f t="shared" si="30"/>
        <v>383.8</v>
      </c>
      <c r="ES88" s="21">
        <f t="shared" si="30"/>
        <v>117.4</v>
      </c>
      <c r="ET88" s="21">
        <f t="shared" si="30"/>
        <v>200.5</v>
      </c>
      <c r="EU88" s="21">
        <f t="shared" si="30"/>
        <v>569.7</v>
      </c>
      <c r="EV88" s="21">
        <f t="shared" si="30"/>
        <v>62</v>
      </c>
      <c r="EW88" s="21">
        <f t="shared" si="30"/>
        <v>662.8</v>
      </c>
      <c r="EX88" s="21">
        <f t="shared" si="30"/>
        <v>259.5</v>
      </c>
      <c r="EY88" s="21">
        <f t="shared" si="30"/>
        <v>248.4</v>
      </c>
      <c r="EZ88" s="21">
        <f t="shared" si="30"/>
        <v>114.5</v>
      </c>
      <c r="FA88" s="21">
        <f t="shared" si="30"/>
        <v>2831</v>
      </c>
      <c r="FB88" s="21">
        <f t="shared" si="30"/>
        <v>458.2</v>
      </c>
      <c r="FC88" s="21">
        <f t="shared" si="30"/>
        <v>2756.7</v>
      </c>
      <c r="FD88" s="21">
        <f t="shared" si="30"/>
        <v>393.1</v>
      </c>
      <c r="FE88" s="21">
        <f t="shared" si="30"/>
        <v>100.5</v>
      </c>
      <c r="FF88" s="21">
        <f t="shared" si="30"/>
        <v>181.4</v>
      </c>
      <c r="FG88" s="21">
        <f t="shared" si="30"/>
        <v>111.5</v>
      </c>
      <c r="FH88" s="21">
        <f t="shared" si="30"/>
        <v>91.5</v>
      </c>
      <c r="FI88" s="21">
        <f t="shared" si="30"/>
        <v>1765.4</v>
      </c>
      <c r="FJ88" s="21">
        <f t="shared" si="30"/>
        <v>1648</v>
      </c>
      <c r="FK88" s="21">
        <f t="shared" si="30"/>
        <v>1993.3</v>
      </c>
      <c r="FL88" s="21">
        <f t="shared" si="30"/>
        <v>3831</v>
      </c>
      <c r="FM88" s="21">
        <f t="shared" si="30"/>
        <v>2871</v>
      </c>
      <c r="FN88" s="21">
        <f t="shared" si="30"/>
        <v>17856.5</v>
      </c>
      <c r="FO88" s="21">
        <f t="shared" si="30"/>
        <v>1096.5</v>
      </c>
      <c r="FP88" s="21">
        <f t="shared" si="30"/>
        <v>2186.1</v>
      </c>
      <c r="FQ88" s="21">
        <f t="shared" si="30"/>
        <v>825.6</v>
      </c>
      <c r="FR88" s="21">
        <f t="shared" si="30"/>
        <v>143</v>
      </c>
      <c r="FS88" s="21">
        <f t="shared" si="30"/>
        <v>152</v>
      </c>
      <c r="FT88" s="21">
        <f t="shared" si="30"/>
        <v>106.8</v>
      </c>
      <c r="FU88" s="21">
        <f t="shared" si="30"/>
        <v>769.1</v>
      </c>
      <c r="FV88" s="21">
        <f t="shared" si="30"/>
        <v>627.5</v>
      </c>
      <c r="FW88" s="21">
        <f t="shared" si="30"/>
        <v>129.6</v>
      </c>
      <c r="FX88" s="21">
        <f t="shared" si="30"/>
        <v>82.5</v>
      </c>
      <c r="FY88" s="21"/>
      <c r="FZ88" s="84">
        <f t="shared" si="23"/>
        <v>756732.3000000003</v>
      </c>
      <c r="GA88" s="84"/>
      <c r="GB88" s="84"/>
      <c r="GC88" s="84"/>
      <c r="GD88" s="84"/>
      <c r="GE88" s="16"/>
      <c r="GF88" s="10"/>
      <c r="GH88" s="21"/>
      <c r="GI88" s="21"/>
      <c r="GJ88" s="21"/>
      <c r="GK88" s="21"/>
      <c r="GL88" s="21"/>
      <c r="GM88" s="21"/>
      <c r="GN88" s="21"/>
      <c r="GO88" s="21"/>
    </row>
    <row r="89" spans="1:197" ht="15">
      <c r="A89" s="2"/>
      <c r="B89" s="5" t="s">
        <v>354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1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84"/>
      <c r="GA89" s="84"/>
      <c r="GB89" s="84"/>
      <c r="GC89" s="84"/>
      <c r="GD89" s="84"/>
      <c r="GE89" s="16"/>
      <c r="GF89" s="16"/>
      <c r="GG89" s="10"/>
      <c r="GH89" s="21"/>
      <c r="GI89" s="21"/>
      <c r="GJ89" s="21"/>
      <c r="GK89" s="21"/>
      <c r="GL89" s="21"/>
      <c r="GM89" s="21"/>
      <c r="GN89" s="21"/>
      <c r="GO89" s="21"/>
    </row>
    <row r="90" spans="1:197" ht="15">
      <c r="A90" s="2"/>
      <c r="B90" s="5" t="s">
        <v>355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1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84"/>
      <c r="GA90" s="84"/>
      <c r="GB90" s="84"/>
      <c r="GC90" s="84"/>
      <c r="GD90" s="84"/>
      <c r="GE90" s="16"/>
      <c r="GF90" s="16"/>
      <c r="GG90" s="10"/>
      <c r="GH90" s="21"/>
      <c r="GI90" s="21"/>
      <c r="GJ90" s="21"/>
      <c r="GK90" s="21"/>
      <c r="GL90" s="21"/>
      <c r="GM90" s="21"/>
      <c r="GN90" s="21"/>
      <c r="GO90" s="21"/>
    </row>
    <row r="91" spans="1:197" ht="15">
      <c r="A91" s="3" t="s">
        <v>356</v>
      </c>
      <c r="B91" s="5" t="s">
        <v>357</v>
      </c>
      <c r="C91" s="14">
        <f>ROUND(C5*2*0.08,1)</f>
        <v>40.5</v>
      </c>
      <c r="D91" s="14">
        <f aca="true" t="shared" si="31" ref="D91:BO91">ROUND(D5*2*0.08,1)</f>
        <v>244.3</v>
      </c>
      <c r="E91" s="14">
        <f t="shared" si="31"/>
        <v>50</v>
      </c>
      <c r="F91" s="14">
        <f t="shared" si="31"/>
        <v>104</v>
      </c>
      <c r="G91" s="14">
        <f t="shared" si="31"/>
        <v>6.2</v>
      </c>
      <c r="H91" s="14">
        <f t="shared" si="31"/>
        <v>4.5</v>
      </c>
      <c r="I91" s="14">
        <f t="shared" si="31"/>
        <v>69.3</v>
      </c>
      <c r="J91" s="14">
        <f t="shared" si="31"/>
        <v>12.3</v>
      </c>
      <c r="K91" s="14">
        <f t="shared" si="31"/>
        <v>2.4</v>
      </c>
      <c r="L91" s="14">
        <f t="shared" si="31"/>
        <v>18.6</v>
      </c>
      <c r="M91" s="14">
        <f t="shared" si="31"/>
        <v>9.3</v>
      </c>
      <c r="N91" s="14">
        <f t="shared" si="31"/>
        <v>300.8</v>
      </c>
      <c r="O91" s="14">
        <f t="shared" si="31"/>
        <v>85.2</v>
      </c>
      <c r="P91" s="14">
        <f t="shared" si="31"/>
        <v>0.9</v>
      </c>
      <c r="Q91" s="14">
        <f t="shared" si="31"/>
        <v>249.4</v>
      </c>
      <c r="R91" s="14">
        <f t="shared" si="31"/>
        <v>2.1</v>
      </c>
      <c r="S91" s="14">
        <f t="shared" si="31"/>
        <v>8.6</v>
      </c>
      <c r="T91" s="14">
        <f t="shared" si="31"/>
        <v>0.5</v>
      </c>
      <c r="U91" s="14">
        <f t="shared" si="31"/>
        <v>0.4</v>
      </c>
      <c r="V91" s="14">
        <f t="shared" si="31"/>
        <v>1.5</v>
      </c>
      <c r="W91" s="14">
        <f t="shared" si="31"/>
        <v>0.4</v>
      </c>
      <c r="X91" s="14">
        <f t="shared" si="31"/>
        <v>0.2</v>
      </c>
      <c r="Y91" s="14">
        <f t="shared" si="31"/>
        <v>3.6</v>
      </c>
      <c r="Z91" s="14">
        <f t="shared" si="31"/>
        <v>0.9</v>
      </c>
      <c r="AA91" s="14">
        <f t="shared" si="31"/>
        <v>176.4</v>
      </c>
      <c r="AB91" s="14">
        <f t="shared" si="31"/>
        <v>164.8</v>
      </c>
      <c r="AC91" s="14">
        <f t="shared" si="31"/>
        <v>4.4</v>
      </c>
      <c r="AD91" s="14">
        <f t="shared" si="31"/>
        <v>7.4</v>
      </c>
      <c r="AE91" s="14">
        <f t="shared" si="31"/>
        <v>0.4</v>
      </c>
      <c r="AF91" s="14">
        <f t="shared" si="31"/>
        <v>0.8</v>
      </c>
      <c r="AG91" s="14">
        <f t="shared" si="31"/>
        <v>6.7</v>
      </c>
      <c r="AH91" s="14">
        <f t="shared" si="31"/>
        <v>5.8</v>
      </c>
      <c r="AI91" s="14">
        <f t="shared" si="31"/>
        <v>2.3</v>
      </c>
      <c r="AJ91" s="14">
        <f t="shared" si="31"/>
        <v>1.2</v>
      </c>
      <c r="AK91" s="14">
        <f t="shared" si="31"/>
        <v>0.9</v>
      </c>
      <c r="AL91" s="14">
        <f t="shared" si="31"/>
        <v>1</v>
      </c>
      <c r="AM91" s="14">
        <f t="shared" si="31"/>
        <v>3.3</v>
      </c>
      <c r="AN91" s="14">
        <f t="shared" si="31"/>
        <v>1.8</v>
      </c>
      <c r="AO91" s="14">
        <f t="shared" si="31"/>
        <v>29.5</v>
      </c>
      <c r="AP91" s="14">
        <f t="shared" si="31"/>
        <v>551.4</v>
      </c>
      <c r="AQ91" s="14">
        <f t="shared" si="31"/>
        <v>1.8</v>
      </c>
      <c r="AR91" s="14">
        <f t="shared" si="31"/>
        <v>376.6</v>
      </c>
      <c r="AS91" s="14">
        <f t="shared" si="31"/>
        <v>43.1</v>
      </c>
      <c r="AT91" s="14">
        <f t="shared" si="31"/>
        <v>14.1</v>
      </c>
      <c r="AU91" s="14">
        <f t="shared" si="31"/>
        <v>2.3</v>
      </c>
      <c r="AV91" s="14">
        <f t="shared" si="31"/>
        <v>1.6</v>
      </c>
      <c r="AW91" s="14">
        <f t="shared" si="31"/>
        <v>0.8</v>
      </c>
      <c r="AX91" s="14">
        <f t="shared" si="31"/>
        <v>0.2</v>
      </c>
      <c r="AY91" s="14">
        <f t="shared" si="31"/>
        <v>3.8</v>
      </c>
      <c r="AZ91" s="14">
        <f t="shared" si="31"/>
        <v>82.8</v>
      </c>
      <c r="BA91" s="14">
        <f t="shared" si="31"/>
        <v>50.6</v>
      </c>
      <c r="BB91" s="14">
        <f t="shared" si="31"/>
        <v>48.4</v>
      </c>
      <c r="BC91" s="14">
        <f t="shared" si="31"/>
        <v>194.8</v>
      </c>
      <c r="BD91" s="14">
        <f t="shared" si="31"/>
        <v>27.6</v>
      </c>
      <c r="BE91" s="14">
        <f t="shared" si="31"/>
        <v>6.5</v>
      </c>
      <c r="BF91" s="14">
        <f t="shared" si="31"/>
        <v>124.2</v>
      </c>
      <c r="BG91" s="14">
        <f t="shared" si="31"/>
        <v>5</v>
      </c>
      <c r="BH91" s="14">
        <f t="shared" si="31"/>
        <v>3</v>
      </c>
      <c r="BI91" s="14">
        <f t="shared" si="31"/>
        <v>1.4</v>
      </c>
      <c r="BJ91" s="14">
        <f t="shared" si="31"/>
        <v>26.3</v>
      </c>
      <c r="BK91" s="14">
        <f t="shared" si="31"/>
        <v>100.5</v>
      </c>
      <c r="BL91" s="14">
        <f t="shared" si="31"/>
        <v>0.6</v>
      </c>
      <c r="BM91" s="14">
        <f t="shared" si="31"/>
        <v>1.3</v>
      </c>
      <c r="BN91" s="14">
        <f t="shared" si="31"/>
        <v>21.3</v>
      </c>
      <c r="BO91" s="14">
        <f t="shared" si="31"/>
        <v>9.6</v>
      </c>
      <c r="BP91" s="14">
        <f aca="true" t="shared" si="32" ref="BP91:EA91">ROUND(BP5*2*0.08,1)</f>
        <v>1.5</v>
      </c>
      <c r="BQ91" s="14">
        <f t="shared" si="32"/>
        <v>32.8</v>
      </c>
      <c r="BR91" s="14">
        <f t="shared" si="32"/>
        <v>31.3</v>
      </c>
      <c r="BS91" s="14">
        <f t="shared" si="32"/>
        <v>6.2</v>
      </c>
      <c r="BT91" s="14">
        <f t="shared" si="32"/>
        <v>2.4</v>
      </c>
      <c r="BU91" s="14">
        <f t="shared" si="32"/>
        <v>2.8</v>
      </c>
      <c r="BV91" s="14">
        <f t="shared" si="32"/>
        <v>8.5</v>
      </c>
      <c r="BW91" s="14">
        <f t="shared" si="32"/>
        <v>13.2</v>
      </c>
      <c r="BX91" s="14">
        <f t="shared" si="32"/>
        <v>0.5</v>
      </c>
      <c r="BY91" s="14">
        <f t="shared" si="32"/>
        <v>3.4</v>
      </c>
      <c r="BZ91" s="14">
        <f t="shared" si="32"/>
        <v>0.9</v>
      </c>
      <c r="CA91" s="14">
        <f t="shared" si="32"/>
        <v>1.4</v>
      </c>
      <c r="CB91" s="14">
        <f t="shared" si="32"/>
        <v>484.9</v>
      </c>
      <c r="CC91" s="14">
        <f t="shared" si="32"/>
        <v>1</v>
      </c>
      <c r="CD91" s="14">
        <f t="shared" si="32"/>
        <v>0.4</v>
      </c>
      <c r="CE91" s="14">
        <f t="shared" si="32"/>
        <v>0.8</v>
      </c>
      <c r="CF91" s="14">
        <f t="shared" si="32"/>
        <v>0.5</v>
      </c>
      <c r="CG91" s="14">
        <f t="shared" si="32"/>
        <v>1</v>
      </c>
      <c r="CH91" s="14">
        <f t="shared" si="32"/>
        <v>0.6</v>
      </c>
      <c r="CI91" s="14">
        <f t="shared" si="32"/>
        <v>4.6</v>
      </c>
      <c r="CJ91" s="14">
        <f t="shared" si="32"/>
        <v>7.6</v>
      </c>
      <c r="CK91" s="14">
        <f t="shared" si="32"/>
        <v>25.6</v>
      </c>
      <c r="CL91" s="14">
        <f t="shared" si="32"/>
        <v>9.4</v>
      </c>
      <c r="CM91" s="14">
        <f t="shared" si="32"/>
        <v>4.8</v>
      </c>
      <c r="CN91" s="14">
        <f t="shared" si="32"/>
        <v>165.6</v>
      </c>
      <c r="CO91" s="14">
        <f t="shared" si="32"/>
        <v>87.4</v>
      </c>
      <c r="CP91" s="14">
        <f t="shared" si="32"/>
        <v>7.8</v>
      </c>
      <c r="CQ91" s="14">
        <f t="shared" si="32"/>
        <v>8.9</v>
      </c>
      <c r="CR91" s="14">
        <f t="shared" si="32"/>
        <v>1.2</v>
      </c>
      <c r="CS91" s="14">
        <f t="shared" si="32"/>
        <v>1.8</v>
      </c>
      <c r="CT91" s="14">
        <f t="shared" si="32"/>
        <v>0.6</v>
      </c>
      <c r="CU91" s="14">
        <f t="shared" si="32"/>
        <v>2.1</v>
      </c>
      <c r="CV91" s="14">
        <f t="shared" si="32"/>
        <v>0.2</v>
      </c>
      <c r="CW91" s="14">
        <f t="shared" si="32"/>
        <v>1</v>
      </c>
      <c r="CX91" s="14">
        <f t="shared" si="32"/>
        <v>3</v>
      </c>
      <c r="CY91" s="14">
        <f t="shared" si="32"/>
        <v>0.6</v>
      </c>
      <c r="CZ91" s="14">
        <f t="shared" si="32"/>
        <v>13.8</v>
      </c>
      <c r="DA91" s="14">
        <f t="shared" si="32"/>
        <v>1.2</v>
      </c>
      <c r="DB91" s="14">
        <f t="shared" si="32"/>
        <v>1.7</v>
      </c>
      <c r="DC91" s="14">
        <f t="shared" si="32"/>
        <v>0.3</v>
      </c>
      <c r="DD91" s="14">
        <f t="shared" si="32"/>
        <v>1.3</v>
      </c>
      <c r="DE91" s="14">
        <f t="shared" si="32"/>
        <v>2.2</v>
      </c>
      <c r="DF91" s="14">
        <f t="shared" si="32"/>
        <v>130.2</v>
      </c>
      <c r="DG91" s="14">
        <f t="shared" si="32"/>
        <v>0.6</v>
      </c>
      <c r="DH91" s="14">
        <f t="shared" si="32"/>
        <v>16.7</v>
      </c>
      <c r="DI91" s="14">
        <f t="shared" si="32"/>
        <v>15</v>
      </c>
      <c r="DJ91" s="14">
        <f t="shared" si="32"/>
        <v>3.7</v>
      </c>
      <c r="DK91" s="14">
        <f t="shared" si="32"/>
        <v>2</v>
      </c>
      <c r="DL91" s="14">
        <f t="shared" si="32"/>
        <v>36</v>
      </c>
      <c r="DM91" s="14">
        <f t="shared" si="32"/>
        <v>2.3</v>
      </c>
      <c r="DN91" s="14">
        <f t="shared" si="32"/>
        <v>7.7</v>
      </c>
      <c r="DO91" s="14">
        <f t="shared" si="32"/>
        <v>17.4</v>
      </c>
      <c r="DP91" s="14">
        <f t="shared" si="32"/>
        <v>1.4</v>
      </c>
      <c r="DQ91" s="14">
        <f t="shared" si="32"/>
        <v>3.4</v>
      </c>
      <c r="DR91" s="14">
        <f t="shared" si="32"/>
        <v>8.7</v>
      </c>
      <c r="DS91" s="14">
        <f t="shared" si="32"/>
        <v>5.8</v>
      </c>
      <c r="DT91" s="14">
        <f t="shared" si="32"/>
        <v>1</v>
      </c>
      <c r="DU91" s="14">
        <f t="shared" si="32"/>
        <v>2.7</v>
      </c>
      <c r="DV91" s="14">
        <f t="shared" si="32"/>
        <v>0.9</v>
      </c>
      <c r="DW91" s="14">
        <f t="shared" si="32"/>
        <v>1.9</v>
      </c>
      <c r="DX91" s="14">
        <f t="shared" si="32"/>
        <v>0.6</v>
      </c>
      <c r="DY91" s="14">
        <f t="shared" si="32"/>
        <v>2.2</v>
      </c>
      <c r="DZ91" s="14">
        <f t="shared" si="32"/>
        <v>6.6</v>
      </c>
      <c r="EA91" s="14">
        <f t="shared" si="32"/>
        <v>4.2</v>
      </c>
      <c r="EB91" s="14">
        <f aca="true" t="shared" si="33" ref="EB91:FX91">ROUND(EB5*2*0.08,1)</f>
        <v>4.5</v>
      </c>
      <c r="EC91" s="14">
        <f t="shared" si="33"/>
        <v>1.8</v>
      </c>
      <c r="ED91" s="14">
        <f t="shared" si="33"/>
        <v>9.8</v>
      </c>
      <c r="EE91" s="14">
        <f t="shared" si="33"/>
        <v>0.9</v>
      </c>
      <c r="EF91" s="14">
        <f t="shared" si="33"/>
        <v>11.1</v>
      </c>
      <c r="EG91" s="14">
        <f t="shared" si="33"/>
        <v>2</v>
      </c>
      <c r="EH91" s="14">
        <f t="shared" si="33"/>
        <v>0.8</v>
      </c>
      <c r="EI91" s="14">
        <f t="shared" si="33"/>
        <v>108.8</v>
      </c>
      <c r="EJ91" s="14">
        <f t="shared" si="33"/>
        <v>43.8</v>
      </c>
      <c r="EK91" s="14">
        <f t="shared" si="33"/>
        <v>4.3</v>
      </c>
      <c r="EL91" s="14">
        <f t="shared" si="33"/>
        <v>3.1</v>
      </c>
      <c r="EM91" s="14">
        <f t="shared" si="33"/>
        <v>3.2</v>
      </c>
      <c r="EN91" s="14">
        <f t="shared" si="33"/>
        <v>7.5</v>
      </c>
      <c r="EO91" s="14">
        <f t="shared" si="33"/>
        <v>3.2</v>
      </c>
      <c r="EP91" s="14">
        <f t="shared" si="33"/>
        <v>2.4</v>
      </c>
      <c r="EQ91" s="14">
        <f t="shared" si="33"/>
        <v>11.7</v>
      </c>
      <c r="ER91" s="14">
        <f t="shared" si="33"/>
        <v>3.2</v>
      </c>
      <c r="ES91" s="14">
        <f t="shared" si="33"/>
        <v>0.3</v>
      </c>
      <c r="ET91" s="14">
        <f t="shared" si="33"/>
        <v>1.4</v>
      </c>
      <c r="EU91" s="14">
        <f t="shared" si="33"/>
        <v>3.7</v>
      </c>
      <c r="EV91" s="14">
        <f t="shared" si="33"/>
        <v>0.6</v>
      </c>
      <c r="EW91" s="14">
        <f t="shared" si="33"/>
        <v>5.8</v>
      </c>
      <c r="EX91" s="14">
        <f t="shared" si="33"/>
        <v>1.6</v>
      </c>
      <c r="EY91" s="14">
        <f t="shared" si="33"/>
        <v>1.2</v>
      </c>
      <c r="EZ91" s="14">
        <f t="shared" si="33"/>
        <v>0.8</v>
      </c>
      <c r="FA91" s="14">
        <f t="shared" si="33"/>
        <v>22.6</v>
      </c>
      <c r="FB91" s="14">
        <f t="shared" si="33"/>
        <v>2.3</v>
      </c>
      <c r="FC91" s="14">
        <f t="shared" si="33"/>
        <v>14.4</v>
      </c>
      <c r="FD91" s="14">
        <f t="shared" si="33"/>
        <v>2</v>
      </c>
      <c r="FE91" s="14">
        <f t="shared" si="33"/>
        <v>1.2</v>
      </c>
      <c r="FF91" s="14">
        <f t="shared" si="33"/>
        <v>0.9</v>
      </c>
      <c r="FG91" s="14">
        <f t="shared" si="33"/>
        <v>1</v>
      </c>
      <c r="FH91" s="14">
        <f t="shared" si="33"/>
        <v>0.6</v>
      </c>
      <c r="FI91" s="14">
        <f t="shared" si="33"/>
        <v>11.8</v>
      </c>
      <c r="FJ91" s="14">
        <f t="shared" si="33"/>
        <v>12.3</v>
      </c>
      <c r="FK91" s="14">
        <f t="shared" si="33"/>
        <v>12.3</v>
      </c>
      <c r="FL91" s="14">
        <f t="shared" si="33"/>
        <v>25.3</v>
      </c>
      <c r="FM91" s="14">
        <f t="shared" si="33"/>
        <v>22.1</v>
      </c>
      <c r="FN91" s="14">
        <f t="shared" si="33"/>
        <v>129</v>
      </c>
      <c r="FO91" s="14">
        <f t="shared" si="33"/>
        <v>6</v>
      </c>
      <c r="FP91" s="14">
        <f t="shared" si="33"/>
        <v>16.2</v>
      </c>
      <c r="FQ91" s="14">
        <f t="shared" si="33"/>
        <v>5.4</v>
      </c>
      <c r="FR91" s="14">
        <f t="shared" si="33"/>
        <v>1</v>
      </c>
      <c r="FS91" s="14">
        <f t="shared" si="33"/>
        <v>0.6</v>
      </c>
      <c r="FT91" s="14">
        <f t="shared" si="33"/>
        <v>0.5</v>
      </c>
      <c r="FU91" s="14">
        <f t="shared" si="33"/>
        <v>5.2</v>
      </c>
      <c r="FV91" s="14">
        <f t="shared" si="33"/>
        <v>4.8</v>
      </c>
      <c r="FW91" s="14">
        <f t="shared" si="33"/>
        <v>1.1</v>
      </c>
      <c r="FX91" s="14">
        <f t="shared" si="33"/>
        <v>0.5</v>
      </c>
      <c r="FY91" s="40"/>
      <c r="FZ91" s="84">
        <f>SUM(C91:FX91)</f>
        <v>5076.600000000002</v>
      </c>
      <c r="GA91" s="84"/>
      <c r="GB91" s="84"/>
      <c r="GC91" s="84"/>
      <c r="GD91" s="84"/>
      <c r="GE91" s="16"/>
      <c r="GF91" s="16"/>
      <c r="GG91" s="10"/>
      <c r="GH91" s="21"/>
      <c r="GI91" s="21"/>
      <c r="GJ91" s="21"/>
      <c r="GK91" s="21"/>
      <c r="GL91" s="21"/>
      <c r="GM91" s="21"/>
      <c r="GN91" s="21"/>
      <c r="GO91" s="21"/>
    </row>
    <row r="92" spans="1:197" ht="15">
      <c r="A92" s="3" t="s">
        <v>358</v>
      </c>
      <c r="B92" s="5" t="s">
        <v>359</v>
      </c>
      <c r="C92" s="14">
        <f>C23</f>
        <v>161</v>
      </c>
      <c r="D92" s="14">
        <f>D23</f>
        <v>271</v>
      </c>
      <c r="E92" s="14">
        <f aca="true" t="shared" si="34" ref="E92:BP92">E23</f>
        <v>292</v>
      </c>
      <c r="F92" s="14">
        <f t="shared" si="34"/>
        <v>208</v>
      </c>
      <c r="G92" s="14">
        <f t="shared" si="34"/>
        <v>10</v>
      </c>
      <c r="H92" s="14">
        <f t="shared" si="34"/>
        <v>11</v>
      </c>
      <c r="I92" s="14">
        <f t="shared" si="34"/>
        <v>292</v>
      </c>
      <c r="J92" s="14">
        <f t="shared" si="34"/>
        <v>75</v>
      </c>
      <c r="K92" s="14">
        <f t="shared" si="34"/>
        <v>7</v>
      </c>
      <c r="L92" s="14">
        <f t="shared" si="34"/>
        <v>82.5</v>
      </c>
      <c r="M92" s="14">
        <f t="shared" si="34"/>
        <v>46.5</v>
      </c>
      <c r="N92" s="14">
        <f t="shared" si="34"/>
        <v>168</v>
      </c>
      <c r="O92" s="14">
        <f t="shared" si="34"/>
        <v>86</v>
      </c>
      <c r="P92" s="14">
        <f t="shared" si="34"/>
        <v>3</v>
      </c>
      <c r="Q92" s="14">
        <f t="shared" si="34"/>
        <v>685.5</v>
      </c>
      <c r="R92" s="14">
        <f t="shared" si="34"/>
        <v>6</v>
      </c>
      <c r="S92" s="14">
        <f t="shared" si="34"/>
        <v>26</v>
      </c>
      <c r="T92" s="14">
        <f t="shared" si="34"/>
        <v>6</v>
      </c>
      <c r="U92" s="14">
        <f t="shared" si="34"/>
        <v>1.5</v>
      </c>
      <c r="V92" s="14">
        <f t="shared" si="34"/>
        <v>9</v>
      </c>
      <c r="W92" s="15">
        <f t="shared" si="34"/>
        <v>0.5</v>
      </c>
      <c r="X92" s="14">
        <f t="shared" si="34"/>
        <v>1</v>
      </c>
      <c r="Y92" s="14">
        <f t="shared" si="34"/>
        <v>23.5</v>
      </c>
      <c r="Z92" s="14">
        <f t="shared" si="34"/>
        <v>5.5</v>
      </c>
      <c r="AA92" s="14">
        <f t="shared" si="34"/>
        <v>158.5</v>
      </c>
      <c r="AB92" s="14">
        <f t="shared" si="34"/>
        <v>170</v>
      </c>
      <c r="AC92" s="14">
        <f t="shared" si="34"/>
        <v>8</v>
      </c>
      <c r="AD92" s="14">
        <f t="shared" si="34"/>
        <v>28</v>
      </c>
      <c r="AE92" s="14">
        <f t="shared" si="34"/>
        <v>0</v>
      </c>
      <c r="AF92" s="14">
        <f t="shared" si="34"/>
        <v>4</v>
      </c>
      <c r="AG92" s="14">
        <f t="shared" si="34"/>
        <v>16.5</v>
      </c>
      <c r="AH92" s="14">
        <f t="shared" si="34"/>
        <v>28</v>
      </c>
      <c r="AI92" s="14">
        <f t="shared" si="34"/>
        <v>11</v>
      </c>
      <c r="AJ92" s="14">
        <f t="shared" si="34"/>
        <v>4</v>
      </c>
      <c r="AK92" s="14">
        <f t="shared" si="34"/>
        <v>5</v>
      </c>
      <c r="AL92" s="14">
        <f t="shared" si="34"/>
        <v>7.5</v>
      </c>
      <c r="AM92" s="14">
        <f t="shared" si="34"/>
        <v>14.5</v>
      </c>
      <c r="AN92" s="14">
        <f t="shared" si="34"/>
        <v>8.5</v>
      </c>
      <c r="AO92" s="14">
        <f t="shared" si="34"/>
        <v>103</v>
      </c>
      <c r="AP92" s="14">
        <f t="shared" si="34"/>
        <v>2026.5</v>
      </c>
      <c r="AQ92" s="14">
        <f t="shared" si="34"/>
        <v>6</v>
      </c>
      <c r="AR92" s="14">
        <f t="shared" si="34"/>
        <v>115.5</v>
      </c>
      <c r="AS92" s="14">
        <f t="shared" si="34"/>
        <v>60</v>
      </c>
      <c r="AT92" s="14">
        <f t="shared" si="34"/>
        <v>10.5</v>
      </c>
      <c r="AU92" s="14">
        <f t="shared" si="34"/>
        <v>5</v>
      </c>
      <c r="AV92" s="14">
        <f t="shared" si="34"/>
        <v>9</v>
      </c>
      <c r="AW92" s="14">
        <f t="shared" si="34"/>
        <v>4</v>
      </c>
      <c r="AX92" s="14">
        <f t="shared" si="34"/>
        <v>0</v>
      </c>
      <c r="AY92" s="14">
        <f t="shared" si="34"/>
        <v>11</v>
      </c>
      <c r="AZ92" s="14">
        <f t="shared" si="34"/>
        <v>182</v>
      </c>
      <c r="BA92" s="14">
        <f t="shared" si="34"/>
        <v>60</v>
      </c>
      <c r="BB92" s="14">
        <f t="shared" si="34"/>
        <v>59.5</v>
      </c>
      <c r="BC92" s="14">
        <f t="shared" si="34"/>
        <v>406.5</v>
      </c>
      <c r="BD92" s="14">
        <f t="shared" si="34"/>
        <v>0</v>
      </c>
      <c r="BE92" s="14">
        <f t="shared" si="34"/>
        <v>0</v>
      </c>
      <c r="BF92" s="14">
        <f t="shared" si="34"/>
        <v>38</v>
      </c>
      <c r="BG92" s="14">
        <f t="shared" si="34"/>
        <v>31.5</v>
      </c>
      <c r="BH92" s="14">
        <f t="shared" si="34"/>
        <v>9</v>
      </c>
      <c r="BI92" s="14">
        <f t="shared" si="34"/>
        <v>4.5</v>
      </c>
      <c r="BJ92" s="14">
        <f t="shared" si="34"/>
        <v>20</v>
      </c>
      <c r="BK92" s="14">
        <f t="shared" si="34"/>
        <v>62.5</v>
      </c>
      <c r="BL92" s="14">
        <f t="shared" si="34"/>
        <v>2.5</v>
      </c>
      <c r="BM92" s="14">
        <f t="shared" si="34"/>
        <v>6.5</v>
      </c>
      <c r="BN92" s="14">
        <f t="shared" si="34"/>
        <v>94.5</v>
      </c>
      <c r="BO92" s="14">
        <f t="shared" si="34"/>
        <v>30.5</v>
      </c>
      <c r="BP92" s="14">
        <f t="shared" si="34"/>
        <v>5.5</v>
      </c>
      <c r="BQ92" s="14">
        <f aca="true" t="shared" si="35" ref="BQ92:EB92">BQ23</f>
        <v>70.5</v>
      </c>
      <c r="BR92" s="14">
        <f t="shared" si="35"/>
        <v>51</v>
      </c>
      <c r="BS92" s="14">
        <f t="shared" si="35"/>
        <v>35</v>
      </c>
      <c r="BT92" s="14">
        <f t="shared" si="35"/>
        <v>3.5</v>
      </c>
      <c r="BU92" s="14">
        <f t="shared" si="35"/>
        <v>10</v>
      </c>
      <c r="BV92" s="14">
        <f t="shared" si="35"/>
        <v>15.5</v>
      </c>
      <c r="BW92" s="14">
        <f t="shared" si="35"/>
        <v>23.5</v>
      </c>
      <c r="BX92" s="14">
        <f t="shared" si="35"/>
        <v>3.5</v>
      </c>
      <c r="BY92" s="14">
        <f t="shared" si="35"/>
        <v>13</v>
      </c>
      <c r="BZ92" s="14">
        <f t="shared" si="35"/>
        <v>2.5</v>
      </c>
      <c r="CA92" s="14">
        <f t="shared" si="35"/>
        <v>5</v>
      </c>
      <c r="CB92" s="14">
        <f t="shared" si="35"/>
        <v>647</v>
      </c>
      <c r="CC92" s="14">
        <f t="shared" si="35"/>
        <v>4.5</v>
      </c>
      <c r="CD92" s="14">
        <f t="shared" si="35"/>
        <v>2</v>
      </c>
      <c r="CE92" s="14">
        <f t="shared" si="35"/>
        <v>2</v>
      </c>
      <c r="CF92" s="14">
        <f t="shared" si="35"/>
        <v>3</v>
      </c>
      <c r="CG92" s="14">
        <f t="shared" si="35"/>
        <v>7</v>
      </c>
      <c r="CH92" s="14">
        <f t="shared" si="35"/>
        <v>1.5</v>
      </c>
      <c r="CI92" s="14">
        <f t="shared" si="35"/>
        <v>17.5</v>
      </c>
      <c r="CJ92" s="14">
        <f t="shared" si="35"/>
        <v>37.5</v>
      </c>
      <c r="CK92" s="14">
        <f t="shared" si="35"/>
        <v>82</v>
      </c>
      <c r="CL92" s="14">
        <f t="shared" si="35"/>
        <v>10</v>
      </c>
      <c r="CM92" s="14">
        <f t="shared" si="35"/>
        <v>21</v>
      </c>
      <c r="CN92" s="14">
        <f t="shared" si="35"/>
        <v>182.5</v>
      </c>
      <c r="CO92" s="14">
        <f t="shared" si="35"/>
        <v>90</v>
      </c>
      <c r="CP92" s="14">
        <f t="shared" si="35"/>
        <v>10.5</v>
      </c>
      <c r="CQ92" s="14">
        <f t="shared" si="35"/>
        <v>47</v>
      </c>
      <c r="CR92" s="14">
        <f t="shared" si="35"/>
        <v>3.5</v>
      </c>
      <c r="CS92" s="14">
        <f t="shared" si="35"/>
        <v>5</v>
      </c>
      <c r="CT92" s="14">
        <f t="shared" si="35"/>
        <v>4.5</v>
      </c>
      <c r="CU92" s="14">
        <f t="shared" si="35"/>
        <v>1.5</v>
      </c>
      <c r="CV92" s="14">
        <f t="shared" si="35"/>
        <v>1</v>
      </c>
      <c r="CW92" s="14">
        <f t="shared" si="35"/>
        <v>4</v>
      </c>
      <c r="CX92" s="14">
        <f t="shared" si="35"/>
        <v>10</v>
      </c>
      <c r="CY92" s="14">
        <f t="shared" si="35"/>
        <v>0</v>
      </c>
      <c r="CZ92" s="14">
        <f t="shared" si="35"/>
        <v>60.5</v>
      </c>
      <c r="DA92" s="14">
        <f t="shared" si="35"/>
        <v>5.5</v>
      </c>
      <c r="DB92" s="14">
        <f t="shared" si="35"/>
        <v>4.5</v>
      </c>
      <c r="DC92" s="14">
        <f t="shared" si="35"/>
        <v>2.5</v>
      </c>
      <c r="DD92" s="14">
        <f t="shared" si="35"/>
        <v>7.5</v>
      </c>
      <c r="DE92" s="14">
        <f t="shared" si="35"/>
        <v>10</v>
      </c>
      <c r="DF92" s="14">
        <f t="shared" si="35"/>
        <v>212.5</v>
      </c>
      <c r="DG92" s="14">
        <f t="shared" si="35"/>
        <v>3</v>
      </c>
      <c r="DH92" s="14">
        <f t="shared" si="35"/>
        <v>53</v>
      </c>
      <c r="DI92" s="14">
        <f t="shared" si="35"/>
        <v>48</v>
      </c>
      <c r="DJ92" s="14">
        <f t="shared" si="35"/>
        <v>8</v>
      </c>
      <c r="DK92" s="14">
        <f t="shared" si="35"/>
        <v>5</v>
      </c>
      <c r="DL92" s="14">
        <f t="shared" si="35"/>
        <v>65</v>
      </c>
      <c r="DM92" s="14">
        <f t="shared" si="35"/>
        <v>10.5</v>
      </c>
      <c r="DN92" s="14">
        <f t="shared" si="35"/>
        <v>28</v>
      </c>
      <c r="DO92" s="14">
        <f t="shared" si="35"/>
        <v>50</v>
      </c>
      <c r="DP92" s="14">
        <f t="shared" si="35"/>
        <v>7</v>
      </c>
      <c r="DQ92" s="14">
        <f t="shared" si="35"/>
        <v>13.5</v>
      </c>
      <c r="DR92" s="14">
        <f t="shared" si="35"/>
        <v>45.5</v>
      </c>
      <c r="DS92" s="14">
        <f t="shared" si="35"/>
        <v>24.5</v>
      </c>
      <c r="DT92" s="14">
        <f t="shared" si="35"/>
        <v>0</v>
      </c>
      <c r="DU92" s="14">
        <f t="shared" si="35"/>
        <v>8.5</v>
      </c>
      <c r="DV92" s="14">
        <f t="shared" si="35"/>
        <v>5</v>
      </c>
      <c r="DW92" s="14">
        <f t="shared" si="35"/>
        <v>0</v>
      </c>
      <c r="DX92" s="14">
        <f t="shared" si="35"/>
        <v>4</v>
      </c>
      <c r="DY92" s="14">
        <f t="shared" si="35"/>
        <v>6</v>
      </c>
      <c r="DZ92" s="14">
        <f t="shared" si="35"/>
        <v>11.5</v>
      </c>
      <c r="EA92" s="14">
        <f t="shared" si="35"/>
        <v>19.5</v>
      </c>
      <c r="EB92" s="14">
        <f t="shared" si="35"/>
        <v>12.5</v>
      </c>
      <c r="EC92" s="14">
        <f aca="true" t="shared" si="36" ref="EC92:FY92">EC23</f>
        <v>7.5</v>
      </c>
      <c r="ED92" s="14">
        <f t="shared" si="36"/>
        <v>17.5</v>
      </c>
      <c r="EE92" s="14">
        <f t="shared" si="36"/>
        <v>0</v>
      </c>
      <c r="EF92" s="14">
        <f t="shared" si="36"/>
        <v>51</v>
      </c>
      <c r="EG92" s="14">
        <f t="shared" si="36"/>
        <v>9.5</v>
      </c>
      <c r="EH92" s="14">
        <f t="shared" si="36"/>
        <v>5.5</v>
      </c>
      <c r="EI92" s="14">
        <f t="shared" si="36"/>
        <v>577</v>
      </c>
      <c r="EJ92" s="14">
        <f t="shared" si="36"/>
        <v>91.5</v>
      </c>
      <c r="EK92" s="14">
        <f t="shared" si="36"/>
        <v>13.5</v>
      </c>
      <c r="EL92" s="14">
        <f t="shared" si="36"/>
        <v>8</v>
      </c>
      <c r="EM92" s="14">
        <f t="shared" si="36"/>
        <v>19.5</v>
      </c>
      <c r="EN92" s="14">
        <f t="shared" si="36"/>
        <v>21</v>
      </c>
      <c r="EO92" s="14">
        <f t="shared" si="36"/>
        <v>12.5</v>
      </c>
      <c r="EP92" s="14">
        <f t="shared" si="36"/>
        <v>7</v>
      </c>
      <c r="EQ92" s="14">
        <f t="shared" si="36"/>
        <v>14</v>
      </c>
      <c r="ER92" s="14">
        <f t="shared" si="36"/>
        <v>8</v>
      </c>
      <c r="ES92" s="14">
        <f t="shared" si="36"/>
        <v>5.5</v>
      </c>
      <c r="ET92" s="14">
        <f t="shared" si="36"/>
        <v>6.5</v>
      </c>
      <c r="EU92" s="14">
        <f t="shared" si="36"/>
        <v>14.5</v>
      </c>
      <c r="EV92" s="14">
        <f t="shared" si="36"/>
        <v>2.5</v>
      </c>
      <c r="EW92" s="14">
        <f t="shared" si="36"/>
        <v>9.5</v>
      </c>
      <c r="EX92" s="14">
        <f t="shared" si="36"/>
        <v>10</v>
      </c>
      <c r="EY92" s="14">
        <f t="shared" si="36"/>
        <v>7.5</v>
      </c>
      <c r="EZ92" s="14">
        <f t="shared" si="36"/>
        <v>5</v>
      </c>
      <c r="FA92" s="14">
        <f t="shared" si="36"/>
        <v>49</v>
      </c>
      <c r="FB92" s="14">
        <f t="shared" si="36"/>
        <v>11</v>
      </c>
      <c r="FC92" s="14">
        <f t="shared" si="36"/>
        <v>30</v>
      </c>
      <c r="FD92" s="14">
        <f t="shared" si="36"/>
        <v>4.5</v>
      </c>
      <c r="FE92" s="14">
        <f t="shared" si="36"/>
        <v>1</v>
      </c>
      <c r="FF92" s="14">
        <f t="shared" si="36"/>
        <v>7</v>
      </c>
      <c r="FG92" s="14">
        <f t="shared" si="36"/>
        <v>0</v>
      </c>
      <c r="FH92" s="14">
        <f t="shared" si="36"/>
        <v>3</v>
      </c>
      <c r="FI92" s="14">
        <f t="shared" si="36"/>
        <v>38.5</v>
      </c>
      <c r="FJ92" s="14">
        <f t="shared" si="36"/>
        <v>30</v>
      </c>
      <c r="FK92" s="14">
        <f t="shared" si="36"/>
        <v>40</v>
      </c>
      <c r="FL92" s="14">
        <f t="shared" si="36"/>
        <v>23</v>
      </c>
      <c r="FM92" s="14">
        <f t="shared" si="36"/>
        <v>45.5</v>
      </c>
      <c r="FN92" s="14">
        <f t="shared" si="36"/>
        <v>242</v>
      </c>
      <c r="FO92" s="14">
        <f t="shared" si="36"/>
        <v>22</v>
      </c>
      <c r="FP92" s="14">
        <f t="shared" si="36"/>
        <v>72.5</v>
      </c>
      <c r="FQ92" s="14">
        <f t="shared" si="36"/>
        <v>16</v>
      </c>
      <c r="FR92" s="14">
        <f t="shared" si="36"/>
        <v>5</v>
      </c>
      <c r="FS92" s="14">
        <f t="shared" si="36"/>
        <v>4.5</v>
      </c>
      <c r="FT92" s="14">
        <f t="shared" si="36"/>
        <v>0</v>
      </c>
      <c r="FU92" s="14">
        <f t="shared" si="36"/>
        <v>15</v>
      </c>
      <c r="FV92" s="14">
        <f t="shared" si="36"/>
        <v>11</v>
      </c>
      <c r="FW92" s="14">
        <f t="shared" si="36"/>
        <v>5.5</v>
      </c>
      <c r="FX92" s="14">
        <f t="shared" si="36"/>
        <v>2</v>
      </c>
      <c r="FY92" s="14"/>
      <c r="FZ92" s="8">
        <f>SUM(C92:FX92)</f>
        <v>10065</v>
      </c>
      <c r="GA92" s="8"/>
      <c r="GB92" s="8"/>
      <c r="GC92" s="8"/>
      <c r="GD92" s="8"/>
      <c r="GE92" s="14"/>
      <c r="GF92" s="10"/>
      <c r="GG92" s="10"/>
      <c r="GH92" s="21"/>
      <c r="GI92" s="21"/>
      <c r="GJ92" s="21"/>
      <c r="GK92" s="21"/>
      <c r="GL92" s="21"/>
      <c r="GM92" s="21"/>
      <c r="GN92" s="21"/>
      <c r="GO92" s="21"/>
    </row>
    <row r="93" spans="1:197" ht="15">
      <c r="A93" s="3" t="s">
        <v>360</v>
      </c>
      <c r="B93" s="5" t="s">
        <v>361</v>
      </c>
      <c r="C93" s="14">
        <f>C28</f>
        <v>0</v>
      </c>
      <c r="D93" s="14">
        <f aca="true" t="shared" si="37" ref="D93:BO93">D28</f>
        <v>0</v>
      </c>
      <c r="E93" s="14">
        <f t="shared" si="37"/>
        <v>0</v>
      </c>
      <c r="F93" s="14">
        <f t="shared" si="37"/>
        <v>15</v>
      </c>
      <c r="G93" s="14">
        <f t="shared" si="37"/>
        <v>0</v>
      </c>
      <c r="H93" s="14">
        <f t="shared" si="37"/>
        <v>0</v>
      </c>
      <c r="I93" s="14">
        <f t="shared" si="37"/>
        <v>0</v>
      </c>
      <c r="J93" s="14">
        <f t="shared" si="37"/>
        <v>0</v>
      </c>
      <c r="K93" s="14">
        <f t="shared" si="37"/>
        <v>0</v>
      </c>
      <c r="L93" s="14">
        <f t="shared" si="37"/>
        <v>0</v>
      </c>
      <c r="M93" s="14">
        <f t="shared" si="37"/>
        <v>0</v>
      </c>
      <c r="N93" s="14">
        <f t="shared" si="37"/>
        <v>0</v>
      </c>
      <c r="O93" s="14">
        <f t="shared" si="37"/>
        <v>0</v>
      </c>
      <c r="P93" s="14">
        <f t="shared" si="37"/>
        <v>0</v>
      </c>
      <c r="Q93" s="14">
        <f t="shared" si="37"/>
        <v>0</v>
      </c>
      <c r="R93" s="14">
        <f t="shared" si="37"/>
        <v>0</v>
      </c>
      <c r="S93" s="14">
        <f t="shared" si="37"/>
        <v>0</v>
      </c>
      <c r="T93" s="14">
        <f t="shared" si="37"/>
        <v>0</v>
      </c>
      <c r="U93" s="14">
        <f t="shared" si="37"/>
        <v>0</v>
      </c>
      <c r="V93" s="14">
        <f t="shared" si="37"/>
        <v>0</v>
      </c>
      <c r="W93" s="14">
        <f t="shared" si="37"/>
        <v>0</v>
      </c>
      <c r="X93" s="14">
        <f t="shared" si="37"/>
        <v>0</v>
      </c>
      <c r="Y93" s="14">
        <f t="shared" si="37"/>
        <v>0</v>
      </c>
      <c r="Z93" s="14">
        <f t="shared" si="37"/>
        <v>0</v>
      </c>
      <c r="AA93" s="14">
        <f t="shared" si="37"/>
        <v>0</v>
      </c>
      <c r="AB93" s="14">
        <f t="shared" si="37"/>
        <v>0</v>
      </c>
      <c r="AC93" s="14">
        <f t="shared" si="37"/>
        <v>0</v>
      </c>
      <c r="AD93" s="14">
        <f t="shared" si="37"/>
        <v>0</v>
      </c>
      <c r="AE93" s="14">
        <f t="shared" si="37"/>
        <v>0</v>
      </c>
      <c r="AF93" s="14">
        <f t="shared" si="37"/>
        <v>0</v>
      </c>
      <c r="AG93" s="14">
        <f t="shared" si="37"/>
        <v>0</v>
      </c>
      <c r="AH93" s="14">
        <f t="shared" si="37"/>
        <v>0</v>
      </c>
      <c r="AI93" s="14">
        <f t="shared" si="37"/>
        <v>0</v>
      </c>
      <c r="AJ93" s="14">
        <f t="shared" si="37"/>
        <v>0</v>
      </c>
      <c r="AK93" s="14">
        <f t="shared" si="37"/>
        <v>0</v>
      </c>
      <c r="AL93" s="14">
        <f t="shared" si="37"/>
        <v>0</v>
      </c>
      <c r="AM93" s="14">
        <f t="shared" si="37"/>
        <v>0</v>
      </c>
      <c r="AN93" s="14">
        <f t="shared" si="37"/>
        <v>0</v>
      </c>
      <c r="AO93" s="14">
        <f t="shared" si="37"/>
        <v>0</v>
      </c>
      <c r="AP93" s="14">
        <f t="shared" si="37"/>
        <v>0</v>
      </c>
      <c r="AQ93" s="14">
        <f t="shared" si="37"/>
        <v>0</v>
      </c>
      <c r="AR93" s="14">
        <f t="shared" si="37"/>
        <v>0</v>
      </c>
      <c r="AS93" s="14">
        <f t="shared" si="37"/>
        <v>0</v>
      </c>
      <c r="AT93" s="14">
        <f t="shared" si="37"/>
        <v>0</v>
      </c>
      <c r="AU93" s="14">
        <f t="shared" si="37"/>
        <v>0</v>
      </c>
      <c r="AV93" s="14">
        <f t="shared" si="37"/>
        <v>0</v>
      </c>
      <c r="AW93" s="14">
        <f t="shared" si="37"/>
        <v>0</v>
      </c>
      <c r="AX93" s="14">
        <f t="shared" si="37"/>
        <v>0</v>
      </c>
      <c r="AY93" s="14">
        <f t="shared" si="37"/>
        <v>0</v>
      </c>
      <c r="AZ93" s="14">
        <f t="shared" si="37"/>
        <v>0</v>
      </c>
      <c r="BA93" s="14">
        <f t="shared" si="37"/>
        <v>0</v>
      </c>
      <c r="BB93" s="14">
        <f t="shared" si="37"/>
        <v>0</v>
      </c>
      <c r="BC93" s="14">
        <f t="shared" si="37"/>
        <v>0</v>
      </c>
      <c r="BD93" s="14">
        <f t="shared" si="37"/>
        <v>0</v>
      </c>
      <c r="BE93" s="14">
        <f t="shared" si="37"/>
        <v>0</v>
      </c>
      <c r="BF93" s="14">
        <f t="shared" si="37"/>
        <v>0</v>
      </c>
      <c r="BG93" s="14">
        <f t="shared" si="37"/>
        <v>0</v>
      </c>
      <c r="BH93" s="14">
        <f t="shared" si="37"/>
        <v>0</v>
      </c>
      <c r="BI93" s="14">
        <f t="shared" si="37"/>
        <v>0</v>
      </c>
      <c r="BJ93" s="14">
        <f t="shared" si="37"/>
        <v>0</v>
      </c>
      <c r="BK93" s="14">
        <f t="shared" si="37"/>
        <v>0</v>
      </c>
      <c r="BL93" s="14">
        <f t="shared" si="37"/>
        <v>0</v>
      </c>
      <c r="BM93" s="14">
        <f t="shared" si="37"/>
        <v>0</v>
      </c>
      <c r="BN93" s="14">
        <f t="shared" si="37"/>
        <v>0</v>
      </c>
      <c r="BO93" s="14">
        <f t="shared" si="37"/>
        <v>0</v>
      </c>
      <c r="BP93" s="14">
        <f aca="true" t="shared" si="38" ref="BP93:EA93">BP28</f>
        <v>0</v>
      </c>
      <c r="BQ93" s="14">
        <f t="shared" si="38"/>
        <v>0</v>
      </c>
      <c r="BR93" s="14">
        <f t="shared" si="38"/>
        <v>0</v>
      </c>
      <c r="BS93" s="14">
        <f t="shared" si="38"/>
        <v>0</v>
      </c>
      <c r="BT93" s="14">
        <f t="shared" si="38"/>
        <v>0</v>
      </c>
      <c r="BU93" s="14">
        <f t="shared" si="38"/>
        <v>0</v>
      </c>
      <c r="BV93" s="14">
        <f t="shared" si="38"/>
        <v>0</v>
      </c>
      <c r="BW93" s="14">
        <f t="shared" si="38"/>
        <v>0</v>
      </c>
      <c r="BX93" s="14">
        <f t="shared" si="38"/>
        <v>0</v>
      </c>
      <c r="BY93" s="14">
        <f t="shared" si="38"/>
        <v>0</v>
      </c>
      <c r="BZ93" s="14">
        <f t="shared" si="38"/>
        <v>0</v>
      </c>
      <c r="CA93" s="14">
        <f t="shared" si="38"/>
        <v>0</v>
      </c>
      <c r="CB93" s="14">
        <f t="shared" si="38"/>
        <v>0</v>
      </c>
      <c r="CC93" s="14">
        <f t="shared" si="38"/>
        <v>0</v>
      </c>
      <c r="CD93" s="14">
        <f t="shared" si="38"/>
        <v>0</v>
      </c>
      <c r="CE93" s="14">
        <f t="shared" si="38"/>
        <v>0</v>
      </c>
      <c r="CF93" s="14">
        <f t="shared" si="38"/>
        <v>0</v>
      </c>
      <c r="CG93" s="14">
        <f t="shared" si="38"/>
        <v>0</v>
      </c>
      <c r="CH93" s="14">
        <f t="shared" si="38"/>
        <v>0</v>
      </c>
      <c r="CI93" s="14">
        <f t="shared" si="38"/>
        <v>0</v>
      </c>
      <c r="CJ93" s="14">
        <f t="shared" si="38"/>
        <v>0</v>
      </c>
      <c r="CK93" s="14">
        <f t="shared" si="38"/>
        <v>0</v>
      </c>
      <c r="CL93" s="14">
        <f t="shared" si="38"/>
        <v>0</v>
      </c>
      <c r="CM93" s="14">
        <f t="shared" si="38"/>
        <v>0</v>
      </c>
      <c r="CN93" s="14">
        <f t="shared" si="38"/>
        <v>0</v>
      </c>
      <c r="CO93" s="14">
        <f t="shared" si="38"/>
        <v>0</v>
      </c>
      <c r="CP93" s="14">
        <f t="shared" si="38"/>
        <v>0</v>
      </c>
      <c r="CQ93" s="14">
        <f t="shared" si="38"/>
        <v>0</v>
      </c>
      <c r="CR93" s="14">
        <f t="shared" si="38"/>
        <v>0</v>
      </c>
      <c r="CS93" s="14">
        <f t="shared" si="38"/>
        <v>0</v>
      </c>
      <c r="CT93" s="14">
        <f t="shared" si="38"/>
        <v>0</v>
      </c>
      <c r="CU93" s="14">
        <f t="shared" si="38"/>
        <v>0</v>
      </c>
      <c r="CV93" s="14">
        <f t="shared" si="38"/>
        <v>0</v>
      </c>
      <c r="CW93" s="14">
        <f t="shared" si="38"/>
        <v>0</v>
      </c>
      <c r="CX93" s="14">
        <f t="shared" si="38"/>
        <v>0</v>
      </c>
      <c r="CY93" s="14">
        <f t="shared" si="38"/>
        <v>0</v>
      </c>
      <c r="CZ93" s="14">
        <f t="shared" si="38"/>
        <v>0</v>
      </c>
      <c r="DA93" s="14">
        <f t="shared" si="38"/>
        <v>0</v>
      </c>
      <c r="DB93" s="14">
        <f t="shared" si="38"/>
        <v>0</v>
      </c>
      <c r="DC93" s="14">
        <f t="shared" si="38"/>
        <v>0</v>
      </c>
      <c r="DD93" s="14">
        <f t="shared" si="38"/>
        <v>0</v>
      </c>
      <c r="DE93" s="14">
        <f t="shared" si="38"/>
        <v>0</v>
      </c>
      <c r="DF93" s="14">
        <f t="shared" si="38"/>
        <v>0</v>
      </c>
      <c r="DG93" s="14">
        <f t="shared" si="38"/>
        <v>0</v>
      </c>
      <c r="DH93" s="14">
        <f t="shared" si="38"/>
        <v>0</v>
      </c>
      <c r="DI93" s="14">
        <f t="shared" si="38"/>
        <v>0</v>
      </c>
      <c r="DJ93" s="14">
        <f t="shared" si="38"/>
        <v>0</v>
      </c>
      <c r="DK93" s="14">
        <f t="shared" si="38"/>
        <v>0</v>
      </c>
      <c r="DL93" s="14">
        <f t="shared" si="38"/>
        <v>0</v>
      </c>
      <c r="DM93" s="14">
        <f t="shared" si="38"/>
        <v>0</v>
      </c>
      <c r="DN93" s="14">
        <f t="shared" si="38"/>
        <v>0</v>
      </c>
      <c r="DO93" s="14">
        <f t="shared" si="38"/>
        <v>0</v>
      </c>
      <c r="DP93" s="14">
        <f t="shared" si="38"/>
        <v>0</v>
      </c>
      <c r="DQ93" s="14">
        <f t="shared" si="38"/>
        <v>0</v>
      </c>
      <c r="DR93" s="14">
        <f t="shared" si="38"/>
        <v>0</v>
      </c>
      <c r="DS93" s="14">
        <f t="shared" si="38"/>
        <v>0</v>
      </c>
      <c r="DT93" s="14">
        <f t="shared" si="38"/>
        <v>0</v>
      </c>
      <c r="DU93" s="14">
        <f t="shared" si="38"/>
        <v>0</v>
      </c>
      <c r="DV93" s="14">
        <f t="shared" si="38"/>
        <v>0</v>
      </c>
      <c r="DW93" s="14">
        <f t="shared" si="38"/>
        <v>0</v>
      </c>
      <c r="DX93" s="14">
        <f t="shared" si="38"/>
        <v>0</v>
      </c>
      <c r="DY93" s="14">
        <f t="shared" si="38"/>
        <v>0</v>
      </c>
      <c r="DZ93" s="14">
        <f t="shared" si="38"/>
        <v>0</v>
      </c>
      <c r="EA93" s="14">
        <f t="shared" si="38"/>
        <v>0</v>
      </c>
      <c r="EB93" s="14">
        <f aca="true" t="shared" si="39" ref="EB93:FX93">EB28</f>
        <v>0</v>
      </c>
      <c r="EC93" s="14">
        <f t="shared" si="39"/>
        <v>0</v>
      </c>
      <c r="ED93" s="14">
        <f t="shared" si="39"/>
        <v>0</v>
      </c>
      <c r="EE93" s="14">
        <f t="shared" si="39"/>
        <v>0</v>
      </c>
      <c r="EF93" s="14">
        <f t="shared" si="39"/>
        <v>0</v>
      </c>
      <c r="EG93" s="14">
        <f t="shared" si="39"/>
        <v>0</v>
      </c>
      <c r="EH93" s="14">
        <f t="shared" si="39"/>
        <v>0</v>
      </c>
      <c r="EI93" s="14">
        <f t="shared" si="39"/>
        <v>0</v>
      </c>
      <c r="EJ93" s="14">
        <f t="shared" si="39"/>
        <v>0</v>
      </c>
      <c r="EK93" s="14">
        <f t="shared" si="39"/>
        <v>0</v>
      </c>
      <c r="EL93" s="14">
        <f t="shared" si="39"/>
        <v>0</v>
      </c>
      <c r="EM93" s="14">
        <f t="shared" si="39"/>
        <v>0</v>
      </c>
      <c r="EN93" s="14">
        <f t="shared" si="39"/>
        <v>0</v>
      </c>
      <c r="EO93" s="14">
        <f t="shared" si="39"/>
        <v>0</v>
      </c>
      <c r="EP93" s="14">
        <f t="shared" si="39"/>
        <v>0</v>
      </c>
      <c r="EQ93" s="14">
        <f t="shared" si="39"/>
        <v>0</v>
      </c>
      <c r="ER93" s="14">
        <f t="shared" si="39"/>
        <v>0</v>
      </c>
      <c r="ES93" s="14">
        <f t="shared" si="39"/>
        <v>0</v>
      </c>
      <c r="ET93" s="14">
        <f t="shared" si="39"/>
        <v>0</v>
      </c>
      <c r="EU93" s="14">
        <f t="shared" si="39"/>
        <v>0</v>
      </c>
      <c r="EV93" s="14">
        <f t="shared" si="39"/>
        <v>0</v>
      </c>
      <c r="EW93" s="14">
        <f t="shared" si="39"/>
        <v>0</v>
      </c>
      <c r="EX93" s="14">
        <f t="shared" si="39"/>
        <v>0</v>
      </c>
      <c r="EY93" s="14">
        <f t="shared" si="39"/>
        <v>0</v>
      </c>
      <c r="EZ93" s="14">
        <f t="shared" si="39"/>
        <v>0</v>
      </c>
      <c r="FA93" s="14">
        <f t="shared" si="39"/>
        <v>0</v>
      </c>
      <c r="FB93" s="14">
        <f t="shared" si="39"/>
        <v>0</v>
      </c>
      <c r="FC93" s="14">
        <f t="shared" si="39"/>
        <v>0</v>
      </c>
      <c r="FD93" s="14">
        <f t="shared" si="39"/>
        <v>0</v>
      </c>
      <c r="FE93" s="14">
        <f t="shared" si="39"/>
        <v>0</v>
      </c>
      <c r="FF93" s="14">
        <f t="shared" si="39"/>
        <v>0</v>
      </c>
      <c r="FG93" s="14">
        <f t="shared" si="39"/>
        <v>0</v>
      </c>
      <c r="FH93" s="14">
        <f t="shared" si="39"/>
        <v>0</v>
      </c>
      <c r="FI93" s="14">
        <f t="shared" si="39"/>
        <v>0</v>
      </c>
      <c r="FJ93" s="14">
        <f t="shared" si="39"/>
        <v>0</v>
      </c>
      <c r="FK93" s="14">
        <f t="shared" si="39"/>
        <v>0</v>
      </c>
      <c r="FL93" s="14">
        <f t="shared" si="39"/>
        <v>0</v>
      </c>
      <c r="FM93" s="14">
        <f t="shared" si="39"/>
        <v>0</v>
      </c>
      <c r="FN93" s="14">
        <f t="shared" si="39"/>
        <v>0</v>
      </c>
      <c r="FO93" s="14">
        <f t="shared" si="39"/>
        <v>0</v>
      </c>
      <c r="FP93" s="14">
        <f t="shared" si="39"/>
        <v>0</v>
      </c>
      <c r="FQ93" s="14">
        <f t="shared" si="39"/>
        <v>0</v>
      </c>
      <c r="FR93" s="14">
        <f t="shared" si="39"/>
        <v>0</v>
      </c>
      <c r="FS93" s="14">
        <f t="shared" si="39"/>
        <v>0</v>
      </c>
      <c r="FT93" s="14">
        <f t="shared" si="39"/>
        <v>0</v>
      </c>
      <c r="FU93" s="14">
        <f t="shared" si="39"/>
        <v>0</v>
      </c>
      <c r="FV93" s="14">
        <f t="shared" si="39"/>
        <v>0</v>
      </c>
      <c r="FW93" s="14">
        <f t="shared" si="39"/>
        <v>0</v>
      </c>
      <c r="FX93" s="14">
        <f t="shared" si="39"/>
        <v>0</v>
      </c>
      <c r="FY93" s="14">
        <f>SUM(C93:FX93)</f>
        <v>15</v>
      </c>
      <c r="FZ93" s="8"/>
      <c r="GA93" s="8"/>
      <c r="GB93" s="8"/>
      <c r="GC93" s="8"/>
      <c r="GD93" s="8"/>
      <c r="GE93" s="14"/>
      <c r="GF93" s="10"/>
      <c r="GG93" s="10"/>
      <c r="GH93" s="21"/>
      <c r="GI93" s="21"/>
      <c r="GJ93" s="21"/>
      <c r="GK93" s="21"/>
      <c r="GL93" s="21"/>
      <c r="GM93" s="21"/>
      <c r="GN93" s="21"/>
      <c r="GO93" s="21"/>
    </row>
    <row r="94" spans="1:197" ht="15">
      <c r="A94" s="3" t="s">
        <v>362</v>
      </c>
      <c r="B94" s="5" t="s">
        <v>363</v>
      </c>
      <c r="C94" s="14">
        <f>C25</f>
        <v>0</v>
      </c>
      <c r="D94" s="14">
        <f aca="true" t="shared" si="40" ref="D94:BO94">D25</f>
        <v>1736</v>
      </c>
      <c r="E94" s="14">
        <f t="shared" si="40"/>
        <v>0</v>
      </c>
      <c r="F94" s="14">
        <f t="shared" si="40"/>
        <v>352.5</v>
      </c>
      <c r="G94" s="14">
        <f t="shared" si="40"/>
        <v>0</v>
      </c>
      <c r="H94" s="14">
        <f t="shared" si="40"/>
        <v>0</v>
      </c>
      <c r="I94" s="14">
        <f t="shared" si="40"/>
        <v>268</v>
      </c>
      <c r="J94" s="14">
        <f t="shared" si="40"/>
        <v>0</v>
      </c>
      <c r="K94" s="14">
        <f t="shared" si="40"/>
        <v>0</v>
      </c>
      <c r="L94" s="14">
        <f t="shared" si="40"/>
        <v>0</v>
      </c>
      <c r="M94" s="14">
        <f t="shared" si="40"/>
        <v>0</v>
      </c>
      <c r="N94" s="14">
        <f t="shared" si="40"/>
        <v>0</v>
      </c>
      <c r="O94" s="14">
        <f t="shared" si="40"/>
        <v>0</v>
      </c>
      <c r="P94" s="14">
        <f t="shared" si="40"/>
        <v>0</v>
      </c>
      <c r="Q94" s="14">
        <f t="shared" si="40"/>
        <v>0</v>
      </c>
      <c r="R94" s="14">
        <f t="shared" si="40"/>
        <v>0</v>
      </c>
      <c r="S94" s="14">
        <f t="shared" si="40"/>
        <v>0</v>
      </c>
      <c r="T94" s="14">
        <f t="shared" si="40"/>
        <v>0</v>
      </c>
      <c r="U94" s="14">
        <f t="shared" si="40"/>
        <v>0</v>
      </c>
      <c r="V94" s="14">
        <f t="shared" si="40"/>
        <v>0</v>
      </c>
      <c r="W94" s="15">
        <f t="shared" si="40"/>
        <v>0</v>
      </c>
      <c r="X94" s="14">
        <f t="shared" si="40"/>
        <v>0</v>
      </c>
      <c r="Y94" s="14">
        <f t="shared" si="40"/>
        <v>0</v>
      </c>
      <c r="Z94" s="14">
        <f t="shared" si="40"/>
        <v>0</v>
      </c>
      <c r="AA94" s="14">
        <f t="shared" si="40"/>
        <v>0</v>
      </c>
      <c r="AB94" s="14">
        <f t="shared" si="40"/>
        <v>0</v>
      </c>
      <c r="AC94" s="14">
        <f t="shared" si="40"/>
        <v>0</v>
      </c>
      <c r="AD94" s="14">
        <f t="shared" si="40"/>
        <v>0</v>
      </c>
      <c r="AE94" s="14">
        <f t="shared" si="40"/>
        <v>0</v>
      </c>
      <c r="AF94" s="14">
        <f t="shared" si="40"/>
        <v>0</v>
      </c>
      <c r="AG94" s="14">
        <f t="shared" si="40"/>
        <v>0</v>
      </c>
      <c r="AH94" s="14">
        <f t="shared" si="40"/>
        <v>0</v>
      </c>
      <c r="AI94" s="14">
        <f t="shared" si="40"/>
        <v>0</v>
      </c>
      <c r="AJ94" s="14">
        <f t="shared" si="40"/>
        <v>0</v>
      </c>
      <c r="AK94" s="14">
        <f t="shared" si="40"/>
        <v>0</v>
      </c>
      <c r="AL94" s="14">
        <f t="shared" si="40"/>
        <v>0</v>
      </c>
      <c r="AM94" s="14">
        <f t="shared" si="40"/>
        <v>0</v>
      </c>
      <c r="AN94" s="14">
        <f t="shared" si="40"/>
        <v>0</v>
      </c>
      <c r="AO94" s="14">
        <f t="shared" si="40"/>
        <v>0</v>
      </c>
      <c r="AP94" s="14">
        <f t="shared" si="40"/>
        <v>0</v>
      </c>
      <c r="AQ94" s="14">
        <f t="shared" si="40"/>
        <v>0</v>
      </c>
      <c r="AR94" s="14">
        <f t="shared" si="40"/>
        <v>0</v>
      </c>
      <c r="AS94" s="14">
        <f t="shared" si="40"/>
        <v>185.5</v>
      </c>
      <c r="AT94" s="14">
        <f t="shared" si="40"/>
        <v>0</v>
      </c>
      <c r="AU94" s="14">
        <f t="shared" si="40"/>
        <v>0</v>
      </c>
      <c r="AV94" s="14">
        <f t="shared" si="40"/>
        <v>0</v>
      </c>
      <c r="AW94" s="14">
        <f t="shared" si="40"/>
        <v>0</v>
      </c>
      <c r="AX94" s="14">
        <f t="shared" si="40"/>
        <v>0</v>
      </c>
      <c r="AY94" s="14">
        <f t="shared" si="40"/>
        <v>0</v>
      </c>
      <c r="AZ94" s="14">
        <f t="shared" si="40"/>
        <v>0</v>
      </c>
      <c r="BA94" s="14">
        <f t="shared" si="40"/>
        <v>0</v>
      </c>
      <c r="BB94" s="14">
        <f t="shared" si="40"/>
        <v>0</v>
      </c>
      <c r="BC94" s="14">
        <f t="shared" si="40"/>
        <v>1649</v>
      </c>
      <c r="BD94" s="14">
        <f t="shared" si="40"/>
        <v>0</v>
      </c>
      <c r="BE94" s="14">
        <f t="shared" si="40"/>
        <v>0</v>
      </c>
      <c r="BF94" s="14">
        <f t="shared" si="40"/>
        <v>0</v>
      </c>
      <c r="BG94" s="14">
        <f t="shared" si="40"/>
        <v>0</v>
      </c>
      <c r="BH94" s="14">
        <f t="shared" si="40"/>
        <v>0</v>
      </c>
      <c r="BI94" s="14">
        <f t="shared" si="40"/>
        <v>0</v>
      </c>
      <c r="BJ94" s="14">
        <f t="shared" si="40"/>
        <v>0</v>
      </c>
      <c r="BK94" s="14">
        <f t="shared" si="40"/>
        <v>0</v>
      </c>
      <c r="BL94" s="14">
        <f t="shared" si="40"/>
        <v>0</v>
      </c>
      <c r="BM94" s="14">
        <f t="shared" si="40"/>
        <v>0</v>
      </c>
      <c r="BN94" s="14">
        <f t="shared" si="40"/>
        <v>0</v>
      </c>
      <c r="BO94" s="14">
        <f t="shared" si="40"/>
        <v>0</v>
      </c>
      <c r="BP94" s="14">
        <f aca="true" t="shared" si="41" ref="BP94:EA94">BP25</f>
        <v>0</v>
      </c>
      <c r="BQ94" s="14">
        <f t="shared" si="41"/>
        <v>178</v>
      </c>
      <c r="BR94" s="14">
        <f t="shared" si="41"/>
        <v>0</v>
      </c>
      <c r="BS94" s="14">
        <f t="shared" si="41"/>
        <v>0</v>
      </c>
      <c r="BT94" s="14">
        <f t="shared" si="41"/>
        <v>0</v>
      </c>
      <c r="BU94" s="14">
        <f t="shared" si="41"/>
        <v>0</v>
      </c>
      <c r="BV94" s="14">
        <f t="shared" si="41"/>
        <v>0</v>
      </c>
      <c r="BW94" s="14">
        <f t="shared" si="41"/>
        <v>0</v>
      </c>
      <c r="BX94" s="14">
        <f t="shared" si="41"/>
        <v>0</v>
      </c>
      <c r="BY94" s="14">
        <f t="shared" si="41"/>
        <v>0</v>
      </c>
      <c r="BZ94" s="14">
        <f t="shared" si="41"/>
        <v>0</v>
      </c>
      <c r="CA94" s="14">
        <f t="shared" si="41"/>
        <v>0</v>
      </c>
      <c r="CB94" s="14">
        <f t="shared" si="41"/>
        <v>0</v>
      </c>
      <c r="CC94" s="14">
        <f t="shared" si="41"/>
        <v>0</v>
      </c>
      <c r="CD94" s="14">
        <f t="shared" si="41"/>
        <v>0</v>
      </c>
      <c r="CE94" s="14">
        <f t="shared" si="41"/>
        <v>0</v>
      </c>
      <c r="CF94" s="14">
        <f t="shared" si="41"/>
        <v>0</v>
      </c>
      <c r="CG94" s="14">
        <f t="shared" si="41"/>
        <v>0</v>
      </c>
      <c r="CH94" s="14">
        <f t="shared" si="41"/>
        <v>0</v>
      </c>
      <c r="CI94" s="14">
        <f t="shared" si="41"/>
        <v>0</v>
      </c>
      <c r="CJ94" s="14">
        <f t="shared" si="41"/>
        <v>0</v>
      </c>
      <c r="CK94" s="14">
        <f t="shared" si="41"/>
        <v>73</v>
      </c>
      <c r="CL94" s="14">
        <f t="shared" si="41"/>
        <v>0</v>
      </c>
      <c r="CM94" s="14">
        <f t="shared" si="41"/>
        <v>0</v>
      </c>
      <c r="CN94" s="14">
        <f t="shared" si="41"/>
        <v>337</v>
      </c>
      <c r="CO94" s="14">
        <f t="shared" si="41"/>
        <v>0</v>
      </c>
      <c r="CP94" s="14">
        <f t="shared" si="41"/>
        <v>0</v>
      </c>
      <c r="CQ94" s="14">
        <f t="shared" si="41"/>
        <v>0</v>
      </c>
      <c r="CR94" s="14">
        <f t="shared" si="41"/>
        <v>0</v>
      </c>
      <c r="CS94" s="14">
        <f t="shared" si="41"/>
        <v>0</v>
      </c>
      <c r="CT94" s="14">
        <f t="shared" si="41"/>
        <v>0</v>
      </c>
      <c r="CU94" s="14">
        <f t="shared" si="41"/>
        <v>0</v>
      </c>
      <c r="CV94" s="14">
        <f t="shared" si="41"/>
        <v>0</v>
      </c>
      <c r="CW94" s="14">
        <f t="shared" si="41"/>
        <v>0</v>
      </c>
      <c r="CX94" s="14">
        <f t="shared" si="41"/>
        <v>0</v>
      </c>
      <c r="CY94" s="14">
        <f t="shared" si="41"/>
        <v>0</v>
      </c>
      <c r="CZ94" s="14">
        <f t="shared" si="41"/>
        <v>0</v>
      </c>
      <c r="DA94" s="14">
        <f t="shared" si="41"/>
        <v>0</v>
      </c>
      <c r="DB94" s="14">
        <f t="shared" si="41"/>
        <v>0</v>
      </c>
      <c r="DC94" s="14">
        <f t="shared" si="41"/>
        <v>0</v>
      </c>
      <c r="DD94" s="14">
        <f t="shared" si="41"/>
        <v>0</v>
      </c>
      <c r="DE94" s="14">
        <f t="shared" si="41"/>
        <v>0</v>
      </c>
      <c r="DF94" s="14">
        <f t="shared" si="41"/>
        <v>364.5</v>
      </c>
      <c r="DG94" s="14">
        <f t="shared" si="41"/>
        <v>0</v>
      </c>
      <c r="DH94" s="14">
        <f t="shared" si="41"/>
        <v>0</v>
      </c>
      <c r="DI94" s="14">
        <f t="shared" si="41"/>
        <v>0</v>
      </c>
      <c r="DJ94" s="14">
        <f t="shared" si="41"/>
        <v>0</v>
      </c>
      <c r="DK94" s="14">
        <f t="shared" si="41"/>
        <v>0</v>
      </c>
      <c r="DL94" s="14">
        <f t="shared" si="41"/>
        <v>0</v>
      </c>
      <c r="DM94" s="14">
        <f t="shared" si="41"/>
        <v>0</v>
      </c>
      <c r="DN94" s="14">
        <f t="shared" si="41"/>
        <v>0</v>
      </c>
      <c r="DO94" s="14">
        <f t="shared" si="41"/>
        <v>0</v>
      </c>
      <c r="DP94" s="14">
        <f t="shared" si="41"/>
        <v>0</v>
      </c>
      <c r="DQ94" s="14">
        <f t="shared" si="41"/>
        <v>0</v>
      </c>
      <c r="DR94" s="14">
        <f t="shared" si="41"/>
        <v>0</v>
      </c>
      <c r="DS94" s="14">
        <f t="shared" si="41"/>
        <v>0</v>
      </c>
      <c r="DT94" s="14">
        <f t="shared" si="41"/>
        <v>0</v>
      </c>
      <c r="DU94" s="14">
        <f t="shared" si="41"/>
        <v>0</v>
      </c>
      <c r="DV94" s="14">
        <f t="shared" si="41"/>
        <v>0</v>
      </c>
      <c r="DW94" s="14">
        <f t="shared" si="41"/>
        <v>0</v>
      </c>
      <c r="DX94" s="14">
        <f t="shared" si="41"/>
        <v>0</v>
      </c>
      <c r="DY94" s="14">
        <f t="shared" si="41"/>
        <v>0</v>
      </c>
      <c r="DZ94" s="14">
        <f t="shared" si="41"/>
        <v>0</v>
      </c>
      <c r="EA94" s="14">
        <f t="shared" si="41"/>
        <v>0</v>
      </c>
      <c r="EB94" s="14">
        <f aca="true" t="shared" si="42" ref="EB94:FX94">EB25</f>
        <v>0</v>
      </c>
      <c r="EC94" s="14">
        <f t="shared" si="42"/>
        <v>0</v>
      </c>
      <c r="ED94" s="14">
        <f t="shared" si="42"/>
        <v>0</v>
      </c>
      <c r="EE94" s="14">
        <f t="shared" si="42"/>
        <v>0</v>
      </c>
      <c r="EF94" s="14">
        <f t="shared" si="42"/>
        <v>0</v>
      </c>
      <c r="EG94" s="14">
        <f t="shared" si="42"/>
        <v>0</v>
      </c>
      <c r="EH94" s="14">
        <f t="shared" si="42"/>
        <v>0</v>
      </c>
      <c r="EI94" s="14">
        <f t="shared" si="42"/>
        <v>0</v>
      </c>
      <c r="EJ94" s="14">
        <f t="shared" si="42"/>
        <v>0</v>
      </c>
      <c r="EK94" s="14">
        <f t="shared" si="42"/>
        <v>0</v>
      </c>
      <c r="EL94" s="14">
        <f t="shared" si="42"/>
        <v>0</v>
      </c>
      <c r="EM94" s="14">
        <f t="shared" si="42"/>
        <v>0</v>
      </c>
      <c r="EN94" s="14">
        <f t="shared" si="42"/>
        <v>0</v>
      </c>
      <c r="EO94" s="14">
        <f t="shared" si="42"/>
        <v>0</v>
      </c>
      <c r="EP94" s="14">
        <f t="shared" si="42"/>
        <v>0</v>
      </c>
      <c r="EQ94" s="14">
        <f t="shared" si="42"/>
        <v>0</v>
      </c>
      <c r="ER94" s="14">
        <f t="shared" si="42"/>
        <v>0</v>
      </c>
      <c r="ES94" s="14">
        <f t="shared" si="42"/>
        <v>0</v>
      </c>
      <c r="ET94" s="14">
        <f t="shared" si="42"/>
        <v>0</v>
      </c>
      <c r="EU94" s="14">
        <f t="shared" si="42"/>
        <v>0</v>
      </c>
      <c r="EV94" s="14">
        <f t="shared" si="42"/>
        <v>0</v>
      </c>
      <c r="EW94" s="14">
        <f t="shared" si="42"/>
        <v>0</v>
      </c>
      <c r="EX94" s="14">
        <f t="shared" si="42"/>
        <v>0</v>
      </c>
      <c r="EY94" s="14">
        <f t="shared" si="42"/>
        <v>0</v>
      </c>
      <c r="EZ94" s="14">
        <f t="shared" si="42"/>
        <v>0</v>
      </c>
      <c r="FA94" s="14">
        <f t="shared" si="42"/>
        <v>0</v>
      </c>
      <c r="FB94" s="14">
        <f t="shared" si="42"/>
        <v>0</v>
      </c>
      <c r="FC94" s="14">
        <f t="shared" si="42"/>
        <v>0</v>
      </c>
      <c r="FD94" s="14">
        <f t="shared" si="42"/>
        <v>0</v>
      </c>
      <c r="FE94" s="14">
        <f t="shared" si="42"/>
        <v>0</v>
      </c>
      <c r="FF94" s="14">
        <f t="shared" si="42"/>
        <v>0</v>
      </c>
      <c r="FG94" s="14">
        <f t="shared" si="42"/>
        <v>0</v>
      </c>
      <c r="FH94" s="14">
        <f t="shared" si="42"/>
        <v>0</v>
      </c>
      <c r="FI94" s="14">
        <f t="shared" si="42"/>
        <v>0</v>
      </c>
      <c r="FJ94" s="14">
        <f t="shared" si="42"/>
        <v>0</v>
      </c>
      <c r="FK94" s="14">
        <f t="shared" si="42"/>
        <v>0</v>
      </c>
      <c r="FL94" s="14">
        <f t="shared" si="42"/>
        <v>0</v>
      </c>
      <c r="FM94" s="14">
        <f t="shared" si="42"/>
        <v>0</v>
      </c>
      <c r="FN94" s="14">
        <f t="shared" si="42"/>
        <v>0</v>
      </c>
      <c r="FO94" s="14">
        <f t="shared" si="42"/>
        <v>0</v>
      </c>
      <c r="FP94" s="14">
        <f t="shared" si="42"/>
        <v>0</v>
      </c>
      <c r="FQ94" s="14">
        <f t="shared" si="42"/>
        <v>0</v>
      </c>
      <c r="FR94" s="14">
        <f t="shared" si="42"/>
        <v>0</v>
      </c>
      <c r="FS94" s="14">
        <f t="shared" si="42"/>
        <v>0</v>
      </c>
      <c r="FT94" s="14">
        <f t="shared" si="42"/>
        <v>0</v>
      </c>
      <c r="FU94" s="14">
        <f t="shared" si="42"/>
        <v>0</v>
      </c>
      <c r="FV94" s="14">
        <f t="shared" si="42"/>
        <v>0</v>
      </c>
      <c r="FW94" s="14">
        <f t="shared" si="42"/>
        <v>0</v>
      </c>
      <c r="FX94" s="14">
        <f t="shared" si="42"/>
        <v>0</v>
      </c>
      <c r="FY94" s="14">
        <f>SUM(C94:FX94)</f>
        <v>5143.5</v>
      </c>
      <c r="FZ94" s="8"/>
      <c r="GA94" s="8"/>
      <c r="GB94" s="8"/>
      <c r="GC94" s="8"/>
      <c r="GD94" s="8"/>
      <c r="GE94" s="14"/>
      <c r="GF94" s="14"/>
      <c r="GG94" s="10"/>
      <c r="GH94" s="21"/>
      <c r="GI94" s="21"/>
      <c r="GJ94" s="21"/>
      <c r="GK94" s="21"/>
      <c r="GL94" s="21"/>
      <c r="GM94" s="21"/>
      <c r="GN94" s="21"/>
      <c r="GO94" s="21"/>
    </row>
    <row r="95" spans="1:197" ht="15">
      <c r="A95" s="3" t="s">
        <v>364</v>
      </c>
      <c r="B95" s="5" t="s">
        <v>365</v>
      </c>
      <c r="C95" s="14">
        <f>ROUND(C26*2*0.08,1)</f>
        <v>0</v>
      </c>
      <c r="D95" s="14">
        <f aca="true" t="shared" si="43" ref="D95:BO95">ROUND(D26*2*0.08,1)</f>
        <v>12</v>
      </c>
      <c r="E95" s="14">
        <f t="shared" si="43"/>
        <v>0</v>
      </c>
      <c r="F95" s="14">
        <f t="shared" si="43"/>
        <v>5.6</v>
      </c>
      <c r="G95" s="14">
        <f t="shared" si="43"/>
        <v>0</v>
      </c>
      <c r="H95" s="14">
        <f t="shared" si="43"/>
        <v>0</v>
      </c>
      <c r="I95" s="14">
        <f t="shared" si="43"/>
        <v>5.8</v>
      </c>
      <c r="J95" s="14">
        <f t="shared" si="43"/>
        <v>0</v>
      </c>
      <c r="K95" s="14">
        <f t="shared" si="43"/>
        <v>0</v>
      </c>
      <c r="L95" s="14">
        <f t="shared" si="43"/>
        <v>0</v>
      </c>
      <c r="M95" s="14">
        <f t="shared" si="43"/>
        <v>0</v>
      </c>
      <c r="N95" s="14">
        <f t="shared" si="43"/>
        <v>0</v>
      </c>
      <c r="O95" s="14">
        <f t="shared" si="43"/>
        <v>0</v>
      </c>
      <c r="P95" s="14">
        <f t="shared" si="43"/>
        <v>0</v>
      </c>
      <c r="Q95" s="14">
        <f t="shared" si="43"/>
        <v>0</v>
      </c>
      <c r="R95" s="14">
        <f t="shared" si="43"/>
        <v>0</v>
      </c>
      <c r="S95" s="14">
        <f t="shared" si="43"/>
        <v>0</v>
      </c>
      <c r="T95" s="14">
        <f t="shared" si="43"/>
        <v>0</v>
      </c>
      <c r="U95" s="14">
        <f t="shared" si="43"/>
        <v>0</v>
      </c>
      <c r="V95" s="14">
        <f t="shared" si="43"/>
        <v>0</v>
      </c>
      <c r="W95" s="14">
        <f t="shared" si="43"/>
        <v>0</v>
      </c>
      <c r="X95" s="14">
        <f t="shared" si="43"/>
        <v>0</v>
      </c>
      <c r="Y95" s="14">
        <f t="shared" si="43"/>
        <v>0</v>
      </c>
      <c r="Z95" s="14">
        <f t="shared" si="43"/>
        <v>0</v>
      </c>
      <c r="AA95" s="14">
        <f t="shared" si="43"/>
        <v>0</v>
      </c>
      <c r="AB95" s="14">
        <f t="shared" si="43"/>
        <v>0</v>
      </c>
      <c r="AC95" s="14">
        <f t="shared" si="43"/>
        <v>0</v>
      </c>
      <c r="AD95" s="14">
        <f t="shared" si="43"/>
        <v>0</v>
      </c>
      <c r="AE95" s="14">
        <f t="shared" si="43"/>
        <v>0</v>
      </c>
      <c r="AF95" s="14">
        <f t="shared" si="43"/>
        <v>0</v>
      </c>
      <c r="AG95" s="14">
        <f t="shared" si="43"/>
        <v>0</v>
      </c>
      <c r="AH95" s="14">
        <f t="shared" si="43"/>
        <v>0</v>
      </c>
      <c r="AI95" s="14">
        <f t="shared" si="43"/>
        <v>0</v>
      </c>
      <c r="AJ95" s="14">
        <f t="shared" si="43"/>
        <v>0</v>
      </c>
      <c r="AK95" s="14">
        <f t="shared" si="43"/>
        <v>0</v>
      </c>
      <c r="AL95" s="14">
        <f t="shared" si="43"/>
        <v>0</v>
      </c>
      <c r="AM95" s="14">
        <f t="shared" si="43"/>
        <v>0</v>
      </c>
      <c r="AN95" s="14">
        <f t="shared" si="43"/>
        <v>0</v>
      </c>
      <c r="AO95" s="14">
        <f t="shared" si="43"/>
        <v>0</v>
      </c>
      <c r="AP95" s="14">
        <f t="shared" si="43"/>
        <v>0</v>
      </c>
      <c r="AQ95" s="14">
        <f t="shared" si="43"/>
        <v>0</v>
      </c>
      <c r="AR95" s="14">
        <f t="shared" si="43"/>
        <v>0</v>
      </c>
      <c r="AS95" s="14">
        <f t="shared" si="43"/>
        <v>2.8</v>
      </c>
      <c r="AT95" s="14">
        <f t="shared" si="43"/>
        <v>0</v>
      </c>
      <c r="AU95" s="14">
        <f t="shared" si="43"/>
        <v>0</v>
      </c>
      <c r="AV95" s="14">
        <f t="shared" si="43"/>
        <v>0</v>
      </c>
      <c r="AW95" s="14">
        <f t="shared" si="43"/>
        <v>0</v>
      </c>
      <c r="AX95" s="14">
        <f t="shared" si="43"/>
        <v>0</v>
      </c>
      <c r="AY95" s="14">
        <f t="shared" si="43"/>
        <v>0</v>
      </c>
      <c r="AZ95" s="14">
        <f t="shared" si="43"/>
        <v>0</v>
      </c>
      <c r="BA95" s="14">
        <f t="shared" si="43"/>
        <v>0</v>
      </c>
      <c r="BB95" s="14">
        <f t="shared" si="43"/>
        <v>0</v>
      </c>
      <c r="BC95" s="14">
        <f t="shared" si="43"/>
        <v>7.6</v>
      </c>
      <c r="BD95" s="14">
        <f t="shared" si="43"/>
        <v>0</v>
      </c>
      <c r="BE95" s="14">
        <f t="shared" si="43"/>
        <v>0</v>
      </c>
      <c r="BF95" s="14">
        <f t="shared" si="43"/>
        <v>0</v>
      </c>
      <c r="BG95" s="14">
        <f t="shared" si="43"/>
        <v>0</v>
      </c>
      <c r="BH95" s="14">
        <f t="shared" si="43"/>
        <v>0</v>
      </c>
      <c r="BI95" s="14">
        <f t="shared" si="43"/>
        <v>0</v>
      </c>
      <c r="BJ95" s="14">
        <f t="shared" si="43"/>
        <v>0</v>
      </c>
      <c r="BK95" s="14">
        <f t="shared" si="43"/>
        <v>0</v>
      </c>
      <c r="BL95" s="14">
        <f t="shared" si="43"/>
        <v>0</v>
      </c>
      <c r="BM95" s="14">
        <f t="shared" si="43"/>
        <v>0</v>
      </c>
      <c r="BN95" s="14">
        <f t="shared" si="43"/>
        <v>0</v>
      </c>
      <c r="BO95" s="14">
        <f t="shared" si="43"/>
        <v>0</v>
      </c>
      <c r="BP95" s="14">
        <f aca="true" t="shared" si="44" ref="BP95:EA95">ROUND(BP26*2*0.08,1)</f>
        <v>0</v>
      </c>
      <c r="BQ95" s="14">
        <f t="shared" si="44"/>
        <v>2.8</v>
      </c>
      <c r="BR95" s="14">
        <f t="shared" si="44"/>
        <v>0</v>
      </c>
      <c r="BS95" s="14">
        <f t="shared" si="44"/>
        <v>0</v>
      </c>
      <c r="BT95" s="14">
        <f t="shared" si="44"/>
        <v>0</v>
      </c>
      <c r="BU95" s="14">
        <f t="shared" si="44"/>
        <v>0</v>
      </c>
      <c r="BV95" s="14">
        <f t="shared" si="44"/>
        <v>0</v>
      </c>
      <c r="BW95" s="14">
        <f t="shared" si="44"/>
        <v>0</v>
      </c>
      <c r="BX95" s="14">
        <f t="shared" si="44"/>
        <v>0</v>
      </c>
      <c r="BY95" s="14">
        <f t="shared" si="44"/>
        <v>0</v>
      </c>
      <c r="BZ95" s="14">
        <f t="shared" si="44"/>
        <v>0</v>
      </c>
      <c r="CA95" s="14">
        <f t="shared" si="44"/>
        <v>0</v>
      </c>
      <c r="CB95" s="14">
        <f t="shared" si="44"/>
        <v>0</v>
      </c>
      <c r="CC95" s="14">
        <f t="shared" si="44"/>
        <v>0</v>
      </c>
      <c r="CD95" s="14">
        <f t="shared" si="44"/>
        <v>0</v>
      </c>
      <c r="CE95" s="14">
        <f t="shared" si="44"/>
        <v>0</v>
      </c>
      <c r="CF95" s="14">
        <f t="shared" si="44"/>
        <v>0</v>
      </c>
      <c r="CG95" s="14">
        <f t="shared" si="44"/>
        <v>0</v>
      </c>
      <c r="CH95" s="14">
        <f t="shared" si="44"/>
        <v>0</v>
      </c>
      <c r="CI95" s="14">
        <f t="shared" si="44"/>
        <v>0</v>
      </c>
      <c r="CJ95" s="14">
        <f t="shared" si="44"/>
        <v>0</v>
      </c>
      <c r="CK95" s="14">
        <f t="shared" si="44"/>
        <v>0</v>
      </c>
      <c r="CL95" s="14">
        <f t="shared" si="44"/>
        <v>0</v>
      </c>
      <c r="CM95" s="14">
        <f t="shared" si="44"/>
        <v>0</v>
      </c>
      <c r="CN95" s="14">
        <f t="shared" si="44"/>
        <v>7.2</v>
      </c>
      <c r="CO95" s="14">
        <f t="shared" si="44"/>
        <v>0</v>
      </c>
      <c r="CP95" s="14">
        <f t="shared" si="44"/>
        <v>0</v>
      </c>
      <c r="CQ95" s="14">
        <f t="shared" si="44"/>
        <v>0</v>
      </c>
      <c r="CR95" s="14">
        <f t="shared" si="44"/>
        <v>0</v>
      </c>
      <c r="CS95" s="14">
        <f t="shared" si="44"/>
        <v>0</v>
      </c>
      <c r="CT95" s="14">
        <f t="shared" si="44"/>
        <v>0</v>
      </c>
      <c r="CU95" s="14">
        <f t="shared" si="44"/>
        <v>0</v>
      </c>
      <c r="CV95" s="14">
        <f t="shared" si="44"/>
        <v>0</v>
      </c>
      <c r="CW95" s="14">
        <f t="shared" si="44"/>
        <v>0</v>
      </c>
      <c r="CX95" s="14">
        <f t="shared" si="44"/>
        <v>0</v>
      </c>
      <c r="CY95" s="14">
        <f t="shared" si="44"/>
        <v>0</v>
      </c>
      <c r="CZ95" s="14">
        <f t="shared" si="44"/>
        <v>0</v>
      </c>
      <c r="DA95" s="14">
        <f t="shared" si="44"/>
        <v>0</v>
      </c>
      <c r="DB95" s="14">
        <f t="shared" si="44"/>
        <v>0</v>
      </c>
      <c r="DC95" s="14">
        <f t="shared" si="44"/>
        <v>0</v>
      </c>
      <c r="DD95" s="14">
        <f t="shared" si="44"/>
        <v>0</v>
      </c>
      <c r="DE95" s="14">
        <f t="shared" si="44"/>
        <v>0</v>
      </c>
      <c r="DF95" s="14">
        <f t="shared" si="44"/>
        <v>4.4</v>
      </c>
      <c r="DG95" s="14">
        <f t="shared" si="44"/>
        <v>0</v>
      </c>
      <c r="DH95" s="14">
        <f t="shared" si="44"/>
        <v>0</v>
      </c>
      <c r="DI95" s="14">
        <f t="shared" si="44"/>
        <v>0</v>
      </c>
      <c r="DJ95" s="14">
        <f t="shared" si="44"/>
        <v>0</v>
      </c>
      <c r="DK95" s="14">
        <f t="shared" si="44"/>
        <v>0</v>
      </c>
      <c r="DL95" s="14">
        <f t="shared" si="44"/>
        <v>0</v>
      </c>
      <c r="DM95" s="14">
        <f t="shared" si="44"/>
        <v>0</v>
      </c>
      <c r="DN95" s="14">
        <f t="shared" si="44"/>
        <v>0</v>
      </c>
      <c r="DO95" s="14">
        <f t="shared" si="44"/>
        <v>0</v>
      </c>
      <c r="DP95" s="14">
        <f t="shared" si="44"/>
        <v>0</v>
      </c>
      <c r="DQ95" s="14">
        <f t="shared" si="44"/>
        <v>0</v>
      </c>
      <c r="DR95" s="14">
        <f t="shared" si="44"/>
        <v>0</v>
      </c>
      <c r="DS95" s="14">
        <f t="shared" si="44"/>
        <v>0</v>
      </c>
      <c r="DT95" s="14">
        <f t="shared" si="44"/>
        <v>0</v>
      </c>
      <c r="DU95" s="14">
        <f t="shared" si="44"/>
        <v>0</v>
      </c>
      <c r="DV95" s="14">
        <f t="shared" si="44"/>
        <v>0</v>
      </c>
      <c r="DW95" s="14">
        <f t="shared" si="44"/>
        <v>0</v>
      </c>
      <c r="DX95" s="14">
        <f t="shared" si="44"/>
        <v>0</v>
      </c>
      <c r="DY95" s="14">
        <f t="shared" si="44"/>
        <v>0</v>
      </c>
      <c r="DZ95" s="14">
        <f t="shared" si="44"/>
        <v>0</v>
      </c>
      <c r="EA95" s="14">
        <f t="shared" si="44"/>
        <v>0</v>
      </c>
      <c r="EB95" s="14">
        <f aca="true" t="shared" si="45" ref="EB95:FX95">ROUND(EB26*2*0.08,1)</f>
        <v>0</v>
      </c>
      <c r="EC95" s="14">
        <f t="shared" si="45"/>
        <v>0</v>
      </c>
      <c r="ED95" s="14">
        <f t="shared" si="45"/>
        <v>0</v>
      </c>
      <c r="EE95" s="14">
        <f t="shared" si="45"/>
        <v>0</v>
      </c>
      <c r="EF95" s="14">
        <f t="shared" si="45"/>
        <v>0</v>
      </c>
      <c r="EG95" s="14">
        <f t="shared" si="45"/>
        <v>0</v>
      </c>
      <c r="EH95" s="14">
        <f t="shared" si="45"/>
        <v>0</v>
      </c>
      <c r="EI95" s="14">
        <f t="shared" si="45"/>
        <v>0</v>
      </c>
      <c r="EJ95" s="14">
        <f t="shared" si="45"/>
        <v>0</v>
      </c>
      <c r="EK95" s="14">
        <f t="shared" si="45"/>
        <v>0</v>
      </c>
      <c r="EL95" s="14">
        <f t="shared" si="45"/>
        <v>0</v>
      </c>
      <c r="EM95" s="14">
        <f t="shared" si="45"/>
        <v>0</v>
      </c>
      <c r="EN95" s="14">
        <f t="shared" si="45"/>
        <v>0</v>
      </c>
      <c r="EO95" s="14">
        <f t="shared" si="45"/>
        <v>0</v>
      </c>
      <c r="EP95" s="14">
        <f t="shared" si="45"/>
        <v>0</v>
      </c>
      <c r="EQ95" s="14">
        <f t="shared" si="45"/>
        <v>0</v>
      </c>
      <c r="ER95" s="14">
        <f t="shared" si="45"/>
        <v>0</v>
      </c>
      <c r="ES95" s="14">
        <f t="shared" si="45"/>
        <v>0</v>
      </c>
      <c r="ET95" s="14">
        <f t="shared" si="45"/>
        <v>0</v>
      </c>
      <c r="EU95" s="14">
        <f t="shared" si="45"/>
        <v>0</v>
      </c>
      <c r="EV95" s="14">
        <f t="shared" si="45"/>
        <v>0</v>
      </c>
      <c r="EW95" s="14">
        <f t="shared" si="45"/>
        <v>0</v>
      </c>
      <c r="EX95" s="14">
        <f t="shared" si="45"/>
        <v>0</v>
      </c>
      <c r="EY95" s="14">
        <f t="shared" si="45"/>
        <v>0</v>
      </c>
      <c r="EZ95" s="14">
        <f t="shared" si="45"/>
        <v>0</v>
      </c>
      <c r="FA95" s="14">
        <f t="shared" si="45"/>
        <v>0</v>
      </c>
      <c r="FB95" s="14">
        <f t="shared" si="45"/>
        <v>0</v>
      </c>
      <c r="FC95" s="14">
        <f t="shared" si="45"/>
        <v>0</v>
      </c>
      <c r="FD95" s="14">
        <f t="shared" si="45"/>
        <v>0</v>
      </c>
      <c r="FE95" s="14">
        <f t="shared" si="45"/>
        <v>0</v>
      </c>
      <c r="FF95" s="14">
        <f t="shared" si="45"/>
        <v>0</v>
      </c>
      <c r="FG95" s="14">
        <f t="shared" si="45"/>
        <v>0</v>
      </c>
      <c r="FH95" s="14">
        <f t="shared" si="45"/>
        <v>0</v>
      </c>
      <c r="FI95" s="14">
        <f t="shared" si="45"/>
        <v>0</v>
      </c>
      <c r="FJ95" s="14">
        <f t="shared" si="45"/>
        <v>0</v>
      </c>
      <c r="FK95" s="14">
        <f t="shared" si="45"/>
        <v>0</v>
      </c>
      <c r="FL95" s="14">
        <f t="shared" si="45"/>
        <v>0</v>
      </c>
      <c r="FM95" s="14">
        <f t="shared" si="45"/>
        <v>0</v>
      </c>
      <c r="FN95" s="14">
        <f t="shared" si="45"/>
        <v>0</v>
      </c>
      <c r="FO95" s="14">
        <f t="shared" si="45"/>
        <v>0</v>
      </c>
      <c r="FP95" s="14">
        <f t="shared" si="45"/>
        <v>0</v>
      </c>
      <c r="FQ95" s="14">
        <f t="shared" si="45"/>
        <v>0</v>
      </c>
      <c r="FR95" s="14">
        <f t="shared" si="45"/>
        <v>0</v>
      </c>
      <c r="FS95" s="14">
        <f t="shared" si="45"/>
        <v>0</v>
      </c>
      <c r="FT95" s="14">
        <f t="shared" si="45"/>
        <v>0</v>
      </c>
      <c r="FU95" s="14">
        <f t="shared" si="45"/>
        <v>0</v>
      </c>
      <c r="FV95" s="14">
        <f t="shared" si="45"/>
        <v>0</v>
      </c>
      <c r="FW95" s="14">
        <f t="shared" si="45"/>
        <v>0</v>
      </c>
      <c r="FX95" s="14">
        <f t="shared" si="45"/>
        <v>0</v>
      </c>
      <c r="FY95" s="14">
        <f>SUM(C95:FX95)</f>
        <v>48.2</v>
      </c>
      <c r="FZ95" s="8"/>
      <c r="GA95" s="8"/>
      <c r="GB95" s="8"/>
      <c r="GC95" s="8"/>
      <c r="GD95" s="8"/>
      <c r="GE95" s="14"/>
      <c r="GF95" s="14"/>
      <c r="GG95" s="10"/>
      <c r="GH95" s="21"/>
      <c r="GI95" s="21"/>
      <c r="GJ95" s="21"/>
      <c r="GK95" s="21"/>
      <c r="GL95" s="21"/>
      <c r="GM95" s="21"/>
      <c r="GN95" s="21"/>
      <c r="GO95" s="21"/>
    </row>
    <row r="96" spans="1:197" s="20" customFormat="1" ht="15">
      <c r="A96" s="4" t="s">
        <v>366</v>
      </c>
      <c r="B96" s="5" t="s">
        <v>367</v>
      </c>
      <c r="C96" s="85">
        <f>C88+C91+C92+C93+C94+C95</f>
        <v>5374.8</v>
      </c>
      <c r="D96" s="85">
        <f aca="true" t="shared" si="46" ref="D96:BO96">D88+D91+D92+D93+D94+D95</f>
        <v>37127.8</v>
      </c>
      <c r="E96" s="85">
        <f t="shared" si="46"/>
        <v>6872</v>
      </c>
      <c r="F96" s="85">
        <f t="shared" si="46"/>
        <v>14013.6</v>
      </c>
      <c r="G96" s="85">
        <f t="shared" si="46"/>
        <v>1064.7</v>
      </c>
      <c r="H96" s="85">
        <f t="shared" si="46"/>
        <v>961</v>
      </c>
      <c r="I96" s="85">
        <f t="shared" si="46"/>
        <v>9941.199999999999</v>
      </c>
      <c r="J96" s="85">
        <f t="shared" si="46"/>
        <v>2142</v>
      </c>
      <c r="K96" s="85">
        <f t="shared" si="46"/>
        <v>306.5</v>
      </c>
      <c r="L96" s="85">
        <f t="shared" si="46"/>
        <v>3203.6</v>
      </c>
      <c r="M96" s="85">
        <f t="shared" si="46"/>
        <v>1478.3999999999999</v>
      </c>
      <c r="N96" s="85">
        <f t="shared" si="46"/>
        <v>48979.3</v>
      </c>
      <c r="O96" s="85">
        <f t="shared" si="46"/>
        <v>15156.6</v>
      </c>
      <c r="P96" s="85">
        <f t="shared" si="46"/>
        <v>165</v>
      </c>
      <c r="Q96" s="85">
        <f t="shared" si="46"/>
        <v>34214.9</v>
      </c>
      <c r="R96" s="85">
        <f t="shared" si="46"/>
        <v>477.1</v>
      </c>
      <c r="S96" s="85">
        <f t="shared" si="46"/>
        <v>1568.3999999999999</v>
      </c>
      <c r="T96" s="85">
        <f t="shared" si="46"/>
        <v>152</v>
      </c>
      <c r="U96" s="85">
        <f t="shared" si="46"/>
        <v>65.19999999999999</v>
      </c>
      <c r="V96" s="85">
        <f t="shared" si="46"/>
        <v>277.7</v>
      </c>
      <c r="W96" s="85">
        <f t="shared" si="46"/>
        <v>75.10000000000001</v>
      </c>
      <c r="X96" s="85">
        <f t="shared" si="46"/>
        <v>48.7</v>
      </c>
      <c r="Y96" s="85">
        <f t="shared" si="46"/>
        <v>554.1</v>
      </c>
      <c r="Z96" s="85">
        <f t="shared" si="46"/>
        <v>251.3</v>
      </c>
      <c r="AA96" s="85">
        <f t="shared" si="46"/>
        <v>24905.9</v>
      </c>
      <c r="AB96" s="85">
        <f t="shared" si="46"/>
        <v>27673.3</v>
      </c>
      <c r="AC96" s="85">
        <f t="shared" si="46"/>
        <v>933.1</v>
      </c>
      <c r="AD96" s="85">
        <f t="shared" si="46"/>
        <v>1079.9</v>
      </c>
      <c r="AE96" s="85">
        <f t="shared" si="46"/>
        <v>97.9</v>
      </c>
      <c r="AF96" s="85">
        <f t="shared" si="46"/>
        <v>195.70000000000002</v>
      </c>
      <c r="AG96" s="85">
        <f t="shared" si="46"/>
        <v>933.9000000000001</v>
      </c>
      <c r="AH96" s="85">
        <f t="shared" si="46"/>
        <v>1092.1</v>
      </c>
      <c r="AI96" s="85">
        <f t="shared" si="46"/>
        <v>328.5</v>
      </c>
      <c r="AJ96" s="85">
        <f t="shared" si="46"/>
        <v>276.4</v>
      </c>
      <c r="AK96" s="85">
        <f t="shared" si="46"/>
        <v>216.8</v>
      </c>
      <c r="AL96" s="85">
        <f t="shared" si="46"/>
        <v>266.9</v>
      </c>
      <c r="AM96" s="85">
        <f t="shared" si="46"/>
        <v>496.7</v>
      </c>
      <c r="AN96" s="85">
        <f t="shared" si="46"/>
        <v>478.40000000000003</v>
      </c>
      <c r="AO96" s="85">
        <f t="shared" si="46"/>
        <v>5140.9</v>
      </c>
      <c r="AP96" s="85">
        <f t="shared" si="46"/>
        <v>70961.9</v>
      </c>
      <c r="AQ96" s="85">
        <f t="shared" si="46"/>
        <v>265.3</v>
      </c>
      <c r="AR96" s="85">
        <f t="shared" si="46"/>
        <v>53720.1</v>
      </c>
      <c r="AS96" s="85">
        <f t="shared" si="46"/>
        <v>6068.400000000001</v>
      </c>
      <c r="AT96" s="85">
        <f t="shared" si="46"/>
        <v>2700.2999999999997</v>
      </c>
      <c r="AU96" s="85">
        <f t="shared" si="46"/>
        <v>354.8</v>
      </c>
      <c r="AV96" s="85">
        <f t="shared" si="46"/>
        <v>301.20000000000005</v>
      </c>
      <c r="AW96" s="85">
        <f t="shared" si="46"/>
        <v>245.20000000000002</v>
      </c>
      <c r="AX96" s="85">
        <f t="shared" si="46"/>
        <v>58.300000000000004</v>
      </c>
      <c r="AY96" s="85">
        <f t="shared" si="46"/>
        <v>623.1999999999999</v>
      </c>
      <c r="AZ96" s="85">
        <f t="shared" si="46"/>
        <v>10367.3</v>
      </c>
      <c r="BA96" s="85">
        <f t="shared" si="46"/>
        <v>8322.1</v>
      </c>
      <c r="BB96" s="85">
        <f t="shared" si="46"/>
        <v>6953.9</v>
      </c>
      <c r="BC96" s="85">
        <f t="shared" si="46"/>
        <v>30183.899999999998</v>
      </c>
      <c r="BD96" s="85">
        <f t="shared" si="46"/>
        <v>4476.400000000001</v>
      </c>
      <c r="BE96" s="85">
        <f t="shared" si="46"/>
        <v>1337</v>
      </c>
      <c r="BF96" s="85">
        <f t="shared" si="46"/>
        <v>21348.2</v>
      </c>
      <c r="BG96" s="85">
        <f t="shared" si="46"/>
        <v>877.6</v>
      </c>
      <c r="BH96" s="85">
        <f t="shared" si="46"/>
        <v>656</v>
      </c>
      <c r="BI96" s="85">
        <f t="shared" si="46"/>
        <v>276.2</v>
      </c>
      <c r="BJ96" s="85">
        <f t="shared" si="46"/>
        <v>5641.3</v>
      </c>
      <c r="BK96" s="85">
        <f t="shared" si="46"/>
        <v>13698</v>
      </c>
      <c r="BL96" s="85">
        <f t="shared" si="46"/>
        <v>210.6</v>
      </c>
      <c r="BM96" s="85">
        <f t="shared" si="46"/>
        <v>329.5</v>
      </c>
      <c r="BN96" s="85">
        <f t="shared" si="46"/>
        <v>3864.1000000000004</v>
      </c>
      <c r="BO96" s="85">
        <f t="shared" si="46"/>
        <v>1692</v>
      </c>
      <c r="BP96" s="85">
        <f aca="true" t="shared" si="47" ref="BP96:EA96">BP88+BP91+BP92+BP93+BP94+BP95</f>
        <v>228.2</v>
      </c>
      <c r="BQ96" s="85">
        <f t="shared" si="47"/>
        <v>5391.6</v>
      </c>
      <c r="BR96" s="85">
        <f t="shared" si="47"/>
        <v>4450.3</v>
      </c>
      <c r="BS96" s="85">
        <f t="shared" si="47"/>
        <v>1223</v>
      </c>
      <c r="BT96" s="85">
        <f t="shared" si="47"/>
        <v>324.7</v>
      </c>
      <c r="BU96" s="85">
        <f t="shared" si="47"/>
        <v>472.6</v>
      </c>
      <c r="BV96" s="85">
        <f t="shared" si="47"/>
        <v>1364.3</v>
      </c>
      <c r="BW96" s="85">
        <f t="shared" si="47"/>
        <v>1691.7</v>
      </c>
      <c r="BX96" s="85">
        <f t="shared" si="47"/>
        <v>85.2</v>
      </c>
      <c r="BY96" s="85">
        <f t="shared" si="47"/>
        <v>628.6</v>
      </c>
      <c r="BZ96" s="85">
        <f t="shared" si="47"/>
        <v>255.70000000000002</v>
      </c>
      <c r="CA96" s="85">
        <f t="shared" si="47"/>
        <v>203.20000000000002</v>
      </c>
      <c r="CB96" s="85">
        <f t="shared" si="47"/>
        <v>81321.2</v>
      </c>
      <c r="CC96" s="85">
        <f t="shared" si="47"/>
        <v>182.5</v>
      </c>
      <c r="CD96" s="85">
        <f t="shared" si="47"/>
        <v>77.4</v>
      </c>
      <c r="CE96" s="85">
        <f t="shared" si="47"/>
        <v>163.10000000000002</v>
      </c>
      <c r="CF96" s="85">
        <f t="shared" si="47"/>
        <v>114.5</v>
      </c>
      <c r="CG96" s="85">
        <f t="shared" si="47"/>
        <v>210.7</v>
      </c>
      <c r="CH96" s="85">
        <f t="shared" si="47"/>
        <v>120.1</v>
      </c>
      <c r="CI96" s="85">
        <f t="shared" si="47"/>
        <v>726.6</v>
      </c>
      <c r="CJ96" s="85">
        <f t="shared" si="47"/>
        <v>1099.3999999999999</v>
      </c>
      <c r="CK96" s="85">
        <f t="shared" si="47"/>
        <v>4609.900000000001</v>
      </c>
      <c r="CL96" s="85">
        <f t="shared" si="47"/>
        <v>1336.9</v>
      </c>
      <c r="CM96" s="85">
        <f t="shared" si="47"/>
        <v>788.8</v>
      </c>
      <c r="CN96" s="85">
        <f t="shared" si="47"/>
        <v>25303.8</v>
      </c>
      <c r="CO96" s="85">
        <f t="shared" si="47"/>
        <v>14491.699999999999</v>
      </c>
      <c r="CP96" s="85">
        <f t="shared" si="47"/>
        <v>1176.1</v>
      </c>
      <c r="CQ96" s="85">
        <f t="shared" si="47"/>
        <v>1482.7</v>
      </c>
      <c r="CR96" s="85">
        <f t="shared" si="47"/>
        <v>207.79999999999998</v>
      </c>
      <c r="CS96" s="85">
        <f t="shared" si="47"/>
        <v>330.7</v>
      </c>
      <c r="CT96" s="85">
        <f t="shared" si="47"/>
        <v>132.6</v>
      </c>
      <c r="CU96" s="85">
        <f t="shared" si="47"/>
        <v>46.1</v>
      </c>
      <c r="CV96" s="85">
        <f t="shared" si="47"/>
        <v>58.2</v>
      </c>
      <c r="CW96" s="85">
        <f t="shared" si="47"/>
        <v>177.5</v>
      </c>
      <c r="CX96" s="85">
        <f t="shared" si="47"/>
        <v>477.3</v>
      </c>
      <c r="CY96" s="85">
        <f t="shared" si="47"/>
        <v>60.2</v>
      </c>
      <c r="CZ96" s="85">
        <f t="shared" si="47"/>
        <v>2362.6000000000004</v>
      </c>
      <c r="DA96" s="85">
        <f t="shared" si="47"/>
        <v>184.5</v>
      </c>
      <c r="DB96" s="85">
        <f t="shared" si="47"/>
        <v>304.2</v>
      </c>
      <c r="DC96" s="85">
        <f t="shared" si="47"/>
        <v>153.3</v>
      </c>
      <c r="DD96" s="85">
        <f t="shared" si="47"/>
        <v>151.5</v>
      </c>
      <c r="DE96" s="85">
        <f t="shared" si="47"/>
        <v>476.5</v>
      </c>
      <c r="DF96" s="85">
        <f t="shared" si="47"/>
        <v>21365.100000000002</v>
      </c>
      <c r="DG96" s="85">
        <f t="shared" si="47"/>
        <v>117.5</v>
      </c>
      <c r="DH96" s="85">
        <f t="shared" si="47"/>
        <v>2324.2</v>
      </c>
      <c r="DI96" s="85">
        <f t="shared" si="47"/>
        <v>2928.1</v>
      </c>
      <c r="DJ96" s="85">
        <f t="shared" si="47"/>
        <v>681.2</v>
      </c>
      <c r="DK96" s="85">
        <f t="shared" si="47"/>
        <v>382.4</v>
      </c>
      <c r="DL96" s="85">
        <f t="shared" si="47"/>
        <v>6111.3</v>
      </c>
      <c r="DM96" s="85">
        <f t="shared" si="47"/>
        <v>316.7</v>
      </c>
      <c r="DN96" s="85">
        <f t="shared" si="47"/>
        <v>1449.8</v>
      </c>
      <c r="DO96" s="85">
        <f t="shared" si="47"/>
        <v>3009.4</v>
      </c>
      <c r="DP96" s="85">
        <f t="shared" si="47"/>
        <v>201.6</v>
      </c>
      <c r="DQ96" s="85">
        <f t="shared" si="47"/>
        <v>526.1</v>
      </c>
      <c r="DR96" s="85">
        <f t="shared" si="47"/>
        <v>1413.8</v>
      </c>
      <c r="DS96" s="85">
        <f t="shared" si="47"/>
        <v>821.3</v>
      </c>
      <c r="DT96" s="85">
        <f t="shared" si="47"/>
        <v>190.1</v>
      </c>
      <c r="DU96" s="85">
        <f t="shared" si="47"/>
        <v>399.5</v>
      </c>
      <c r="DV96" s="85">
        <f t="shared" si="47"/>
        <v>196.9</v>
      </c>
      <c r="DW96" s="85">
        <f t="shared" si="47"/>
        <v>367.9</v>
      </c>
      <c r="DX96" s="85">
        <f t="shared" si="47"/>
        <v>242.2</v>
      </c>
      <c r="DY96" s="85">
        <f t="shared" si="47"/>
        <v>341.2</v>
      </c>
      <c r="DZ96" s="85">
        <f t="shared" si="47"/>
        <v>1192.8</v>
      </c>
      <c r="EA96" s="85">
        <f t="shared" si="47"/>
        <v>548.9000000000001</v>
      </c>
      <c r="EB96" s="85">
        <f aca="true" t="shared" si="48" ref="EB96:FX96">EB88+EB91+EB92+EB93+EB94+EB95</f>
        <v>585</v>
      </c>
      <c r="EC96" s="85">
        <f t="shared" si="48"/>
        <v>284.3</v>
      </c>
      <c r="ED96" s="85">
        <f t="shared" si="48"/>
        <v>1616.3</v>
      </c>
      <c r="EE96" s="85">
        <f t="shared" si="48"/>
        <v>243.1</v>
      </c>
      <c r="EF96" s="85">
        <f t="shared" si="48"/>
        <v>1609.6</v>
      </c>
      <c r="EG96" s="85">
        <f t="shared" si="48"/>
        <v>280</v>
      </c>
      <c r="EH96" s="85">
        <f t="shared" si="48"/>
        <v>245.9</v>
      </c>
      <c r="EI96" s="85">
        <f t="shared" si="48"/>
        <v>17257.3</v>
      </c>
      <c r="EJ96" s="85">
        <f t="shared" si="48"/>
        <v>8563.3</v>
      </c>
      <c r="EK96" s="85">
        <f t="shared" si="48"/>
        <v>655.5999999999999</v>
      </c>
      <c r="EL96" s="85">
        <f t="shared" si="48"/>
        <v>462.1</v>
      </c>
      <c r="EM96" s="85">
        <f t="shared" si="48"/>
        <v>601.3000000000001</v>
      </c>
      <c r="EN96" s="85">
        <f t="shared" si="48"/>
        <v>1064.4</v>
      </c>
      <c r="EO96" s="85">
        <f t="shared" si="48"/>
        <v>479.7</v>
      </c>
      <c r="EP96" s="85">
        <f t="shared" si="48"/>
        <v>416.2</v>
      </c>
      <c r="EQ96" s="85">
        <f t="shared" si="48"/>
        <v>2129.7</v>
      </c>
      <c r="ER96" s="85">
        <f t="shared" si="48"/>
        <v>395</v>
      </c>
      <c r="ES96" s="85">
        <f t="shared" si="48"/>
        <v>123.2</v>
      </c>
      <c r="ET96" s="85">
        <f t="shared" si="48"/>
        <v>208.4</v>
      </c>
      <c r="EU96" s="85">
        <f t="shared" si="48"/>
        <v>587.9000000000001</v>
      </c>
      <c r="EV96" s="85">
        <f t="shared" si="48"/>
        <v>65.1</v>
      </c>
      <c r="EW96" s="85">
        <f t="shared" si="48"/>
        <v>678.0999999999999</v>
      </c>
      <c r="EX96" s="85">
        <f t="shared" si="48"/>
        <v>271.1</v>
      </c>
      <c r="EY96" s="85">
        <f t="shared" si="48"/>
        <v>257.1</v>
      </c>
      <c r="EZ96" s="85">
        <f t="shared" si="48"/>
        <v>120.3</v>
      </c>
      <c r="FA96" s="85">
        <f t="shared" si="48"/>
        <v>2902.6</v>
      </c>
      <c r="FB96" s="85">
        <f t="shared" si="48"/>
        <v>471.5</v>
      </c>
      <c r="FC96" s="85">
        <f t="shared" si="48"/>
        <v>2801.1</v>
      </c>
      <c r="FD96" s="85">
        <f t="shared" si="48"/>
        <v>399.6</v>
      </c>
      <c r="FE96" s="85">
        <f t="shared" si="48"/>
        <v>102.7</v>
      </c>
      <c r="FF96" s="85">
        <f t="shared" si="48"/>
        <v>189.3</v>
      </c>
      <c r="FG96" s="85">
        <f t="shared" si="48"/>
        <v>112.5</v>
      </c>
      <c r="FH96" s="85">
        <f t="shared" si="48"/>
        <v>95.1</v>
      </c>
      <c r="FI96" s="85">
        <f t="shared" si="48"/>
        <v>1815.7</v>
      </c>
      <c r="FJ96" s="85">
        <f t="shared" si="48"/>
        <v>1690.3</v>
      </c>
      <c r="FK96" s="85">
        <f t="shared" si="48"/>
        <v>2045.6</v>
      </c>
      <c r="FL96" s="85">
        <f t="shared" si="48"/>
        <v>3879.3</v>
      </c>
      <c r="FM96" s="85">
        <f t="shared" si="48"/>
        <v>2938.6</v>
      </c>
      <c r="FN96" s="85">
        <f t="shared" si="48"/>
        <v>18227.5</v>
      </c>
      <c r="FO96" s="85">
        <f t="shared" si="48"/>
        <v>1124.5</v>
      </c>
      <c r="FP96" s="85">
        <f t="shared" si="48"/>
        <v>2274.7999999999997</v>
      </c>
      <c r="FQ96" s="85">
        <f t="shared" si="48"/>
        <v>847</v>
      </c>
      <c r="FR96" s="85">
        <f t="shared" si="48"/>
        <v>149</v>
      </c>
      <c r="FS96" s="85">
        <f t="shared" si="48"/>
        <v>157.1</v>
      </c>
      <c r="FT96" s="85">
        <f t="shared" si="48"/>
        <v>107.3</v>
      </c>
      <c r="FU96" s="85">
        <f t="shared" si="48"/>
        <v>789.3000000000001</v>
      </c>
      <c r="FV96" s="85">
        <f t="shared" si="48"/>
        <v>643.3</v>
      </c>
      <c r="FW96" s="85">
        <f t="shared" si="48"/>
        <v>136.2</v>
      </c>
      <c r="FX96" s="85">
        <f t="shared" si="48"/>
        <v>85</v>
      </c>
      <c r="FY96" s="15">
        <f>SUM(FY88:FY95)</f>
        <v>5206.7</v>
      </c>
      <c r="FZ96" s="15">
        <f aca="true" t="shared" si="49" ref="FZ96:FZ101">SUM(C96:FX96)</f>
        <v>777080.5999999999</v>
      </c>
      <c r="GA96" s="15"/>
      <c r="GB96" s="86"/>
      <c r="GC96" s="15"/>
      <c r="GD96" s="15"/>
      <c r="GE96" s="15"/>
      <c r="GF96" s="19"/>
      <c r="GG96" s="19"/>
      <c r="GH96" s="18"/>
      <c r="GI96" s="18"/>
      <c r="GJ96" s="18"/>
      <c r="GK96" s="18"/>
      <c r="GL96" s="18"/>
      <c r="GM96" s="18"/>
      <c r="GN96" s="18"/>
      <c r="GO96" s="18"/>
    </row>
    <row r="97" spans="1:197" s="20" customFormat="1" ht="15">
      <c r="A97" s="4" t="s">
        <v>368</v>
      </c>
      <c r="B97" s="5" t="s">
        <v>369</v>
      </c>
      <c r="C97" s="17">
        <f>C8</f>
        <v>0</v>
      </c>
      <c r="D97" s="17">
        <f aca="true" t="shared" si="50" ref="D97:BO97">D8</f>
        <v>4789.5</v>
      </c>
      <c r="E97" s="17">
        <f t="shared" si="50"/>
        <v>0</v>
      </c>
      <c r="F97" s="17">
        <f t="shared" si="50"/>
        <v>0</v>
      </c>
      <c r="G97" s="17">
        <f t="shared" si="50"/>
        <v>0</v>
      </c>
      <c r="H97" s="17">
        <f t="shared" si="50"/>
        <v>0</v>
      </c>
      <c r="I97" s="17">
        <f t="shared" si="50"/>
        <v>0</v>
      </c>
      <c r="J97" s="17">
        <f t="shared" si="50"/>
        <v>0</v>
      </c>
      <c r="K97" s="17">
        <f t="shared" si="50"/>
        <v>0</v>
      </c>
      <c r="L97" s="17">
        <f t="shared" si="50"/>
        <v>0</v>
      </c>
      <c r="M97" s="17">
        <f t="shared" si="50"/>
        <v>0</v>
      </c>
      <c r="N97" s="17">
        <f t="shared" si="50"/>
        <v>0</v>
      </c>
      <c r="O97" s="17">
        <f t="shared" si="50"/>
        <v>0</v>
      </c>
      <c r="P97" s="17">
        <f t="shared" si="50"/>
        <v>0</v>
      </c>
      <c r="Q97" s="17">
        <f t="shared" si="50"/>
        <v>0</v>
      </c>
      <c r="R97" s="17">
        <f t="shared" si="50"/>
        <v>0</v>
      </c>
      <c r="S97" s="17">
        <f t="shared" si="50"/>
        <v>0</v>
      </c>
      <c r="T97" s="17">
        <f t="shared" si="50"/>
        <v>0</v>
      </c>
      <c r="U97" s="17">
        <f t="shared" si="50"/>
        <v>0</v>
      </c>
      <c r="V97" s="17">
        <f t="shared" si="50"/>
        <v>0</v>
      </c>
      <c r="W97" s="17">
        <f t="shared" si="50"/>
        <v>339.5</v>
      </c>
      <c r="X97" s="17">
        <f t="shared" si="50"/>
        <v>0</v>
      </c>
      <c r="Y97" s="17">
        <f t="shared" si="50"/>
        <v>0</v>
      </c>
      <c r="Z97" s="17">
        <f t="shared" si="50"/>
        <v>0</v>
      </c>
      <c r="AA97" s="17">
        <f t="shared" si="50"/>
        <v>0</v>
      </c>
      <c r="AB97" s="17">
        <f t="shared" si="50"/>
        <v>0</v>
      </c>
      <c r="AC97" s="17">
        <f t="shared" si="50"/>
        <v>0</v>
      </c>
      <c r="AD97" s="17">
        <f t="shared" si="50"/>
        <v>0</v>
      </c>
      <c r="AE97" s="17">
        <f t="shared" si="50"/>
        <v>0</v>
      </c>
      <c r="AF97" s="17">
        <f t="shared" si="50"/>
        <v>0</v>
      </c>
      <c r="AG97" s="17">
        <f t="shared" si="50"/>
        <v>0</v>
      </c>
      <c r="AH97" s="17">
        <f t="shared" si="50"/>
        <v>0</v>
      </c>
      <c r="AI97" s="17">
        <f t="shared" si="50"/>
        <v>0</v>
      </c>
      <c r="AJ97" s="17">
        <f t="shared" si="50"/>
        <v>0</v>
      </c>
      <c r="AK97" s="17">
        <f t="shared" si="50"/>
        <v>0</v>
      </c>
      <c r="AL97" s="17">
        <f t="shared" si="50"/>
        <v>0</v>
      </c>
      <c r="AM97" s="17">
        <f t="shared" si="50"/>
        <v>19.5</v>
      </c>
      <c r="AN97" s="17">
        <f t="shared" si="50"/>
        <v>0</v>
      </c>
      <c r="AO97" s="17">
        <f t="shared" si="50"/>
        <v>0</v>
      </c>
      <c r="AP97" s="17">
        <f t="shared" si="50"/>
        <v>1153.5</v>
      </c>
      <c r="AQ97" s="17">
        <f t="shared" si="50"/>
        <v>0</v>
      </c>
      <c r="AR97" s="17">
        <f t="shared" si="50"/>
        <v>2835</v>
      </c>
      <c r="AS97" s="17">
        <f t="shared" si="50"/>
        <v>0</v>
      </c>
      <c r="AT97" s="17">
        <f t="shared" si="50"/>
        <v>0</v>
      </c>
      <c r="AU97" s="17">
        <f t="shared" si="50"/>
        <v>0</v>
      </c>
      <c r="AV97" s="17">
        <f t="shared" si="50"/>
        <v>0</v>
      </c>
      <c r="AW97" s="17">
        <f t="shared" si="50"/>
        <v>0</v>
      </c>
      <c r="AX97" s="17">
        <f t="shared" si="50"/>
        <v>0</v>
      </c>
      <c r="AY97" s="17">
        <f t="shared" si="50"/>
        <v>0</v>
      </c>
      <c r="AZ97" s="17">
        <f t="shared" si="50"/>
        <v>0</v>
      </c>
      <c r="BA97" s="17">
        <f t="shared" si="50"/>
        <v>0</v>
      </c>
      <c r="BB97" s="17">
        <f t="shared" si="50"/>
        <v>0</v>
      </c>
      <c r="BC97" s="17">
        <f t="shared" si="50"/>
        <v>51.5</v>
      </c>
      <c r="BD97" s="17">
        <f t="shared" si="50"/>
        <v>0</v>
      </c>
      <c r="BE97" s="17">
        <f t="shared" si="50"/>
        <v>0</v>
      </c>
      <c r="BF97" s="17">
        <f t="shared" si="50"/>
        <v>34</v>
      </c>
      <c r="BG97" s="17">
        <f t="shared" si="50"/>
        <v>0</v>
      </c>
      <c r="BH97" s="17">
        <f t="shared" si="50"/>
        <v>0</v>
      </c>
      <c r="BI97" s="17">
        <f t="shared" si="50"/>
        <v>0</v>
      </c>
      <c r="BJ97" s="17">
        <f t="shared" si="50"/>
        <v>0</v>
      </c>
      <c r="BK97" s="17">
        <f t="shared" si="50"/>
        <v>0</v>
      </c>
      <c r="BL97" s="17">
        <f t="shared" si="50"/>
        <v>39</v>
      </c>
      <c r="BM97" s="17">
        <f t="shared" si="50"/>
        <v>0</v>
      </c>
      <c r="BN97" s="17">
        <f t="shared" si="50"/>
        <v>0</v>
      </c>
      <c r="BO97" s="17">
        <f t="shared" si="50"/>
        <v>0</v>
      </c>
      <c r="BP97" s="17">
        <f aca="true" t="shared" si="51" ref="BP97:EA97">BP8</f>
        <v>0</v>
      </c>
      <c r="BQ97" s="17">
        <f t="shared" si="51"/>
        <v>0</v>
      </c>
      <c r="BR97" s="17">
        <f t="shared" si="51"/>
        <v>335</v>
      </c>
      <c r="BS97" s="17">
        <f t="shared" si="51"/>
        <v>0</v>
      </c>
      <c r="BT97" s="17">
        <f t="shared" si="51"/>
        <v>0</v>
      </c>
      <c r="BU97" s="17">
        <f t="shared" si="51"/>
        <v>0</v>
      </c>
      <c r="BV97" s="17">
        <f t="shared" si="51"/>
        <v>0</v>
      </c>
      <c r="BW97" s="17">
        <f t="shared" si="51"/>
        <v>0</v>
      </c>
      <c r="BX97" s="17">
        <f t="shared" si="51"/>
        <v>0</v>
      </c>
      <c r="BY97" s="17">
        <f t="shared" si="51"/>
        <v>0</v>
      </c>
      <c r="BZ97" s="17">
        <f t="shared" si="51"/>
        <v>0</v>
      </c>
      <c r="CA97" s="17">
        <f t="shared" si="51"/>
        <v>0</v>
      </c>
      <c r="CB97" s="17">
        <f t="shared" si="51"/>
        <v>75.5</v>
      </c>
      <c r="CC97" s="17">
        <f t="shared" si="51"/>
        <v>0</v>
      </c>
      <c r="CD97" s="17">
        <f t="shared" si="51"/>
        <v>0</v>
      </c>
      <c r="CE97" s="17">
        <f t="shared" si="51"/>
        <v>0</v>
      </c>
      <c r="CF97" s="17">
        <f t="shared" si="51"/>
        <v>0</v>
      </c>
      <c r="CG97" s="17">
        <f t="shared" si="51"/>
        <v>0</v>
      </c>
      <c r="CH97" s="17">
        <f t="shared" si="51"/>
        <v>0</v>
      </c>
      <c r="CI97" s="17">
        <f t="shared" si="51"/>
        <v>0</v>
      </c>
      <c r="CJ97" s="17">
        <f t="shared" si="51"/>
        <v>0</v>
      </c>
      <c r="CK97" s="17">
        <f t="shared" si="51"/>
        <v>0</v>
      </c>
      <c r="CL97" s="17">
        <f t="shared" si="51"/>
        <v>0</v>
      </c>
      <c r="CM97" s="17">
        <f t="shared" si="51"/>
        <v>0</v>
      </c>
      <c r="CN97" s="17">
        <f t="shared" si="51"/>
        <v>0</v>
      </c>
      <c r="CO97" s="17">
        <f t="shared" si="51"/>
        <v>0</v>
      </c>
      <c r="CP97" s="17">
        <f t="shared" si="51"/>
        <v>0</v>
      </c>
      <c r="CQ97" s="17">
        <f t="shared" si="51"/>
        <v>0</v>
      </c>
      <c r="CR97" s="17">
        <f t="shared" si="51"/>
        <v>0</v>
      </c>
      <c r="CS97" s="17">
        <f t="shared" si="51"/>
        <v>0</v>
      </c>
      <c r="CT97" s="17">
        <f t="shared" si="51"/>
        <v>0</v>
      </c>
      <c r="CU97" s="17">
        <f t="shared" si="51"/>
        <v>447</v>
      </c>
      <c r="CV97" s="17">
        <f t="shared" si="51"/>
        <v>0</v>
      </c>
      <c r="CW97" s="17">
        <f t="shared" si="51"/>
        <v>0</v>
      </c>
      <c r="CX97" s="17">
        <f t="shared" si="51"/>
        <v>0</v>
      </c>
      <c r="CY97" s="17">
        <f t="shared" si="51"/>
        <v>204</v>
      </c>
      <c r="CZ97" s="17">
        <f t="shared" si="51"/>
        <v>0</v>
      </c>
      <c r="DA97" s="17">
        <f t="shared" si="51"/>
        <v>0</v>
      </c>
      <c r="DB97" s="17">
        <f t="shared" si="51"/>
        <v>0</v>
      </c>
      <c r="DC97" s="17">
        <f t="shared" si="51"/>
        <v>0</v>
      </c>
      <c r="DD97" s="17">
        <f t="shared" si="51"/>
        <v>0</v>
      </c>
      <c r="DE97" s="17">
        <f t="shared" si="51"/>
        <v>0</v>
      </c>
      <c r="DF97" s="17">
        <f t="shared" si="51"/>
        <v>0</v>
      </c>
      <c r="DG97" s="17">
        <f t="shared" si="51"/>
        <v>0</v>
      </c>
      <c r="DH97" s="17">
        <f t="shared" si="51"/>
        <v>0</v>
      </c>
      <c r="DI97" s="17">
        <f t="shared" si="51"/>
        <v>0</v>
      </c>
      <c r="DJ97" s="17">
        <f t="shared" si="51"/>
        <v>0</v>
      </c>
      <c r="DK97" s="17">
        <f t="shared" si="51"/>
        <v>0</v>
      </c>
      <c r="DL97" s="17">
        <f t="shared" si="51"/>
        <v>0</v>
      </c>
      <c r="DM97" s="17">
        <f t="shared" si="51"/>
        <v>0</v>
      </c>
      <c r="DN97" s="17">
        <f t="shared" si="51"/>
        <v>0</v>
      </c>
      <c r="DO97" s="17">
        <f t="shared" si="51"/>
        <v>0</v>
      </c>
      <c r="DP97" s="17">
        <f t="shared" si="51"/>
        <v>0</v>
      </c>
      <c r="DQ97" s="17">
        <f t="shared" si="51"/>
        <v>0</v>
      </c>
      <c r="DR97" s="17">
        <f t="shared" si="51"/>
        <v>0</v>
      </c>
      <c r="DS97" s="17">
        <f t="shared" si="51"/>
        <v>0</v>
      </c>
      <c r="DT97" s="17">
        <f t="shared" si="51"/>
        <v>0</v>
      </c>
      <c r="DU97" s="17">
        <f t="shared" si="51"/>
        <v>0</v>
      </c>
      <c r="DV97" s="17">
        <f t="shared" si="51"/>
        <v>0</v>
      </c>
      <c r="DW97" s="17">
        <f t="shared" si="51"/>
        <v>0</v>
      </c>
      <c r="DX97" s="17">
        <f t="shared" si="51"/>
        <v>0</v>
      </c>
      <c r="DY97" s="17">
        <f t="shared" si="51"/>
        <v>0</v>
      </c>
      <c r="DZ97" s="17">
        <f t="shared" si="51"/>
        <v>0</v>
      </c>
      <c r="EA97" s="17">
        <f t="shared" si="51"/>
        <v>0</v>
      </c>
      <c r="EB97" s="17">
        <f aca="true" t="shared" si="52" ref="EB97:FX97">EB8</f>
        <v>0</v>
      </c>
      <c r="EC97" s="17">
        <f t="shared" si="52"/>
        <v>0</v>
      </c>
      <c r="ED97" s="17">
        <f t="shared" si="52"/>
        <v>0</v>
      </c>
      <c r="EE97" s="17">
        <f t="shared" si="52"/>
        <v>0</v>
      </c>
      <c r="EF97" s="17">
        <f t="shared" si="52"/>
        <v>0</v>
      </c>
      <c r="EG97" s="17">
        <f t="shared" si="52"/>
        <v>0</v>
      </c>
      <c r="EH97" s="17">
        <f t="shared" si="52"/>
        <v>0</v>
      </c>
      <c r="EI97" s="17">
        <f t="shared" si="52"/>
        <v>0</v>
      </c>
      <c r="EJ97" s="17">
        <f t="shared" si="52"/>
        <v>0</v>
      </c>
      <c r="EK97" s="17">
        <f t="shared" si="52"/>
        <v>0</v>
      </c>
      <c r="EL97" s="17">
        <f t="shared" si="52"/>
        <v>0</v>
      </c>
      <c r="EM97" s="17">
        <f t="shared" si="52"/>
        <v>0</v>
      </c>
      <c r="EN97" s="17">
        <f t="shared" si="52"/>
        <v>81</v>
      </c>
      <c r="EO97" s="17">
        <f t="shared" si="52"/>
        <v>0</v>
      </c>
      <c r="EP97" s="17">
        <f t="shared" si="52"/>
        <v>0</v>
      </c>
      <c r="EQ97" s="17">
        <f t="shared" si="52"/>
        <v>0</v>
      </c>
      <c r="ER97" s="17">
        <f t="shared" si="52"/>
        <v>0</v>
      </c>
      <c r="ES97" s="17">
        <f t="shared" si="52"/>
        <v>0</v>
      </c>
      <c r="ET97" s="17">
        <f t="shared" si="52"/>
        <v>0</v>
      </c>
      <c r="EU97" s="17">
        <f t="shared" si="52"/>
        <v>0</v>
      </c>
      <c r="EV97" s="17">
        <f t="shared" si="52"/>
        <v>0</v>
      </c>
      <c r="EW97" s="17">
        <f t="shared" si="52"/>
        <v>0</v>
      </c>
      <c r="EX97" s="17">
        <f t="shared" si="52"/>
        <v>0</v>
      </c>
      <c r="EY97" s="17">
        <f t="shared" si="52"/>
        <v>974</v>
      </c>
      <c r="EZ97" s="17">
        <f t="shared" si="52"/>
        <v>0</v>
      </c>
      <c r="FA97" s="17">
        <f t="shared" si="52"/>
        <v>0</v>
      </c>
      <c r="FB97" s="17">
        <f t="shared" si="52"/>
        <v>0</v>
      </c>
      <c r="FC97" s="17">
        <f t="shared" si="52"/>
        <v>0</v>
      </c>
      <c r="FD97" s="17">
        <f t="shared" si="52"/>
        <v>0</v>
      </c>
      <c r="FE97" s="17">
        <f t="shared" si="52"/>
        <v>0</v>
      </c>
      <c r="FF97" s="17">
        <f t="shared" si="52"/>
        <v>0</v>
      </c>
      <c r="FG97" s="17">
        <f t="shared" si="52"/>
        <v>0</v>
      </c>
      <c r="FH97" s="17">
        <f t="shared" si="52"/>
        <v>0</v>
      </c>
      <c r="FI97" s="17">
        <f t="shared" si="52"/>
        <v>0</v>
      </c>
      <c r="FJ97" s="17">
        <f t="shared" si="52"/>
        <v>0</v>
      </c>
      <c r="FK97" s="17">
        <f t="shared" si="52"/>
        <v>0</v>
      </c>
      <c r="FL97" s="17">
        <f t="shared" si="52"/>
        <v>0</v>
      </c>
      <c r="FM97" s="17">
        <f t="shared" si="52"/>
        <v>0</v>
      </c>
      <c r="FN97" s="17">
        <f t="shared" si="52"/>
        <v>0</v>
      </c>
      <c r="FO97" s="17">
        <f t="shared" si="52"/>
        <v>0</v>
      </c>
      <c r="FP97" s="17">
        <f t="shared" si="52"/>
        <v>0</v>
      </c>
      <c r="FQ97" s="17">
        <f t="shared" si="52"/>
        <v>0</v>
      </c>
      <c r="FR97" s="17">
        <f t="shared" si="52"/>
        <v>0</v>
      </c>
      <c r="FS97" s="17">
        <f t="shared" si="52"/>
        <v>0</v>
      </c>
      <c r="FT97" s="17">
        <f t="shared" si="52"/>
        <v>0</v>
      </c>
      <c r="FU97" s="17">
        <f t="shared" si="52"/>
        <v>0</v>
      </c>
      <c r="FV97" s="17">
        <f t="shared" si="52"/>
        <v>0</v>
      </c>
      <c r="FW97" s="17">
        <f t="shared" si="52"/>
        <v>0</v>
      </c>
      <c r="FX97" s="17">
        <f t="shared" si="52"/>
        <v>0</v>
      </c>
      <c r="FY97" s="17"/>
      <c r="FZ97" s="86">
        <f t="shared" si="49"/>
        <v>11378</v>
      </c>
      <c r="GA97" s="86"/>
      <c r="GB97" s="86"/>
      <c r="GC97" s="86"/>
      <c r="GD97" s="86"/>
      <c r="GE97" s="17"/>
      <c r="GF97" s="10"/>
      <c r="GG97" s="19"/>
      <c r="GH97" s="18"/>
      <c r="GI97" s="18"/>
      <c r="GJ97" s="18"/>
      <c r="GK97" s="18"/>
      <c r="GL97" s="18"/>
      <c r="GM97" s="18"/>
      <c r="GN97" s="18"/>
      <c r="GO97" s="18"/>
    </row>
    <row r="98" spans="1:197" s="20" customFormat="1" ht="15">
      <c r="A98" s="4" t="s">
        <v>370</v>
      </c>
      <c r="B98" s="5" t="s">
        <v>371</v>
      </c>
      <c r="C98" s="17">
        <f>C27</f>
        <v>0</v>
      </c>
      <c r="D98" s="17">
        <f aca="true" t="shared" si="53" ref="D98:BO98">D27</f>
        <v>0</v>
      </c>
      <c r="E98" s="17">
        <f t="shared" si="53"/>
        <v>0</v>
      </c>
      <c r="F98" s="17">
        <f>F27</f>
        <v>437</v>
      </c>
      <c r="G98" s="17">
        <f t="shared" si="53"/>
        <v>0</v>
      </c>
      <c r="H98" s="17">
        <f t="shared" si="53"/>
        <v>0</v>
      </c>
      <c r="I98" s="17">
        <f t="shared" si="53"/>
        <v>601</v>
      </c>
      <c r="J98" s="17">
        <f t="shared" si="53"/>
        <v>0</v>
      </c>
      <c r="K98" s="17">
        <f t="shared" si="53"/>
        <v>0</v>
      </c>
      <c r="L98" s="17">
        <f t="shared" si="53"/>
        <v>0</v>
      </c>
      <c r="M98" s="17">
        <f t="shared" si="53"/>
        <v>0</v>
      </c>
      <c r="N98" s="17">
        <f t="shared" si="53"/>
        <v>0</v>
      </c>
      <c r="O98" s="17">
        <f t="shared" si="53"/>
        <v>0</v>
      </c>
      <c r="P98" s="17">
        <f t="shared" si="53"/>
        <v>0</v>
      </c>
      <c r="Q98" s="17">
        <f t="shared" si="53"/>
        <v>0</v>
      </c>
      <c r="R98" s="17">
        <f t="shared" si="53"/>
        <v>0</v>
      </c>
      <c r="S98" s="17">
        <f t="shared" si="53"/>
        <v>0</v>
      </c>
      <c r="T98" s="17">
        <f t="shared" si="53"/>
        <v>0</v>
      </c>
      <c r="U98" s="17">
        <f t="shared" si="53"/>
        <v>0</v>
      </c>
      <c r="V98" s="17">
        <f t="shared" si="53"/>
        <v>0</v>
      </c>
      <c r="W98" s="17">
        <f t="shared" si="53"/>
        <v>0</v>
      </c>
      <c r="X98" s="17">
        <f t="shared" si="53"/>
        <v>0</v>
      </c>
      <c r="Y98" s="17">
        <f t="shared" si="53"/>
        <v>0</v>
      </c>
      <c r="Z98" s="17">
        <f t="shared" si="53"/>
        <v>0</v>
      </c>
      <c r="AA98" s="17">
        <f t="shared" si="53"/>
        <v>0</v>
      </c>
      <c r="AB98" s="17">
        <f t="shared" si="53"/>
        <v>0</v>
      </c>
      <c r="AC98" s="17">
        <f t="shared" si="53"/>
        <v>0</v>
      </c>
      <c r="AD98" s="17">
        <f t="shared" si="53"/>
        <v>0</v>
      </c>
      <c r="AE98" s="17">
        <f t="shared" si="53"/>
        <v>0</v>
      </c>
      <c r="AF98" s="17">
        <f t="shared" si="53"/>
        <v>0</v>
      </c>
      <c r="AG98" s="17">
        <f t="shared" si="53"/>
        <v>0</v>
      </c>
      <c r="AH98" s="17">
        <f t="shared" si="53"/>
        <v>0</v>
      </c>
      <c r="AI98" s="17">
        <f t="shared" si="53"/>
        <v>0</v>
      </c>
      <c r="AJ98" s="17">
        <f t="shared" si="53"/>
        <v>0</v>
      </c>
      <c r="AK98" s="17">
        <f t="shared" si="53"/>
        <v>0</v>
      </c>
      <c r="AL98" s="17">
        <f t="shared" si="53"/>
        <v>0</v>
      </c>
      <c r="AM98" s="17">
        <f t="shared" si="53"/>
        <v>0</v>
      </c>
      <c r="AN98" s="17">
        <f t="shared" si="53"/>
        <v>0</v>
      </c>
      <c r="AO98" s="17">
        <f t="shared" si="53"/>
        <v>0</v>
      </c>
      <c r="AP98" s="17">
        <f t="shared" si="53"/>
        <v>0</v>
      </c>
      <c r="AQ98" s="17">
        <f t="shared" si="53"/>
        <v>0</v>
      </c>
      <c r="AR98" s="17">
        <f t="shared" si="53"/>
        <v>0</v>
      </c>
      <c r="AS98" s="17">
        <f t="shared" si="53"/>
        <v>0</v>
      </c>
      <c r="AT98" s="17">
        <f t="shared" si="53"/>
        <v>0</v>
      </c>
      <c r="AU98" s="17">
        <f t="shared" si="53"/>
        <v>0</v>
      </c>
      <c r="AV98" s="17">
        <f t="shared" si="53"/>
        <v>0</v>
      </c>
      <c r="AW98" s="17">
        <f t="shared" si="53"/>
        <v>0</v>
      </c>
      <c r="AX98" s="17">
        <f t="shared" si="53"/>
        <v>0</v>
      </c>
      <c r="AY98" s="17">
        <f t="shared" si="53"/>
        <v>0</v>
      </c>
      <c r="AZ98" s="17">
        <f t="shared" si="53"/>
        <v>0</v>
      </c>
      <c r="BA98" s="17">
        <f t="shared" si="53"/>
        <v>0</v>
      </c>
      <c r="BB98" s="17">
        <f t="shared" si="53"/>
        <v>0</v>
      </c>
      <c r="BC98" s="17">
        <f t="shared" si="53"/>
        <v>0</v>
      </c>
      <c r="BD98" s="17">
        <f t="shared" si="53"/>
        <v>0</v>
      </c>
      <c r="BE98" s="17">
        <f t="shared" si="53"/>
        <v>0</v>
      </c>
      <c r="BF98" s="17">
        <f t="shared" si="53"/>
        <v>0</v>
      </c>
      <c r="BG98" s="17">
        <f t="shared" si="53"/>
        <v>0</v>
      </c>
      <c r="BH98" s="17">
        <f t="shared" si="53"/>
        <v>0</v>
      </c>
      <c r="BI98" s="17">
        <f t="shared" si="53"/>
        <v>0</v>
      </c>
      <c r="BJ98" s="17">
        <f t="shared" si="53"/>
        <v>0</v>
      </c>
      <c r="BK98" s="17">
        <f t="shared" si="53"/>
        <v>0</v>
      </c>
      <c r="BL98" s="17">
        <f t="shared" si="53"/>
        <v>0</v>
      </c>
      <c r="BM98" s="17">
        <f t="shared" si="53"/>
        <v>0</v>
      </c>
      <c r="BN98" s="17">
        <f t="shared" si="53"/>
        <v>0</v>
      </c>
      <c r="BO98" s="17">
        <f t="shared" si="53"/>
        <v>0</v>
      </c>
      <c r="BP98" s="17">
        <f aca="true" t="shared" si="54" ref="BP98:EA98">BP27</f>
        <v>0</v>
      </c>
      <c r="BQ98" s="17">
        <f t="shared" si="54"/>
        <v>0</v>
      </c>
      <c r="BR98" s="17">
        <f t="shared" si="54"/>
        <v>0</v>
      </c>
      <c r="BS98" s="17">
        <f t="shared" si="54"/>
        <v>0</v>
      </c>
      <c r="BT98" s="17">
        <f t="shared" si="54"/>
        <v>0</v>
      </c>
      <c r="BU98" s="17">
        <f t="shared" si="54"/>
        <v>0</v>
      </c>
      <c r="BV98" s="17">
        <f t="shared" si="54"/>
        <v>0</v>
      </c>
      <c r="BW98" s="17">
        <f t="shared" si="54"/>
        <v>0</v>
      </c>
      <c r="BX98" s="17">
        <f t="shared" si="54"/>
        <v>0</v>
      </c>
      <c r="BY98" s="17">
        <f t="shared" si="54"/>
        <v>0</v>
      </c>
      <c r="BZ98" s="17">
        <f t="shared" si="54"/>
        <v>0</v>
      </c>
      <c r="CA98" s="17">
        <f t="shared" si="54"/>
        <v>0</v>
      </c>
      <c r="CB98" s="17">
        <f t="shared" si="54"/>
        <v>0</v>
      </c>
      <c r="CC98" s="17">
        <f t="shared" si="54"/>
        <v>0</v>
      </c>
      <c r="CD98" s="17">
        <f t="shared" si="54"/>
        <v>0</v>
      </c>
      <c r="CE98" s="17">
        <f t="shared" si="54"/>
        <v>0</v>
      </c>
      <c r="CF98" s="17">
        <f t="shared" si="54"/>
        <v>0</v>
      </c>
      <c r="CG98" s="17">
        <f t="shared" si="54"/>
        <v>0</v>
      </c>
      <c r="CH98" s="17">
        <f t="shared" si="54"/>
        <v>0</v>
      </c>
      <c r="CI98" s="17">
        <f t="shared" si="54"/>
        <v>0</v>
      </c>
      <c r="CJ98" s="17">
        <f t="shared" si="54"/>
        <v>0</v>
      </c>
      <c r="CK98" s="17">
        <f t="shared" si="54"/>
        <v>0</v>
      </c>
      <c r="CL98" s="17">
        <f t="shared" si="54"/>
        <v>0</v>
      </c>
      <c r="CM98" s="17">
        <f t="shared" si="54"/>
        <v>0</v>
      </c>
      <c r="CN98" s="17">
        <f t="shared" si="54"/>
        <v>0</v>
      </c>
      <c r="CO98" s="17">
        <f t="shared" si="54"/>
        <v>0</v>
      </c>
      <c r="CP98" s="17">
        <f t="shared" si="54"/>
        <v>0</v>
      </c>
      <c r="CQ98" s="17">
        <f t="shared" si="54"/>
        <v>0</v>
      </c>
      <c r="CR98" s="17">
        <f t="shared" si="54"/>
        <v>0</v>
      </c>
      <c r="CS98" s="17">
        <f t="shared" si="54"/>
        <v>0</v>
      </c>
      <c r="CT98" s="17">
        <f t="shared" si="54"/>
        <v>0</v>
      </c>
      <c r="CU98" s="17">
        <f t="shared" si="54"/>
        <v>0</v>
      </c>
      <c r="CV98" s="17">
        <f t="shared" si="54"/>
        <v>0</v>
      </c>
      <c r="CW98" s="17">
        <f t="shared" si="54"/>
        <v>0</v>
      </c>
      <c r="CX98" s="17">
        <f t="shared" si="54"/>
        <v>0</v>
      </c>
      <c r="CY98" s="17">
        <f t="shared" si="54"/>
        <v>0</v>
      </c>
      <c r="CZ98" s="17">
        <f t="shared" si="54"/>
        <v>0</v>
      </c>
      <c r="DA98" s="17">
        <f t="shared" si="54"/>
        <v>0</v>
      </c>
      <c r="DB98" s="17">
        <f t="shared" si="54"/>
        <v>0</v>
      </c>
      <c r="DC98" s="17">
        <f t="shared" si="54"/>
        <v>0</v>
      </c>
      <c r="DD98" s="17">
        <f t="shared" si="54"/>
        <v>0</v>
      </c>
      <c r="DE98" s="17">
        <f t="shared" si="54"/>
        <v>0</v>
      </c>
      <c r="DF98" s="17">
        <f t="shared" si="54"/>
        <v>0</v>
      </c>
      <c r="DG98" s="17">
        <f t="shared" si="54"/>
        <v>0</v>
      </c>
      <c r="DH98" s="17">
        <f t="shared" si="54"/>
        <v>0</v>
      </c>
      <c r="DI98" s="17">
        <f t="shared" si="54"/>
        <v>0</v>
      </c>
      <c r="DJ98" s="17">
        <f t="shared" si="54"/>
        <v>0</v>
      </c>
      <c r="DK98" s="17">
        <f t="shared" si="54"/>
        <v>0</v>
      </c>
      <c r="DL98" s="17">
        <f t="shared" si="54"/>
        <v>0</v>
      </c>
      <c r="DM98" s="17">
        <f t="shared" si="54"/>
        <v>0</v>
      </c>
      <c r="DN98" s="17">
        <f t="shared" si="54"/>
        <v>0</v>
      </c>
      <c r="DO98" s="17">
        <f t="shared" si="54"/>
        <v>0</v>
      </c>
      <c r="DP98" s="17">
        <f t="shared" si="54"/>
        <v>0</v>
      </c>
      <c r="DQ98" s="17">
        <f t="shared" si="54"/>
        <v>0</v>
      </c>
      <c r="DR98" s="17">
        <f t="shared" si="54"/>
        <v>0</v>
      </c>
      <c r="DS98" s="17">
        <f t="shared" si="54"/>
        <v>0</v>
      </c>
      <c r="DT98" s="17">
        <f t="shared" si="54"/>
        <v>0</v>
      </c>
      <c r="DU98" s="17">
        <f t="shared" si="54"/>
        <v>0</v>
      </c>
      <c r="DV98" s="17">
        <f t="shared" si="54"/>
        <v>0</v>
      </c>
      <c r="DW98" s="17">
        <f t="shared" si="54"/>
        <v>0</v>
      </c>
      <c r="DX98" s="17">
        <f t="shared" si="54"/>
        <v>0</v>
      </c>
      <c r="DY98" s="17">
        <f t="shared" si="54"/>
        <v>0</v>
      </c>
      <c r="DZ98" s="17">
        <f t="shared" si="54"/>
        <v>0</v>
      </c>
      <c r="EA98" s="17">
        <f t="shared" si="54"/>
        <v>0</v>
      </c>
      <c r="EB98" s="17">
        <f aca="true" t="shared" si="55" ref="EB98:FX98">EB27</f>
        <v>0</v>
      </c>
      <c r="EC98" s="17">
        <f t="shared" si="55"/>
        <v>0</v>
      </c>
      <c r="ED98" s="17">
        <f t="shared" si="55"/>
        <v>0</v>
      </c>
      <c r="EE98" s="17">
        <f t="shared" si="55"/>
        <v>0</v>
      </c>
      <c r="EF98" s="17">
        <f t="shared" si="55"/>
        <v>0</v>
      </c>
      <c r="EG98" s="17">
        <f t="shared" si="55"/>
        <v>0</v>
      </c>
      <c r="EH98" s="17">
        <f t="shared" si="55"/>
        <v>0</v>
      </c>
      <c r="EI98" s="17">
        <f t="shared" si="55"/>
        <v>0</v>
      </c>
      <c r="EJ98" s="17">
        <f t="shared" si="55"/>
        <v>0</v>
      </c>
      <c r="EK98" s="17">
        <f t="shared" si="55"/>
        <v>0</v>
      </c>
      <c r="EL98" s="17">
        <f t="shared" si="55"/>
        <v>0</v>
      </c>
      <c r="EM98" s="17">
        <f t="shared" si="55"/>
        <v>0</v>
      </c>
      <c r="EN98" s="17">
        <f t="shared" si="55"/>
        <v>0</v>
      </c>
      <c r="EO98" s="17">
        <f t="shared" si="55"/>
        <v>0</v>
      </c>
      <c r="EP98" s="17">
        <f t="shared" si="55"/>
        <v>0</v>
      </c>
      <c r="EQ98" s="17">
        <f t="shared" si="55"/>
        <v>0</v>
      </c>
      <c r="ER98" s="17">
        <f t="shared" si="55"/>
        <v>0</v>
      </c>
      <c r="ES98" s="17">
        <f t="shared" si="55"/>
        <v>0</v>
      </c>
      <c r="ET98" s="17">
        <f t="shared" si="55"/>
        <v>0</v>
      </c>
      <c r="EU98" s="17">
        <f t="shared" si="55"/>
        <v>0</v>
      </c>
      <c r="EV98" s="17">
        <f t="shared" si="55"/>
        <v>0</v>
      </c>
      <c r="EW98" s="17">
        <f t="shared" si="55"/>
        <v>0</v>
      </c>
      <c r="EX98" s="17">
        <f t="shared" si="55"/>
        <v>0</v>
      </c>
      <c r="EY98" s="17">
        <f t="shared" si="55"/>
        <v>0</v>
      </c>
      <c r="EZ98" s="17">
        <f t="shared" si="55"/>
        <v>0</v>
      </c>
      <c r="FA98" s="17">
        <f t="shared" si="55"/>
        <v>0</v>
      </c>
      <c r="FB98" s="17">
        <f t="shared" si="55"/>
        <v>0</v>
      </c>
      <c r="FC98" s="17">
        <f t="shared" si="55"/>
        <v>0</v>
      </c>
      <c r="FD98" s="17">
        <f t="shared" si="55"/>
        <v>0</v>
      </c>
      <c r="FE98" s="17">
        <f t="shared" si="55"/>
        <v>0</v>
      </c>
      <c r="FF98" s="17">
        <f t="shared" si="55"/>
        <v>0</v>
      </c>
      <c r="FG98" s="17">
        <f t="shared" si="55"/>
        <v>0</v>
      </c>
      <c r="FH98" s="17">
        <f t="shared" si="55"/>
        <v>0</v>
      </c>
      <c r="FI98" s="17">
        <f t="shared" si="55"/>
        <v>0</v>
      </c>
      <c r="FJ98" s="17">
        <f t="shared" si="55"/>
        <v>0</v>
      </c>
      <c r="FK98" s="17">
        <f t="shared" si="55"/>
        <v>0</v>
      </c>
      <c r="FL98" s="17">
        <f t="shared" si="55"/>
        <v>0</v>
      </c>
      <c r="FM98" s="17">
        <f t="shared" si="55"/>
        <v>0</v>
      </c>
      <c r="FN98" s="17">
        <f t="shared" si="55"/>
        <v>0</v>
      </c>
      <c r="FO98" s="17">
        <f t="shared" si="55"/>
        <v>0</v>
      </c>
      <c r="FP98" s="17">
        <f t="shared" si="55"/>
        <v>0</v>
      </c>
      <c r="FQ98" s="17">
        <f t="shared" si="55"/>
        <v>0</v>
      </c>
      <c r="FR98" s="17">
        <f t="shared" si="55"/>
        <v>0</v>
      </c>
      <c r="FS98" s="17">
        <f t="shared" si="55"/>
        <v>0</v>
      </c>
      <c r="FT98" s="17">
        <f t="shared" si="55"/>
        <v>0</v>
      </c>
      <c r="FU98" s="17">
        <f t="shared" si="55"/>
        <v>0</v>
      </c>
      <c r="FV98" s="17">
        <f t="shared" si="55"/>
        <v>0</v>
      </c>
      <c r="FW98" s="17">
        <f t="shared" si="55"/>
        <v>0</v>
      </c>
      <c r="FX98" s="17">
        <f t="shared" si="55"/>
        <v>0</v>
      </c>
      <c r="FY98" s="17">
        <f>SUM(C98:FX98)</f>
        <v>1038</v>
      </c>
      <c r="FZ98" s="86">
        <f t="shared" si="49"/>
        <v>1038</v>
      </c>
      <c r="GA98" s="86"/>
      <c r="GB98" s="86"/>
      <c r="GC98" s="86"/>
      <c r="GD98" s="86"/>
      <c r="GE98" s="17"/>
      <c r="GF98" s="17"/>
      <c r="GG98" s="19"/>
      <c r="GH98" s="18"/>
      <c r="GI98" s="18"/>
      <c r="GJ98" s="18"/>
      <c r="GK98" s="18"/>
      <c r="GL98" s="18"/>
      <c r="GM98" s="18"/>
      <c r="GN98" s="18"/>
      <c r="GO98" s="18"/>
    </row>
    <row r="99" spans="1:197" s="20" customFormat="1" ht="15">
      <c r="A99" s="4" t="s">
        <v>372</v>
      </c>
      <c r="B99" s="5" t="s">
        <v>373</v>
      </c>
      <c r="C99" s="15">
        <f>C96+C97+C98</f>
        <v>5374.8</v>
      </c>
      <c r="D99" s="15">
        <f aca="true" t="shared" si="56" ref="D99:BO99">D96+D97+D98</f>
        <v>41917.3</v>
      </c>
      <c r="E99" s="15">
        <f t="shared" si="56"/>
        <v>6872</v>
      </c>
      <c r="F99" s="15">
        <f>F96+F97+F98</f>
        <v>14450.6</v>
      </c>
      <c r="G99" s="15">
        <f t="shared" si="56"/>
        <v>1064.7</v>
      </c>
      <c r="H99" s="15">
        <f t="shared" si="56"/>
        <v>961</v>
      </c>
      <c r="I99" s="15">
        <f t="shared" si="56"/>
        <v>10542.199999999999</v>
      </c>
      <c r="J99" s="15">
        <f t="shared" si="56"/>
        <v>2142</v>
      </c>
      <c r="K99" s="15">
        <f t="shared" si="56"/>
        <v>306.5</v>
      </c>
      <c r="L99" s="15">
        <f t="shared" si="56"/>
        <v>3203.6</v>
      </c>
      <c r="M99" s="15">
        <f t="shared" si="56"/>
        <v>1478.3999999999999</v>
      </c>
      <c r="N99" s="15">
        <f t="shared" si="56"/>
        <v>48979.3</v>
      </c>
      <c r="O99" s="15">
        <f t="shared" si="56"/>
        <v>15156.6</v>
      </c>
      <c r="P99" s="15">
        <f t="shared" si="56"/>
        <v>165</v>
      </c>
      <c r="Q99" s="15">
        <f>Q96+Q97+Q98</f>
        <v>34214.9</v>
      </c>
      <c r="R99" s="15">
        <f t="shared" si="56"/>
        <v>477.1</v>
      </c>
      <c r="S99" s="15">
        <f t="shared" si="56"/>
        <v>1568.3999999999999</v>
      </c>
      <c r="T99" s="15">
        <f t="shared" si="56"/>
        <v>152</v>
      </c>
      <c r="U99" s="15">
        <f t="shared" si="56"/>
        <v>65.19999999999999</v>
      </c>
      <c r="V99" s="15">
        <f t="shared" si="56"/>
        <v>277.7</v>
      </c>
      <c r="W99" s="15">
        <f t="shared" si="56"/>
        <v>414.6</v>
      </c>
      <c r="X99" s="15">
        <f t="shared" si="56"/>
        <v>48.7</v>
      </c>
      <c r="Y99" s="15">
        <f t="shared" si="56"/>
        <v>554.1</v>
      </c>
      <c r="Z99" s="15">
        <f t="shared" si="56"/>
        <v>251.3</v>
      </c>
      <c r="AA99" s="15">
        <f t="shared" si="56"/>
        <v>24905.9</v>
      </c>
      <c r="AB99" s="15">
        <f t="shared" si="56"/>
        <v>27673.3</v>
      </c>
      <c r="AC99" s="15">
        <f t="shared" si="56"/>
        <v>933.1</v>
      </c>
      <c r="AD99" s="15">
        <f t="shared" si="56"/>
        <v>1079.9</v>
      </c>
      <c r="AE99" s="15">
        <f t="shared" si="56"/>
        <v>97.9</v>
      </c>
      <c r="AF99" s="15">
        <f t="shared" si="56"/>
        <v>195.70000000000002</v>
      </c>
      <c r="AG99" s="15">
        <f>AG96+AG97+AG98</f>
        <v>933.9000000000001</v>
      </c>
      <c r="AH99" s="15">
        <f t="shared" si="56"/>
        <v>1092.1</v>
      </c>
      <c r="AI99" s="15">
        <f t="shared" si="56"/>
        <v>328.5</v>
      </c>
      <c r="AJ99" s="15">
        <f t="shared" si="56"/>
        <v>276.4</v>
      </c>
      <c r="AK99" s="15">
        <f t="shared" si="56"/>
        <v>216.8</v>
      </c>
      <c r="AL99" s="15">
        <f t="shared" si="56"/>
        <v>266.9</v>
      </c>
      <c r="AM99" s="15">
        <f t="shared" si="56"/>
        <v>516.2</v>
      </c>
      <c r="AN99" s="15">
        <f t="shared" si="56"/>
        <v>478.40000000000003</v>
      </c>
      <c r="AO99" s="15">
        <f t="shared" si="56"/>
        <v>5140.9</v>
      </c>
      <c r="AP99" s="15">
        <f t="shared" si="56"/>
        <v>72115.4</v>
      </c>
      <c r="AQ99" s="15">
        <f t="shared" si="56"/>
        <v>265.3</v>
      </c>
      <c r="AR99" s="15">
        <f t="shared" si="56"/>
        <v>56555.1</v>
      </c>
      <c r="AS99" s="15">
        <f t="shared" si="56"/>
        <v>6068.400000000001</v>
      </c>
      <c r="AT99" s="15">
        <f t="shared" si="56"/>
        <v>2700.2999999999997</v>
      </c>
      <c r="AU99" s="15">
        <f t="shared" si="56"/>
        <v>354.8</v>
      </c>
      <c r="AV99" s="15">
        <f t="shared" si="56"/>
        <v>301.20000000000005</v>
      </c>
      <c r="AW99" s="15">
        <f t="shared" si="56"/>
        <v>245.20000000000002</v>
      </c>
      <c r="AX99" s="15">
        <f t="shared" si="56"/>
        <v>58.300000000000004</v>
      </c>
      <c r="AY99" s="15">
        <f t="shared" si="56"/>
        <v>623.1999999999999</v>
      </c>
      <c r="AZ99" s="15">
        <f t="shared" si="56"/>
        <v>10367.3</v>
      </c>
      <c r="BA99" s="15">
        <f t="shared" si="56"/>
        <v>8322.1</v>
      </c>
      <c r="BB99" s="15">
        <f t="shared" si="56"/>
        <v>6953.9</v>
      </c>
      <c r="BC99" s="15">
        <f t="shared" si="56"/>
        <v>30235.399999999998</v>
      </c>
      <c r="BD99" s="15">
        <f t="shared" si="56"/>
        <v>4476.400000000001</v>
      </c>
      <c r="BE99" s="15">
        <f t="shared" si="56"/>
        <v>1337</v>
      </c>
      <c r="BF99" s="15">
        <f t="shared" si="56"/>
        <v>21382.2</v>
      </c>
      <c r="BG99" s="15">
        <f t="shared" si="56"/>
        <v>877.6</v>
      </c>
      <c r="BH99" s="15">
        <f t="shared" si="56"/>
        <v>656</v>
      </c>
      <c r="BI99" s="15">
        <f t="shared" si="56"/>
        <v>276.2</v>
      </c>
      <c r="BJ99" s="15">
        <f t="shared" si="56"/>
        <v>5641.3</v>
      </c>
      <c r="BK99" s="15">
        <f t="shared" si="56"/>
        <v>13698</v>
      </c>
      <c r="BL99" s="15">
        <f t="shared" si="56"/>
        <v>249.6</v>
      </c>
      <c r="BM99" s="15">
        <f t="shared" si="56"/>
        <v>329.5</v>
      </c>
      <c r="BN99" s="15">
        <f t="shared" si="56"/>
        <v>3864.1000000000004</v>
      </c>
      <c r="BO99" s="15">
        <f t="shared" si="56"/>
        <v>1692</v>
      </c>
      <c r="BP99" s="15">
        <f aca="true" t="shared" si="57" ref="BP99:EA99">BP96+BP97+BP98</f>
        <v>228.2</v>
      </c>
      <c r="BQ99" s="15">
        <f t="shared" si="57"/>
        <v>5391.6</v>
      </c>
      <c r="BR99" s="15">
        <f t="shared" si="57"/>
        <v>4785.3</v>
      </c>
      <c r="BS99" s="15">
        <f t="shared" si="57"/>
        <v>1223</v>
      </c>
      <c r="BT99" s="15">
        <f t="shared" si="57"/>
        <v>324.7</v>
      </c>
      <c r="BU99" s="15">
        <f t="shared" si="57"/>
        <v>472.6</v>
      </c>
      <c r="BV99" s="15">
        <f t="shared" si="57"/>
        <v>1364.3</v>
      </c>
      <c r="BW99" s="15">
        <f t="shared" si="57"/>
        <v>1691.7</v>
      </c>
      <c r="BX99" s="15">
        <f t="shared" si="57"/>
        <v>85.2</v>
      </c>
      <c r="BY99" s="15">
        <f t="shared" si="57"/>
        <v>628.6</v>
      </c>
      <c r="BZ99" s="15">
        <f t="shared" si="57"/>
        <v>255.70000000000002</v>
      </c>
      <c r="CA99" s="15">
        <f t="shared" si="57"/>
        <v>203.20000000000002</v>
      </c>
      <c r="CB99" s="15">
        <f t="shared" si="57"/>
        <v>81396.7</v>
      </c>
      <c r="CC99" s="15">
        <f t="shared" si="57"/>
        <v>182.5</v>
      </c>
      <c r="CD99" s="15">
        <f t="shared" si="57"/>
        <v>77.4</v>
      </c>
      <c r="CE99" s="15">
        <f t="shared" si="57"/>
        <v>163.10000000000002</v>
      </c>
      <c r="CF99" s="15">
        <f t="shared" si="57"/>
        <v>114.5</v>
      </c>
      <c r="CG99" s="15">
        <f t="shared" si="57"/>
        <v>210.7</v>
      </c>
      <c r="CH99" s="15">
        <f t="shared" si="57"/>
        <v>120.1</v>
      </c>
      <c r="CI99" s="15">
        <f t="shared" si="57"/>
        <v>726.6</v>
      </c>
      <c r="CJ99" s="15">
        <f t="shared" si="57"/>
        <v>1099.3999999999999</v>
      </c>
      <c r="CK99" s="15">
        <f t="shared" si="57"/>
        <v>4609.900000000001</v>
      </c>
      <c r="CL99" s="15">
        <f t="shared" si="57"/>
        <v>1336.9</v>
      </c>
      <c r="CM99" s="15">
        <f t="shared" si="57"/>
        <v>788.8</v>
      </c>
      <c r="CN99" s="15">
        <f t="shared" si="57"/>
        <v>25303.8</v>
      </c>
      <c r="CO99" s="15">
        <f t="shared" si="57"/>
        <v>14491.699999999999</v>
      </c>
      <c r="CP99" s="15">
        <f t="shared" si="57"/>
        <v>1176.1</v>
      </c>
      <c r="CQ99" s="15">
        <f t="shared" si="57"/>
        <v>1482.7</v>
      </c>
      <c r="CR99" s="15">
        <f t="shared" si="57"/>
        <v>207.79999999999998</v>
      </c>
      <c r="CS99" s="15">
        <f t="shared" si="57"/>
        <v>330.7</v>
      </c>
      <c r="CT99" s="15">
        <f t="shared" si="57"/>
        <v>132.6</v>
      </c>
      <c r="CU99" s="15">
        <f t="shared" si="57"/>
        <v>493.1</v>
      </c>
      <c r="CV99" s="15">
        <f t="shared" si="57"/>
        <v>58.2</v>
      </c>
      <c r="CW99" s="15">
        <f t="shared" si="57"/>
        <v>177.5</v>
      </c>
      <c r="CX99" s="15">
        <f t="shared" si="57"/>
        <v>477.3</v>
      </c>
      <c r="CY99" s="15">
        <f t="shared" si="57"/>
        <v>264.2</v>
      </c>
      <c r="CZ99" s="15">
        <f t="shared" si="57"/>
        <v>2362.6000000000004</v>
      </c>
      <c r="DA99" s="15">
        <f t="shared" si="57"/>
        <v>184.5</v>
      </c>
      <c r="DB99" s="15">
        <f t="shared" si="57"/>
        <v>304.2</v>
      </c>
      <c r="DC99" s="15">
        <f t="shared" si="57"/>
        <v>153.3</v>
      </c>
      <c r="DD99" s="15">
        <f t="shared" si="57"/>
        <v>151.5</v>
      </c>
      <c r="DE99" s="15">
        <f t="shared" si="57"/>
        <v>476.5</v>
      </c>
      <c r="DF99" s="15">
        <f t="shared" si="57"/>
        <v>21365.100000000002</v>
      </c>
      <c r="DG99" s="15">
        <f t="shared" si="57"/>
        <v>117.5</v>
      </c>
      <c r="DH99" s="15">
        <f t="shared" si="57"/>
        <v>2324.2</v>
      </c>
      <c r="DI99" s="15">
        <f t="shared" si="57"/>
        <v>2928.1</v>
      </c>
      <c r="DJ99" s="15">
        <f t="shared" si="57"/>
        <v>681.2</v>
      </c>
      <c r="DK99" s="15">
        <f t="shared" si="57"/>
        <v>382.4</v>
      </c>
      <c r="DL99" s="15">
        <f t="shared" si="57"/>
        <v>6111.3</v>
      </c>
      <c r="DM99" s="15">
        <f t="shared" si="57"/>
        <v>316.7</v>
      </c>
      <c r="DN99" s="15">
        <f t="shared" si="57"/>
        <v>1449.8</v>
      </c>
      <c r="DO99" s="15">
        <f t="shared" si="57"/>
        <v>3009.4</v>
      </c>
      <c r="DP99" s="15">
        <f t="shared" si="57"/>
        <v>201.6</v>
      </c>
      <c r="DQ99" s="15">
        <f t="shared" si="57"/>
        <v>526.1</v>
      </c>
      <c r="DR99" s="15">
        <f t="shared" si="57"/>
        <v>1413.8</v>
      </c>
      <c r="DS99" s="15">
        <f t="shared" si="57"/>
        <v>821.3</v>
      </c>
      <c r="DT99" s="15">
        <f t="shared" si="57"/>
        <v>190.1</v>
      </c>
      <c r="DU99" s="15">
        <f t="shared" si="57"/>
        <v>399.5</v>
      </c>
      <c r="DV99" s="15">
        <f t="shared" si="57"/>
        <v>196.9</v>
      </c>
      <c r="DW99" s="15">
        <f t="shared" si="57"/>
        <v>367.9</v>
      </c>
      <c r="DX99" s="15">
        <f t="shared" si="57"/>
        <v>242.2</v>
      </c>
      <c r="DY99" s="15">
        <f t="shared" si="57"/>
        <v>341.2</v>
      </c>
      <c r="DZ99" s="15">
        <f t="shared" si="57"/>
        <v>1192.8</v>
      </c>
      <c r="EA99" s="15">
        <f t="shared" si="57"/>
        <v>548.9000000000001</v>
      </c>
      <c r="EB99" s="15">
        <f aca="true" t="shared" si="58" ref="EB99:FX99">EB96+EB97+EB98</f>
        <v>585</v>
      </c>
      <c r="EC99" s="15">
        <f t="shared" si="58"/>
        <v>284.3</v>
      </c>
      <c r="ED99" s="15">
        <f t="shared" si="58"/>
        <v>1616.3</v>
      </c>
      <c r="EE99" s="15">
        <f t="shared" si="58"/>
        <v>243.1</v>
      </c>
      <c r="EF99" s="15">
        <f t="shared" si="58"/>
        <v>1609.6</v>
      </c>
      <c r="EG99" s="15">
        <f t="shared" si="58"/>
        <v>280</v>
      </c>
      <c r="EH99" s="15">
        <f t="shared" si="58"/>
        <v>245.9</v>
      </c>
      <c r="EI99" s="15">
        <f t="shared" si="58"/>
        <v>17257.3</v>
      </c>
      <c r="EJ99" s="15">
        <f t="shared" si="58"/>
        <v>8563.3</v>
      </c>
      <c r="EK99" s="15">
        <f t="shared" si="58"/>
        <v>655.5999999999999</v>
      </c>
      <c r="EL99" s="15">
        <f t="shared" si="58"/>
        <v>462.1</v>
      </c>
      <c r="EM99" s="15">
        <f t="shared" si="58"/>
        <v>601.3000000000001</v>
      </c>
      <c r="EN99" s="15">
        <f t="shared" si="58"/>
        <v>1145.4</v>
      </c>
      <c r="EO99" s="15">
        <f t="shared" si="58"/>
        <v>479.7</v>
      </c>
      <c r="EP99" s="15">
        <f t="shared" si="58"/>
        <v>416.2</v>
      </c>
      <c r="EQ99" s="15">
        <f t="shared" si="58"/>
        <v>2129.7</v>
      </c>
      <c r="ER99" s="15">
        <f t="shared" si="58"/>
        <v>395</v>
      </c>
      <c r="ES99" s="15">
        <f t="shared" si="58"/>
        <v>123.2</v>
      </c>
      <c r="ET99" s="15">
        <f t="shared" si="58"/>
        <v>208.4</v>
      </c>
      <c r="EU99" s="15">
        <f t="shared" si="58"/>
        <v>587.9000000000001</v>
      </c>
      <c r="EV99" s="15">
        <f t="shared" si="58"/>
        <v>65.1</v>
      </c>
      <c r="EW99" s="15">
        <f t="shared" si="58"/>
        <v>678.0999999999999</v>
      </c>
      <c r="EX99" s="15">
        <f t="shared" si="58"/>
        <v>271.1</v>
      </c>
      <c r="EY99" s="15">
        <f t="shared" si="58"/>
        <v>1231.1</v>
      </c>
      <c r="EZ99" s="15">
        <f t="shared" si="58"/>
        <v>120.3</v>
      </c>
      <c r="FA99" s="15">
        <f t="shared" si="58"/>
        <v>2902.6</v>
      </c>
      <c r="FB99" s="15">
        <f t="shared" si="58"/>
        <v>471.5</v>
      </c>
      <c r="FC99" s="15">
        <f t="shared" si="58"/>
        <v>2801.1</v>
      </c>
      <c r="FD99" s="15">
        <f t="shared" si="58"/>
        <v>399.6</v>
      </c>
      <c r="FE99" s="15">
        <f t="shared" si="58"/>
        <v>102.7</v>
      </c>
      <c r="FF99" s="15">
        <f t="shared" si="58"/>
        <v>189.3</v>
      </c>
      <c r="FG99" s="15">
        <f t="shared" si="58"/>
        <v>112.5</v>
      </c>
      <c r="FH99" s="15">
        <f t="shared" si="58"/>
        <v>95.1</v>
      </c>
      <c r="FI99" s="15">
        <f t="shared" si="58"/>
        <v>1815.7</v>
      </c>
      <c r="FJ99" s="15">
        <f t="shared" si="58"/>
        <v>1690.3</v>
      </c>
      <c r="FK99" s="15">
        <f t="shared" si="58"/>
        <v>2045.6</v>
      </c>
      <c r="FL99" s="15">
        <f t="shared" si="58"/>
        <v>3879.3</v>
      </c>
      <c r="FM99" s="15">
        <f t="shared" si="58"/>
        <v>2938.6</v>
      </c>
      <c r="FN99" s="15">
        <f t="shared" si="58"/>
        <v>18227.5</v>
      </c>
      <c r="FO99" s="15">
        <f t="shared" si="58"/>
        <v>1124.5</v>
      </c>
      <c r="FP99" s="15">
        <f t="shared" si="58"/>
        <v>2274.7999999999997</v>
      </c>
      <c r="FQ99" s="15">
        <f t="shared" si="58"/>
        <v>847</v>
      </c>
      <c r="FR99" s="15">
        <f t="shared" si="58"/>
        <v>149</v>
      </c>
      <c r="FS99" s="15">
        <f t="shared" si="58"/>
        <v>157.1</v>
      </c>
      <c r="FT99" s="15">
        <f t="shared" si="58"/>
        <v>107.3</v>
      </c>
      <c r="FU99" s="15">
        <f t="shared" si="58"/>
        <v>789.3000000000001</v>
      </c>
      <c r="FV99" s="15">
        <f t="shared" si="58"/>
        <v>643.3</v>
      </c>
      <c r="FW99" s="15">
        <f t="shared" si="58"/>
        <v>136.2</v>
      </c>
      <c r="FX99" s="15">
        <f t="shared" si="58"/>
        <v>85</v>
      </c>
      <c r="FY99" s="17"/>
      <c r="FZ99" s="86">
        <f t="shared" si="49"/>
        <v>789496.5999999999</v>
      </c>
      <c r="GA99" s="86"/>
      <c r="GB99" s="86"/>
      <c r="GC99" s="86"/>
      <c r="GD99" s="86"/>
      <c r="GE99" s="17"/>
      <c r="GF99" s="19"/>
      <c r="GG99" s="19"/>
      <c r="GH99" s="18"/>
      <c r="GI99" s="18"/>
      <c r="GJ99" s="18"/>
      <c r="GK99" s="18"/>
      <c r="GL99" s="18"/>
      <c r="GM99" s="18"/>
      <c r="GN99" s="18"/>
      <c r="GO99" s="18"/>
    </row>
    <row r="100" spans="1:197" s="20" customFormat="1" ht="15.75">
      <c r="A100" s="4" t="s">
        <v>374</v>
      </c>
      <c r="B100" s="39" t="s">
        <v>375</v>
      </c>
      <c r="C100" s="15">
        <f aca="true" t="shared" si="59" ref="C100:BO100">C99-C101</f>
        <v>5374.8</v>
      </c>
      <c r="D100" s="15">
        <f t="shared" si="59"/>
        <v>40169.3</v>
      </c>
      <c r="E100" s="15">
        <f t="shared" si="59"/>
        <v>6872</v>
      </c>
      <c r="F100" s="15">
        <f t="shared" si="59"/>
        <v>13640.5</v>
      </c>
      <c r="G100" s="15">
        <f t="shared" si="59"/>
        <v>1064.7</v>
      </c>
      <c r="H100" s="15">
        <f t="shared" si="59"/>
        <v>961</v>
      </c>
      <c r="I100" s="15">
        <f t="shared" si="59"/>
        <v>9667.4</v>
      </c>
      <c r="J100" s="15">
        <f t="shared" si="59"/>
        <v>2142</v>
      </c>
      <c r="K100" s="15">
        <f t="shared" si="59"/>
        <v>306.5</v>
      </c>
      <c r="L100" s="15">
        <f t="shared" si="59"/>
        <v>3203.6</v>
      </c>
      <c r="M100" s="15">
        <f t="shared" si="59"/>
        <v>1478.3999999999999</v>
      </c>
      <c r="N100" s="15">
        <f t="shared" si="59"/>
        <v>48979.3</v>
      </c>
      <c r="O100" s="15">
        <f t="shared" si="59"/>
        <v>15156.6</v>
      </c>
      <c r="P100" s="15">
        <f t="shared" si="59"/>
        <v>165</v>
      </c>
      <c r="Q100" s="15">
        <f t="shared" si="59"/>
        <v>34214.9</v>
      </c>
      <c r="R100" s="15">
        <f t="shared" si="59"/>
        <v>477.1</v>
      </c>
      <c r="S100" s="15">
        <f t="shared" si="59"/>
        <v>1568.3999999999999</v>
      </c>
      <c r="T100" s="15">
        <f t="shared" si="59"/>
        <v>152</v>
      </c>
      <c r="U100" s="15">
        <f t="shared" si="59"/>
        <v>65.19999999999999</v>
      </c>
      <c r="V100" s="15">
        <f t="shared" si="59"/>
        <v>277.7</v>
      </c>
      <c r="W100" s="15">
        <f t="shared" si="59"/>
        <v>414.6</v>
      </c>
      <c r="X100" s="15">
        <f t="shared" si="59"/>
        <v>48.7</v>
      </c>
      <c r="Y100" s="15">
        <f t="shared" si="59"/>
        <v>554.1</v>
      </c>
      <c r="Z100" s="15">
        <f t="shared" si="59"/>
        <v>251.3</v>
      </c>
      <c r="AA100" s="15">
        <f t="shared" si="59"/>
        <v>24905.9</v>
      </c>
      <c r="AB100" s="15">
        <f t="shared" si="59"/>
        <v>27673.3</v>
      </c>
      <c r="AC100" s="15">
        <f t="shared" si="59"/>
        <v>933.1</v>
      </c>
      <c r="AD100" s="15">
        <f t="shared" si="59"/>
        <v>1079.9</v>
      </c>
      <c r="AE100" s="15">
        <f t="shared" si="59"/>
        <v>97.9</v>
      </c>
      <c r="AF100" s="15">
        <f t="shared" si="59"/>
        <v>195.70000000000002</v>
      </c>
      <c r="AG100" s="15">
        <f t="shared" si="59"/>
        <v>933.9000000000001</v>
      </c>
      <c r="AH100" s="15">
        <f t="shared" si="59"/>
        <v>1092.1</v>
      </c>
      <c r="AI100" s="15">
        <f t="shared" si="59"/>
        <v>328.5</v>
      </c>
      <c r="AJ100" s="15">
        <f t="shared" si="59"/>
        <v>276.4</v>
      </c>
      <c r="AK100" s="15">
        <f t="shared" si="59"/>
        <v>216.8</v>
      </c>
      <c r="AL100" s="15">
        <f t="shared" si="59"/>
        <v>266.9</v>
      </c>
      <c r="AM100" s="15">
        <f t="shared" si="59"/>
        <v>516.2</v>
      </c>
      <c r="AN100" s="15">
        <f t="shared" si="59"/>
        <v>478.40000000000003</v>
      </c>
      <c r="AO100" s="15">
        <f t="shared" si="59"/>
        <v>5140.9</v>
      </c>
      <c r="AP100" s="15">
        <f t="shared" si="59"/>
        <v>72115.4</v>
      </c>
      <c r="AQ100" s="15">
        <f t="shared" si="59"/>
        <v>265.3</v>
      </c>
      <c r="AR100" s="15">
        <f t="shared" si="59"/>
        <v>56555.1</v>
      </c>
      <c r="AS100" s="15">
        <f t="shared" si="59"/>
        <v>5880.1</v>
      </c>
      <c r="AT100" s="15">
        <f t="shared" si="59"/>
        <v>2700.2999999999997</v>
      </c>
      <c r="AU100" s="15">
        <f t="shared" si="59"/>
        <v>354.8</v>
      </c>
      <c r="AV100" s="15">
        <f t="shared" si="59"/>
        <v>301.20000000000005</v>
      </c>
      <c r="AW100" s="15">
        <f t="shared" si="59"/>
        <v>245.20000000000002</v>
      </c>
      <c r="AX100" s="15">
        <f t="shared" si="59"/>
        <v>58.300000000000004</v>
      </c>
      <c r="AY100" s="15">
        <f t="shared" si="59"/>
        <v>623.1999999999999</v>
      </c>
      <c r="AZ100" s="15">
        <f t="shared" si="59"/>
        <v>10367.3</v>
      </c>
      <c r="BA100" s="15">
        <f t="shared" si="59"/>
        <v>8322.1</v>
      </c>
      <c r="BB100" s="15">
        <f t="shared" si="59"/>
        <v>6953.9</v>
      </c>
      <c r="BC100" s="15">
        <f t="shared" si="59"/>
        <v>28578.8</v>
      </c>
      <c r="BD100" s="15">
        <f t="shared" si="59"/>
        <v>4476.400000000001</v>
      </c>
      <c r="BE100" s="15">
        <f t="shared" si="59"/>
        <v>1337</v>
      </c>
      <c r="BF100" s="15">
        <f t="shared" si="59"/>
        <v>21382.2</v>
      </c>
      <c r="BG100" s="15">
        <f t="shared" si="59"/>
        <v>877.6</v>
      </c>
      <c r="BH100" s="15">
        <f t="shared" si="59"/>
        <v>656</v>
      </c>
      <c r="BI100" s="15">
        <f t="shared" si="59"/>
        <v>276.2</v>
      </c>
      <c r="BJ100" s="15">
        <f t="shared" si="59"/>
        <v>5641.3</v>
      </c>
      <c r="BK100" s="15">
        <f t="shared" si="59"/>
        <v>13698</v>
      </c>
      <c r="BL100" s="15">
        <f t="shared" si="59"/>
        <v>249.6</v>
      </c>
      <c r="BM100" s="15">
        <f t="shared" si="59"/>
        <v>329.5</v>
      </c>
      <c r="BN100" s="15">
        <f t="shared" si="59"/>
        <v>3864.1000000000004</v>
      </c>
      <c r="BO100" s="15">
        <f t="shared" si="59"/>
        <v>1692</v>
      </c>
      <c r="BP100" s="15">
        <f aca="true" t="shared" si="60" ref="BP100:EA100">BP99-BP101</f>
        <v>228.2</v>
      </c>
      <c r="BQ100" s="15">
        <f t="shared" si="60"/>
        <v>5210.8</v>
      </c>
      <c r="BR100" s="15">
        <f t="shared" si="60"/>
        <v>4785.3</v>
      </c>
      <c r="BS100" s="15">
        <f t="shared" si="60"/>
        <v>1223</v>
      </c>
      <c r="BT100" s="15">
        <f t="shared" si="60"/>
        <v>324.7</v>
      </c>
      <c r="BU100" s="15">
        <f t="shared" si="60"/>
        <v>472.6</v>
      </c>
      <c r="BV100" s="15">
        <f t="shared" si="60"/>
        <v>1364.3</v>
      </c>
      <c r="BW100" s="15">
        <f t="shared" si="60"/>
        <v>1691.7</v>
      </c>
      <c r="BX100" s="15">
        <f t="shared" si="60"/>
        <v>85.2</v>
      </c>
      <c r="BY100" s="15">
        <f t="shared" si="60"/>
        <v>628.6</v>
      </c>
      <c r="BZ100" s="15">
        <f t="shared" si="60"/>
        <v>255.70000000000002</v>
      </c>
      <c r="CA100" s="15">
        <f t="shared" si="60"/>
        <v>203.20000000000002</v>
      </c>
      <c r="CB100" s="15">
        <f t="shared" si="60"/>
        <v>81396.7</v>
      </c>
      <c r="CC100" s="15">
        <f t="shared" si="60"/>
        <v>182.5</v>
      </c>
      <c r="CD100" s="15">
        <f t="shared" si="60"/>
        <v>77.4</v>
      </c>
      <c r="CE100" s="15">
        <f t="shared" si="60"/>
        <v>163.10000000000002</v>
      </c>
      <c r="CF100" s="15">
        <f t="shared" si="60"/>
        <v>114.5</v>
      </c>
      <c r="CG100" s="15">
        <f t="shared" si="60"/>
        <v>210.7</v>
      </c>
      <c r="CH100" s="15">
        <f t="shared" si="60"/>
        <v>120.1</v>
      </c>
      <c r="CI100" s="15">
        <f t="shared" si="60"/>
        <v>726.6</v>
      </c>
      <c r="CJ100" s="15">
        <f t="shared" si="60"/>
        <v>1099.3999999999999</v>
      </c>
      <c r="CK100" s="15">
        <f t="shared" si="60"/>
        <v>4536.900000000001</v>
      </c>
      <c r="CL100" s="15">
        <f t="shared" si="60"/>
        <v>1336.9</v>
      </c>
      <c r="CM100" s="15">
        <f t="shared" si="60"/>
        <v>788.8</v>
      </c>
      <c r="CN100" s="15">
        <f t="shared" si="60"/>
        <v>24959.6</v>
      </c>
      <c r="CO100" s="15">
        <f t="shared" si="60"/>
        <v>14491.699999999999</v>
      </c>
      <c r="CP100" s="15">
        <f t="shared" si="60"/>
        <v>1176.1</v>
      </c>
      <c r="CQ100" s="15">
        <f t="shared" si="60"/>
        <v>1482.7</v>
      </c>
      <c r="CR100" s="15">
        <f t="shared" si="60"/>
        <v>207.79999999999998</v>
      </c>
      <c r="CS100" s="15">
        <f t="shared" si="60"/>
        <v>330.7</v>
      </c>
      <c r="CT100" s="15">
        <f t="shared" si="60"/>
        <v>132.6</v>
      </c>
      <c r="CU100" s="15">
        <f t="shared" si="60"/>
        <v>493.1</v>
      </c>
      <c r="CV100" s="15">
        <f t="shared" si="60"/>
        <v>58.2</v>
      </c>
      <c r="CW100" s="15">
        <f t="shared" si="60"/>
        <v>177.5</v>
      </c>
      <c r="CX100" s="15">
        <f t="shared" si="60"/>
        <v>477.3</v>
      </c>
      <c r="CY100" s="15">
        <f t="shared" si="60"/>
        <v>264.2</v>
      </c>
      <c r="CZ100" s="15">
        <f t="shared" si="60"/>
        <v>2362.6000000000004</v>
      </c>
      <c r="DA100" s="15">
        <f t="shared" si="60"/>
        <v>184.5</v>
      </c>
      <c r="DB100" s="15">
        <f t="shared" si="60"/>
        <v>304.2</v>
      </c>
      <c r="DC100" s="15">
        <f t="shared" si="60"/>
        <v>153.3</v>
      </c>
      <c r="DD100" s="15">
        <f t="shared" si="60"/>
        <v>151.5</v>
      </c>
      <c r="DE100" s="15">
        <f t="shared" si="60"/>
        <v>476.5</v>
      </c>
      <c r="DF100" s="15">
        <f t="shared" si="60"/>
        <v>20996.2</v>
      </c>
      <c r="DG100" s="15">
        <f t="shared" si="60"/>
        <v>117.5</v>
      </c>
      <c r="DH100" s="15">
        <f t="shared" si="60"/>
        <v>2324.2</v>
      </c>
      <c r="DI100" s="15">
        <f t="shared" si="60"/>
        <v>2928.1</v>
      </c>
      <c r="DJ100" s="15">
        <f t="shared" si="60"/>
        <v>681.2</v>
      </c>
      <c r="DK100" s="15">
        <f t="shared" si="60"/>
        <v>382.4</v>
      </c>
      <c r="DL100" s="15">
        <f t="shared" si="60"/>
        <v>6111.3</v>
      </c>
      <c r="DM100" s="15">
        <f t="shared" si="60"/>
        <v>316.7</v>
      </c>
      <c r="DN100" s="15">
        <f t="shared" si="60"/>
        <v>1449.8</v>
      </c>
      <c r="DO100" s="15">
        <f t="shared" si="60"/>
        <v>3009.4</v>
      </c>
      <c r="DP100" s="15">
        <f t="shared" si="60"/>
        <v>201.6</v>
      </c>
      <c r="DQ100" s="15">
        <f t="shared" si="60"/>
        <v>526.1</v>
      </c>
      <c r="DR100" s="15">
        <f t="shared" si="60"/>
        <v>1413.8</v>
      </c>
      <c r="DS100" s="15">
        <f t="shared" si="60"/>
        <v>821.3</v>
      </c>
      <c r="DT100" s="15">
        <f t="shared" si="60"/>
        <v>190.1</v>
      </c>
      <c r="DU100" s="15">
        <f t="shared" si="60"/>
        <v>399.5</v>
      </c>
      <c r="DV100" s="15">
        <f t="shared" si="60"/>
        <v>196.9</v>
      </c>
      <c r="DW100" s="15">
        <f t="shared" si="60"/>
        <v>367.9</v>
      </c>
      <c r="DX100" s="15">
        <f t="shared" si="60"/>
        <v>242.2</v>
      </c>
      <c r="DY100" s="15">
        <f t="shared" si="60"/>
        <v>341.2</v>
      </c>
      <c r="DZ100" s="15">
        <f t="shared" si="60"/>
        <v>1192.8</v>
      </c>
      <c r="EA100" s="15">
        <f t="shared" si="60"/>
        <v>548.9000000000001</v>
      </c>
      <c r="EB100" s="15">
        <f aca="true" t="shared" si="61" ref="EB100:FX100">EB99-EB101</f>
        <v>585</v>
      </c>
      <c r="EC100" s="15">
        <f t="shared" si="61"/>
        <v>284.3</v>
      </c>
      <c r="ED100" s="15">
        <f t="shared" si="61"/>
        <v>1616.3</v>
      </c>
      <c r="EE100" s="15">
        <f t="shared" si="61"/>
        <v>243.1</v>
      </c>
      <c r="EF100" s="15">
        <f t="shared" si="61"/>
        <v>1609.6</v>
      </c>
      <c r="EG100" s="15">
        <f t="shared" si="61"/>
        <v>280</v>
      </c>
      <c r="EH100" s="15">
        <f t="shared" si="61"/>
        <v>245.9</v>
      </c>
      <c r="EI100" s="15">
        <f t="shared" si="61"/>
        <v>17257.3</v>
      </c>
      <c r="EJ100" s="15">
        <f t="shared" si="61"/>
        <v>8563.3</v>
      </c>
      <c r="EK100" s="15">
        <f t="shared" si="61"/>
        <v>655.5999999999999</v>
      </c>
      <c r="EL100" s="15">
        <f t="shared" si="61"/>
        <v>462.1</v>
      </c>
      <c r="EM100" s="15">
        <f t="shared" si="61"/>
        <v>601.3000000000001</v>
      </c>
      <c r="EN100" s="15">
        <f t="shared" si="61"/>
        <v>1145.4</v>
      </c>
      <c r="EO100" s="15">
        <f t="shared" si="61"/>
        <v>479.7</v>
      </c>
      <c r="EP100" s="15">
        <f t="shared" si="61"/>
        <v>416.2</v>
      </c>
      <c r="EQ100" s="15">
        <f t="shared" si="61"/>
        <v>2129.7</v>
      </c>
      <c r="ER100" s="15">
        <f t="shared" si="61"/>
        <v>395</v>
      </c>
      <c r="ES100" s="15">
        <f t="shared" si="61"/>
        <v>123.2</v>
      </c>
      <c r="ET100" s="15">
        <f t="shared" si="61"/>
        <v>208.4</v>
      </c>
      <c r="EU100" s="15">
        <f t="shared" si="61"/>
        <v>587.9000000000001</v>
      </c>
      <c r="EV100" s="15">
        <f t="shared" si="61"/>
        <v>65.1</v>
      </c>
      <c r="EW100" s="15">
        <f t="shared" si="61"/>
        <v>678.0999999999999</v>
      </c>
      <c r="EX100" s="15">
        <f t="shared" si="61"/>
        <v>271.1</v>
      </c>
      <c r="EY100" s="15">
        <f t="shared" si="61"/>
        <v>1231.1</v>
      </c>
      <c r="EZ100" s="15">
        <f t="shared" si="61"/>
        <v>120.3</v>
      </c>
      <c r="FA100" s="15">
        <f t="shared" si="61"/>
        <v>2902.6</v>
      </c>
      <c r="FB100" s="15">
        <f t="shared" si="61"/>
        <v>471.5</v>
      </c>
      <c r="FC100" s="15">
        <f t="shared" si="61"/>
        <v>2801.1</v>
      </c>
      <c r="FD100" s="15">
        <f t="shared" si="61"/>
        <v>399.6</v>
      </c>
      <c r="FE100" s="15">
        <f t="shared" si="61"/>
        <v>102.7</v>
      </c>
      <c r="FF100" s="15">
        <f t="shared" si="61"/>
        <v>189.3</v>
      </c>
      <c r="FG100" s="15">
        <f t="shared" si="61"/>
        <v>112.5</v>
      </c>
      <c r="FH100" s="15">
        <f t="shared" si="61"/>
        <v>95.1</v>
      </c>
      <c r="FI100" s="15">
        <f t="shared" si="61"/>
        <v>1815.7</v>
      </c>
      <c r="FJ100" s="15">
        <f t="shared" si="61"/>
        <v>1690.3</v>
      </c>
      <c r="FK100" s="15">
        <f t="shared" si="61"/>
        <v>2045.6</v>
      </c>
      <c r="FL100" s="15">
        <f t="shared" si="61"/>
        <v>3879.3</v>
      </c>
      <c r="FM100" s="15">
        <f t="shared" si="61"/>
        <v>2938.6</v>
      </c>
      <c r="FN100" s="15">
        <f t="shared" si="61"/>
        <v>18227.5</v>
      </c>
      <c r="FO100" s="15">
        <f t="shared" si="61"/>
        <v>1124.5</v>
      </c>
      <c r="FP100" s="15">
        <f t="shared" si="61"/>
        <v>2274.7999999999997</v>
      </c>
      <c r="FQ100" s="15">
        <f t="shared" si="61"/>
        <v>847</v>
      </c>
      <c r="FR100" s="15">
        <f t="shared" si="61"/>
        <v>149</v>
      </c>
      <c r="FS100" s="15">
        <f t="shared" si="61"/>
        <v>157.1</v>
      </c>
      <c r="FT100" s="15">
        <f t="shared" si="61"/>
        <v>107.3</v>
      </c>
      <c r="FU100" s="15">
        <f t="shared" si="61"/>
        <v>789.3000000000001</v>
      </c>
      <c r="FV100" s="15">
        <f t="shared" si="61"/>
        <v>643.3</v>
      </c>
      <c r="FW100" s="15">
        <f t="shared" si="61"/>
        <v>136.2</v>
      </c>
      <c r="FX100" s="15">
        <f t="shared" si="61"/>
        <v>85</v>
      </c>
      <c r="FY100" s="15"/>
      <c r="FZ100" s="86">
        <f t="shared" si="49"/>
        <v>783251.8999999997</v>
      </c>
      <c r="GA100" s="86"/>
      <c r="GB100" s="86"/>
      <c r="GC100" s="86"/>
      <c r="GD100" s="86"/>
      <c r="GE100" s="17"/>
      <c r="GF100" s="10"/>
      <c r="GG100" s="19"/>
      <c r="GH100" s="18"/>
      <c r="GI100" s="18"/>
      <c r="GJ100" s="18"/>
      <c r="GK100" s="18"/>
      <c r="GL100" s="18"/>
      <c r="GM100" s="18"/>
      <c r="GN100" s="18"/>
      <c r="GO100" s="18"/>
    </row>
    <row r="101" spans="1:197" s="20" customFormat="1" ht="15.75">
      <c r="A101" s="4" t="s">
        <v>376</v>
      </c>
      <c r="B101" s="39" t="s">
        <v>377</v>
      </c>
      <c r="C101" s="18">
        <f aca="true" t="shared" si="62" ref="C101:BC101">C93+C94+C95+C98</f>
        <v>0</v>
      </c>
      <c r="D101" s="18">
        <f t="shared" si="62"/>
        <v>1748</v>
      </c>
      <c r="E101" s="18">
        <f t="shared" si="62"/>
        <v>0</v>
      </c>
      <c r="F101" s="18">
        <f t="shared" si="62"/>
        <v>810.1</v>
      </c>
      <c r="G101" s="18">
        <f t="shared" si="62"/>
        <v>0</v>
      </c>
      <c r="H101" s="18">
        <f t="shared" si="62"/>
        <v>0</v>
      </c>
      <c r="I101" s="18">
        <f t="shared" si="62"/>
        <v>874.8</v>
      </c>
      <c r="J101" s="18">
        <f t="shared" si="62"/>
        <v>0</v>
      </c>
      <c r="K101" s="18">
        <f t="shared" si="62"/>
        <v>0</v>
      </c>
      <c r="L101" s="18">
        <f t="shared" si="62"/>
        <v>0</v>
      </c>
      <c r="M101" s="18">
        <f t="shared" si="62"/>
        <v>0</v>
      </c>
      <c r="N101" s="18">
        <f t="shared" si="62"/>
        <v>0</v>
      </c>
      <c r="O101" s="18">
        <f t="shared" si="62"/>
        <v>0</v>
      </c>
      <c r="P101" s="18">
        <f t="shared" si="62"/>
        <v>0</v>
      </c>
      <c r="Q101" s="18">
        <f t="shared" si="62"/>
        <v>0</v>
      </c>
      <c r="R101" s="18">
        <f t="shared" si="62"/>
        <v>0</v>
      </c>
      <c r="S101" s="18">
        <f t="shared" si="62"/>
        <v>0</v>
      </c>
      <c r="T101" s="18">
        <f t="shared" si="62"/>
        <v>0</v>
      </c>
      <c r="U101" s="18">
        <f t="shared" si="62"/>
        <v>0</v>
      </c>
      <c r="V101" s="18">
        <f t="shared" si="62"/>
        <v>0</v>
      </c>
      <c r="W101" s="18">
        <f t="shared" si="62"/>
        <v>0</v>
      </c>
      <c r="X101" s="18">
        <f t="shared" si="62"/>
        <v>0</v>
      </c>
      <c r="Y101" s="18">
        <f t="shared" si="62"/>
        <v>0</v>
      </c>
      <c r="Z101" s="18">
        <f t="shared" si="62"/>
        <v>0</v>
      </c>
      <c r="AA101" s="18">
        <f t="shared" si="62"/>
        <v>0</v>
      </c>
      <c r="AB101" s="18">
        <f t="shared" si="62"/>
        <v>0</v>
      </c>
      <c r="AC101" s="18">
        <f t="shared" si="62"/>
        <v>0</v>
      </c>
      <c r="AD101" s="18">
        <f t="shared" si="62"/>
        <v>0</v>
      </c>
      <c r="AE101" s="18">
        <f t="shared" si="62"/>
        <v>0</v>
      </c>
      <c r="AF101" s="18">
        <f t="shared" si="62"/>
        <v>0</v>
      </c>
      <c r="AG101" s="18">
        <f t="shared" si="62"/>
        <v>0</v>
      </c>
      <c r="AH101" s="18">
        <f t="shared" si="62"/>
        <v>0</v>
      </c>
      <c r="AI101" s="18">
        <f t="shared" si="62"/>
        <v>0</v>
      </c>
      <c r="AJ101" s="18">
        <f t="shared" si="62"/>
        <v>0</v>
      </c>
      <c r="AK101" s="18">
        <f t="shared" si="62"/>
        <v>0</v>
      </c>
      <c r="AL101" s="18">
        <f t="shared" si="62"/>
        <v>0</v>
      </c>
      <c r="AM101" s="18">
        <f t="shared" si="62"/>
        <v>0</v>
      </c>
      <c r="AN101" s="18">
        <f t="shared" si="62"/>
        <v>0</v>
      </c>
      <c r="AO101" s="18">
        <f t="shared" si="62"/>
        <v>0</v>
      </c>
      <c r="AP101" s="18">
        <f t="shared" si="62"/>
        <v>0</v>
      </c>
      <c r="AQ101" s="18">
        <f t="shared" si="62"/>
        <v>0</v>
      </c>
      <c r="AR101" s="18">
        <f t="shared" si="62"/>
        <v>0</v>
      </c>
      <c r="AS101" s="18">
        <f t="shared" si="62"/>
        <v>188.3</v>
      </c>
      <c r="AT101" s="18">
        <f t="shared" si="62"/>
        <v>0</v>
      </c>
      <c r="AU101" s="18">
        <f t="shared" si="62"/>
        <v>0</v>
      </c>
      <c r="AV101" s="18">
        <f t="shared" si="62"/>
        <v>0</v>
      </c>
      <c r="AW101" s="18">
        <f t="shared" si="62"/>
        <v>0</v>
      </c>
      <c r="AX101" s="18">
        <f t="shared" si="62"/>
        <v>0</v>
      </c>
      <c r="AY101" s="18">
        <f t="shared" si="62"/>
        <v>0</v>
      </c>
      <c r="AZ101" s="18">
        <f t="shared" si="62"/>
        <v>0</v>
      </c>
      <c r="BA101" s="18">
        <f t="shared" si="62"/>
        <v>0</v>
      </c>
      <c r="BB101" s="18">
        <f t="shared" si="62"/>
        <v>0</v>
      </c>
      <c r="BC101" s="18">
        <f t="shared" si="62"/>
        <v>1656.6</v>
      </c>
      <c r="BD101" s="18">
        <f>BD93+BD94+BD95+BD98</f>
        <v>0</v>
      </c>
      <c r="BE101" s="18">
        <f aca="true" t="shared" si="63" ref="BE101:DP101">BE93+BE94+BE95+BE98</f>
        <v>0</v>
      </c>
      <c r="BF101" s="18">
        <f t="shared" si="63"/>
        <v>0</v>
      </c>
      <c r="BG101" s="18">
        <f t="shared" si="63"/>
        <v>0</v>
      </c>
      <c r="BH101" s="18">
        <f t="shared" si="63"/>
        <v>0</v>
      </c>
      <c r="BI101" s="18">
        <f t="shared" si="63"/>
        <v>0</v>
      </c>
      <c r="BJ101" s="18">
        <f t="shared" si="63"/>
        <v>0</v>
      </c>
      <c r="BK101" s="18">
        <f t="shared" si="63"/>
        <v>0</v>
      </c>
      <c r="BL101" s="18">
        <f t="shared" si="63"/>
        <v>0</v>
      </c>
      <c r="BM101" s="18">
        <f t="shared" si="63"/>
        <v>0</v>
      </c>
      <c r="BN101" s="18">
        <f t="shared" si="63"/>
        <v>0</v>
      </c>
      <c r="BO101" s="18">
        <f t="shared" si="63"/>
        <v>0</v>
      </c>
      <c r="BP101" s="18">
        <f t="shared" si="63"/>
        <v>0</v>
      </c>
      <c r="BQ101" s="18">
        <f t="shared" si="63"/>
        <v>180.8</v>
      </c>
      <c r="BR101" s="18">
        <f t="shared" si="63"/>
        <v>0</v>
      </c>
      <c r="BS101" s="18">
        <f t="shared" si="63"/>
        <v>0</v>
      </c>
      <c r="BT101" s="18">
        <f t="shared" si="63"/>
        <v>0</v>
      </c>
      <c r="BU101" s="18">
        <f t="shared" si="63"/>
        <v>0</v>
      </c>
      <c r="BV101" s="18">
        <f t="shared" si="63"/>
        <v>0</v>
      </c>
      <c r="BW101" s="18">
        <f t="shared" si="63"/>
        <v>0</v>
      </c>
      <c r="BX101" s="18">
        <f t="shared" si="63"/>
        <v>0</v>
      </c>
      <c r="BY101" s="18">
        <f t="shared" si="63"/>
        <v>0</v>
      </c>
      <c r="BZ101" s="18">
        <f t="shared" si="63"/>
        <v>0</v>
      </c>
      <c r="CA101" s="18">
        <f t="shared" si="63"/>
        <v>0</v>
      </c>
      <c r="CB101" s="18">
        <f t="shared" si="63"/>
        <v>0</v>
      </c>
      <c r="CC101" s="18">
        <f t="shared" si="63"/>
        <v>0</v>
      </c>
      <c r="CD101" s="18">
        <f t="shared" si="63"/>
        <v>0</v>
      </c>
      <c r="CE101" s="18">
        <f t="shared" si="63"/>
        <v>0</v>
      </c>
      <c r="CF101" s="18">
        <f t="shared" si="63"/>
        <v>0</v>
      </c>
      <c r="CG101" s="18">
        <f t="shared" si="63"/>
        <v>0</v>
      </c>
      <c r="CH101" s="18">
        <f t="shared" si="63"/>
        <v>0</v>
      </c>
      <c r="CI101" s="18">
        <f t="shared" si="63"/>
        <v>0</v>
      </c>
      <c r="CJ101" s="18">
        <f t="shared" si="63"/>
        <v>0</v>
      </c>
      <c r="CK101" s="18">
        <f t="shared" si="63"/>
        <v>73</v>
      </c>
      <c r="CL101" s="18">
        <f t="shared" si="63"/>
        <v>0</v>
      </c>
      <c r="CM101" s="18">
        <f t="shared" si="63"/>
        <v>0</v>
      </c>
      <c r="CN101" s="18">
        <f t="shared" si="63"/>
        <v>344.2</v>
      </c>
      <c r="CO101" s="18">
        <f t="shared" si="63"/>
        <v>0</v>
      </c>
      <c r="CP101" s="18">
        <f t="shared" si="63"/>
        <v>0</v>
      </c>
      <c r="CQ101" s="18">
        <f t="shared" si="63"/>
        <v>0</v>
      </c>
      <c r="CR101" s="18">
        <f t="shared" si="63"/>
        <v>0</v>
      </c>
      <c r="CS101" s="18">
        <f t="shared" si="63"/>
        <v>0</v>
      </c>
      <c r="CT101" s="18">
        <f t="shared" si="63"/>
        <v>0</v>
      </c>
      <c r="CU101" s="18">
        <f t="shared" si="63"/>
        <v>0</v>
      </c>
      <c r="CV101" s="18">
        <f t="shared" si="63"/>
        <v>0</v>
      </c>
      <c r="CW101" s="18">
        <f t="shared" si="63"/>
        <v>0</v>
      </c>
      <c r="CX101" s="18">
        <f t="shared" si="63"/>
        <v>0</v>
      </c>
      <c r="CY101" s="18">
        <f t="shared" si="63"/>
        <v>0</v>
      </c>
      <c r="CZ101" s="18">
        <f t="shared" si="63"/>
        <v>0</v>
      </c>
      <c r="DA101" s="18">
        <f t="shared" si="63"/>
        <v>0</v>
      </c>
      <c r="DB101" s="18">
        <f t="shared" si="63"/>
        <v>0</v>
      </c>
      <c r="DC101" s="18">
        <f t="shared" si="63"/>
        <v>0</v>
      </c>
      <c r="DD101" s="18">
        <f t="shared" si="63"/>
        <v>0</v>
      </c>
      <c r="DE101" s="18">
        <f t="shared" si="63"/>
        <v>0</v>
      </c>
      <c r="DF101" s="18">
        <f t="shared" si="63"/>
        <v>368.9</v>
      </c>
      <c r="DG101" s="18">
        <f t="shared" si="63"/>
        <v>0</v>
      </c>
      <c r="DH101" s="18">
        <f t="shared" si="63"/>
        <v>0</v>
      </c>
      <c r="DI101" s="18">
        <f t="shared" si="63"/>
        <v>0</v>
      </c>
      <c r="DJ101" s="18">
        <f t="shared" si="63"/>
        <v>0</v>
      </c>
      <c r="DK101" s="18">
        <f t="shared" si="63"/>
        <v>0</v>
      </c>
      <c r="DL101" s="18">
        <f t="shared" si="63"/>
        <v>0</v>
      </c>
      <c r="DM101" s="18">
        <f t="shared" si="63"/>
        <v>0</v>
      </c>
      <c r="DN101" s="18">
        <f t="shared" si="63"/>
        <v>0</v>
      </c>
      <c r="DO101" s="18">
        <f t="shared" si="63"/>
        <v>0</v>
      </c>
      <c r="DP101" s="18">
        <f t="shared" si="63"/>
        <v>0</v>
      </c>
      <c r="DQ101" s="18">
        <f aca="true" t="shared" si="64" ref="DQ101:FY101">DQ93+DQ94+DQ95+DQ98</f>
        <v>0</v>
      </c>
      <c r="DR101" s="18">
        <f t="shared" si="64"/>
        <v>0</v>
      </c>
      <c r="DS101" s="18">
        <f t="shared" si="64"/>
        <v>0</v>
      </c>
      <c r="DT101" s="18">
        <f t="shared" si="64"/>
        <v>0</v>
      </c>
      <c r="DU101" s="18">
        <f t="shared" si="64"/>
        <v>0</v>
      </c>
      <c r="DV101" s="18">
        <f t="shared" si="64"/>
        <v>0</v>
      </c>
      <c r="DW101" s="18">
        <f t="shared" si="64"/>
        <v>0</v>
      </c>
      <c r="DX101" s="18">
        <f t="shared" si="64"/>
        <v>0</v>
      </c>
      <c r="DY101" s="18">
        <f t="shared" si="64"/>
        <v>0</v>
      </c>
      <c r="DZ101" s="18">
        <f t="shared" si="64"/>
        <v>0</v>
      </c>
      <c r="EA101" s="18">
        <f t="shared" si="64"/>
        <v>0</v>
      </c>
      <c r="EB101" s="18">
        <f t="shared" si="64"/>
        <v>0</v>
      </c>
      <c r="EC101" s="18">
        <f t="shared" si="64"/>
        <v>0</v>
      </c>
      <c r="ED101" s="18">
        <f t="shared" si="64"/>
        <v>0</v>
      </c>
      <c r="EE101" s="18">
        <f t="shared" si="64"/>
        <v>0</v>
      </c>
      <c r="EF101" s="18">
        <f t="shared" si="64"/>
        <v>0</v>
      </c>
      <c r="EG101" s="18">
        <f t="shared" si="64"/>
        <v>0</v>
      </c>
      <c r="EH101" s="18">
        <f t="shared" si="64"/>
        <v>0</v>
      </c>
      <c r="EI101" s="18">
        <f t="shared" si="64"/>
        <v>0</v>
      </c>
      <c r="EJ101" s="18">
        <f t="shared" si="64"/>
        <v>0</v>
      </c>
      <c r="EK101" s="18">
        <f t="shared" si="64"/>
        <v>0</v>
      </c>
      <c r="EL101" s="18">
        <f t="shared" si="64"/>
        <v>0</v>
      </c>
      <c r="EM101" s="18">
        <f t="shared" si="64"/>
        <v>0</v>
      </c>
      <c r="EN101" s="18">
        <f t="shared" si="64"/>
        <v>0</v>
      </c>
      <c r="EO101" s="18">
        <f t="shared" si="64"/>
        <v>0</v>
      </c>
      <c r="EP101" s="18">
        <f t="shared" si="64"/>
        <v>0</v>
      </c>
      <c r="EQ101" s="18">
        <f t="shared" si="64"/>
        <v>0</v>
      </c>
      <c r="ER101" s="18">
        <f t="shared" si="64"/>
        <v>0</v>
      </c>
      <c r="ES101" s="18">
        <f t="shared" si="64"/>
        <v>0</v>
      </c>
      <c r="ET101" s="18">
        <f t="shared" si="64"/>
        <v>0</v>
      </c>
      <c r="EU101" s="18">
        <f t="shared" si="64"/>
        <v>0</v>
      </c>
      <c r="EV101" s="18">
        <f t="shared" si="64"/>
        <v>0</v>
      </c>
      <c r="EW101" s="18">
        <f t="shared" si="64"/>
        <v>0</v>
      </c>
      <c r="EX101" s="18">
        <f t="shared" si="64"/>
        <v>0</v>
      </c>
      <c r="EY101" s="18">
        <f t="shared" si="64"/>
        <v>0</v>
      </c>
      <c r="EZ101" s="18">
        <f t="shared" si="64"/>
        <v>0</v>
      </c>
      <c r="FA101" s="18">
        <f t="shared" si="64"/>
        <v>0</v>
      </c>
      <c r="FB101" s="18">
        <f t="shared" si="64"/>
        <v>0</v>
      </c>
      <c r="FC101" s="18">
        <f t="shared" si="64"/>
        <v>0</v>
      </c>
      <c r="FD101" s="18">
        <f t="shared" si="64"/>
        <v>0</v>
      </c>
      <c r="FE101" s="18">
        <f t="shared" si="64"/>
        <v>0</v>
      </c>
      <c r="FF101" s="18">
        <f t="shared" si="64"/>
        <v>0</v>
      </c>
      <c r="FG101" s="18">
        <f t="shared" si="64"/>
        <v>0</v>
      </c>
      <c r="FH101" s="18">
        <f t="shared" si="64"/>
        <v>0</v>
      </c>
      <c r="FI101" s="18">
        <f t="shared" si="64"/>
        <v>0</v>
      </c>
      <c r="FJ101" s="18">
        <f t="shared" si="64"/>
        <v>0</v>
      </c>
      <c r="FK101" s="18">
        <f t="shared" si="64"/>
        <v>0</v>
      </c>
      <c r="FL101" s="18">
        <f t="shared" si="64"/>
        <v>0</v>
      </c>
      <c r="FM101" s="18">
        <f t="shared" si="64"/>
        <v>0</v>
      </c>
      <c r="FN101" s="18">
        <f t="shared" si="64"/>
        <v>0</v>
      </c>
      <c r="FO101" s="18">
        <f t="shared" si="64"/>
        <v>0</v>
      </c>
      <c r="FP101" s="18">
        <f t="shared" si="64"/>
        <v>0</v>
      </c>
      <c r="FQ101" s="18">
        <f t="shared" si="64"/>
        <v>0</v>
      </c>
      <c r="FR101" s="18">
        <f t="shared" si="64"/>
        <v>0</v>
      </c>
      <c r="FS101" s="18">
        <f t="shared" si="64"/>
        <v>0</v>
      </c>
      <c r="FT101" s="18">
        <f t="shared" si="64"/>
        <v>0</v>
      </c>
      <c r="FU101" s="18">
        <f t="shared" si="64"/>
        <v>0</v>
      </c>
      <c r="FV101" s="18">
        <f t="shared" si="64"/>
        <v>0</v>
      </c>
      <c r="FW101" s="18">
        <f t="shared" si="64"/>
        <v>0</v>
      </c>
      <c r="FX101" s="18">
        <f t="shared" si="64"/>
        <v>0</v>
      </c>
      <c r="FY101" s="18">
        <f t="shared" si="64"/>
        <v>6244.7</v>
      </c>
      <c r="FZ101" s="86">
        <f t="shared" si="49"/>
        <v>6244.699999999999</v>
      </c>
      <c r="GA101" s="86"/>
      <c r="GB101" s="86"/>
      <c r="GC101" s="86"/>
      <c r="GD101" s="86"/>
      <c r="GE101" s="17"/>
      <c r="GF101" s="10"/>
      <c r="GG101" s="18"/>
      <c r="GH101" s="18"/>
      <c r="GI101" s="18"/>
      <c r="GJ101" s="18"/>
      <c r="GK101" s="18"/>
      <c r="GL101" s="18"/>
      <c r="GM101" s="18"/>
      <c r="GN101" s="18"/>
      <c r="GO101" s="18"/>
    </row>
    <row r="102" spans="1:197" ht="15">
      <c r="A102" s="2"/>
      <c r="B102" s="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4"/>
      <c r="FZ102" s="33"/>
      <c r="GA102" s="33"/>
      <c r="GB102" s="33"/>
      <c r="GC102" s="86"/>
      <c r="GD102" s="86"/>
      <c r="GE102" s="16"/>
      <c r="GF102" s="16"/>
      <c r="GG102" s="21"/>
      <c r="GH102" s="21"/>
      <c r="GI102" s="21"/>
      <c r="GJ102" s="21"/>
      <c r="GK102" s="21"/>
      <c r="GL102" s="21"/>
      <c r="GM102" s="21"/>
      <c r="GN102" s="21"/>
      <c r="GO102" s="21"/>
    </row>
    <row r="103" spans="2:188" ht="15.75">
      <c r="B103" s="87" t="s">
        <v>378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33"/>
      <c r="GA103" s="33"/>
      <c r="GB103" s="33"/>
      <c r="GC103" s="84"/>
      <c r="GD103" s="84"/>
      <c r="GE103" s="24"/>
      <c r="GF103" s="24"/>
    </row>
    <row r="104" spans="1:188" ht="15">
      <c r="A104" s="88" t="s">
        <v>379</v>
      </c>
      <c r="B104" s="20" t="s">
        <v>380</v>
      </c>
      <c r="C104" s="89">
        <f aca="true" t="shared" si="65" ref="C104:BN104">IF(AND(C15&gt;0,C99&lt;=500),C99-ROUND((C15*0.65),1),0)</f>
        <v>0</v>
      </c>
      <c r="D104" s="89">
        <f t="shared" si="65"/>
        <v>0</v>
      </c>
      <c r="E104" s="89">
        <f t="shared" si="65"/>
        <v>0</v>
      </c>
      <c r="F104" s="89">
        <f t="shared" si="65"/>
        <v>0</v>
      </c>
      <c r="G104" s="89">
        <f t="shared" si="65"/>
        <v>0</v>
      </c>
      <c r="H104" s="89">
        <f t="shared" si="65"/>
        <v>0</v>
      </c>
      <c r="I104" s="89">
        <f t="shared" si="65"/>
        <v>0</v>
      </c>
      <c r="J104" s="89">
        <f t="shared" si="65"/>
        <v>0</v>
      </c>
      <c r="K104" s="89">
        <f t="shared" si="65"/>
        <v>0</v>
      </c>
      <c r="L104" s="89">
        <f t="shared" si="65"/>
        <v>0</v>
      </c>
      <c r="M104" s="89">
        <f t="shared" si="65"/>
        <v>0</v>
      </c>
      <c r="N104" s="89">
        <f t="shared" si="65"/>
        <v>0</v>
      </c>
      <c r="O104" s="89">
        <f t="shared" si="65"/>
        <v>0</v>
      </c>
      <c r="P104" s="89">
        <f t="shared" si="65"/>
        <v>0</v>
      </c>
      <c r="Q104" s="89">
        <f t="shared" si="65"/>
        <v>0</v>
      </c>
      <c r="R104" s="89">
        <f t="shared" si="65"/>
        <v>0</v>
      </c>
      <c r="S104" s="89">
        <f t="shared" si="65"/>
        <v>0</v>
      </c>
      <c r="T104" s="89">
        <f t="shared" si="65"/>
        <v>0</v>
      </c>
      <c r="U104" s="89">
        <f t="shared" si="65"/>
        <v>0</v>
      </c>
      <c r="V104" s="89">
        <f t="shared" si="65"/>
        <v>0</v>
      </c>
      <c r="W104" s="89">
        <f t="shared" si="65"/>
        <v>0</v>
      </c>
      <c r="X104" s="89">
        <f t="shared" si="65"/>
        <v>0</v>
      </c>
      <c r="Y104" s="89">
        <f t="shared" si="65"/>
        <v>0</v>
      </c>
      <c r="Z104" s="89">
        <f t="shared" si="65"/>
        <v>0</v>
      </c>
      <c r="AA104" s="89">
        <f t="shared" si="65"/>
        <v>0</v>
      </c>
      <c r="AB104" s="89">
        <f t="shared" si="65"/>
        <v>0</v>
      </c>
      <c r="AC104" s="89">
        <f t="shared" si="65"/>
        <v>0</v>
      </c>
      <c r="AD104" s="89">
        <f t="shared" si="65"/>
        <v>0</v>
      </c>
      <c r="AE104" s="89">
        <f t="shared" si="65"/>
        <v>0</v>
      </c>
      <c r="AF104" s="89">
        <f t="shared" si="65"/>
        <v>0</v>
      </c>
      <c r="AG104" s="89">
        <f t="shared" si="65"/>
        <v>0</v>
      </c>
      <c r="AH104" s="89">
        <f t="shared" si="65"/>
        <v>0</v>
      </c>
      <c r="AI104" s="89">
        <f t="shared" si="65"/>
        <v>0</v>
      </c>
      <c r="AJ104" s="89">
        <f t="shared" si="65"/>
        <v>0</v>
      </c>
      <c r="AK104" s="89">
        <f t="shared" si="65"/>
        <v>0</v>
      </c>
      <c r="AL104" s="89">
        <f t="shared" si="65"/>
        <v>0</v>
      </c>
      <c r="AM104" s="89">
        <f t="shared" si="65"/>
        <v>0</v>
      </c>
      <c r="AN104" s="89">
        <f t="shared" si="65"/>
        <v>0</v>
      </c>
      <c r="AO104" s="89">
        <f t="shared" si="65"/>
        <v>0</v>
      </c>
      <c r="AP104" s="89">
        <f t="shared" si="65"/>
        <v>0</v>
      </c>
      <c r="AQ104" s="89">
        <f t="shared" si="65"/>
        <v>0</v>
      </c>
      <c r="AR104" s="89">
        <f t="shared" si="65"/>
        <v>0</v>
      </c>
      <c r="AS104" s="89">
        <f t="shared" si="65"/>
        <v>0</v>
      </c>
      <c r="AT104" s="89">
        <f t="shared" si="65"/>
        <v>0</v>
      </c>
      <c r="AU104" s="89">
        <f t="shared" si="65"/>
        <v>0</v>
      </c>
      <c r="AV104" s="89">
        <f t="shared" si="65"/>
        <v>0</v>
      </c>
      <c r="AW104" s="89">
        <f t="shared" si="65"/>
        <v>0</v>
      </c>
      <c r="AX104" s="89">
        <f t="shared" si="65"/>
        <v>0</v>
      </c>
      <c r="AY104" s="89">
        <f t="shared" si="65"/>
        <v>0</v>
      </c>
      <c r="AZ104" s="89">
        <f t="shared" si="65"/>
        <v>0</v>
      </c>
      <c r="BA104" s="89">
        <f t="shared" si="65"/>
        <v>0</v>
      </c>
      <c r="BB104" s="89">
        <f t="shared" si="65"/>
        <v>0</v>
      </c>
      <c r="BC104" s="89">
        <f t="shared" si="65"/>
        <v>0</v>
      </c>
      <c r="BD104" s="89">
        <f t="shared" si="65"/>
        <v>0</v>
      </c>
      <c r="BE104" s="89">
        <f t="shared" si="65"/>
        <v>0</v>
      </c>
      <c r="BF104" s="89">
        <f t="shared" si="65"/>
        <v>0</v>
      </c>
      <c r="BG104" s="89">
        <f t="shared" si="65"/>
        <v>0</v>
      </c>
      <c r="BH104" s="89">
        <f t="shared" si="65"/>
        <v>0</v>
      </c>
      <c r="BI104" s="89">
        <f t="shared" si="65"/>
        <v>0</v>
      </c>
      <c r="BJ104" s="89">
        <f t="shared" si="65"/>
        <v>0</v>
      </c>
      <c r="BK104" s="89">
        <f t="shared" si="65"/>
        <v>0</v>
      </c>
      <c r="BL104" s="89">
        <f t="shared" si="65"/>
        <v>0</v>
      </c>
      <c r="BM104" s="89">
        <f t="shared" si="65"/>
        <v>0</v>
      </c>
      <c r="BN104" s="89">
        <f t="shared" si="65"/>
        <v>0</v>
      </c>
      <c r="BO104" s="89">
        <f aca="true" t="shared" si="66" ref="BO104:DZ104">IF(AND(BO15&gt;0,BO99&lt;=500),BO99-ROUND((BO15*0.65),1),0)</f>
        <v>0</v>
      </c>
      <c r="BP104" s="89">
        <f t="shared" si="66"/>
        <v>0</v>
      </c>
      <c r="BQ104" s="89">
        <f t="shared" si="66"/>
        <v>0</v>
      </c>
      <c r="BR104" s="89">
        <f t="shared" si="66"/>
        <v>0</v>
      </c>
      <c r="BS104" s="89">
        <f t="shared" si="66"/>
        <v>0</v>
      </c>
      <c r="BT104" s="89">
        <f t="shared" si="66"/>
        <v>0</v>
      </c>
      <c r="BU104" s="89">
        <f t="shared" si="66"/>
        <v>0</v>
      </c>
      <c r="BV104" s="89">
        <f t="shared" si="66"/>
        <v>0</v>
      </c>
      <c r="BW104" s="89">
        <f t="shared" si="66"/>
        <v>0</v>
      </c>
      <c r="BX104" s="89">
        <f t="shared" si="66"/>
        <v>0</v>
      </c>
      <c r="BY104" s="89">
        <f t="shared" si="66"/>
        <v>0</v>
      </c>
      <c r="BZ104" s="89">
        <f t="shared" si="66"/>
        <v>0</v>
      </c>
      <c r="CA104" s="89">
        <f t="shared" si="66"/>
        <v>0</v>
      </c>
      <c r="CB104" s="89">
        <f t="shared" si="66"/>
        <v>0</v>
      </c>
      <c r="CC104" s="89">
        <f t="shared" si="66"/>
        <v>0</v>
      </c>
      <c r="CD104" s="89">
        <f t="shared" si="66"/>
        <v>0</v>
      </c>
      <c r="CE104" s="89">
        <f t="shared" si="66"/>
        <v>0</v>
      </c>
      <c r="CF104" s="89">
        <f t="shared" si="66"/>
        <v>0</v>
      </c>
      <c r="CG104" s="89">
        <f t="shared" si="66"/>
        <v>0</v>
      </c>
      <c r="CH104" s="89">
        <f t="shared" si="66"/>
        <v>0</v>
      </c>
      <c r="CI104" s="89">
        <f t="shared" si="66"/>
        <v>0</v>
      </c>
      <c r="CJ104" s="89">
        <f t="shared" si="66"/>
        <v>0</v>
      </c>
      <c r="CK104" s="89">
        <f t="shared" si="66"/>
        <v>0</v>
      </c>
      <c r="CL104" s="89">
        <f t="shared" si="66"/>
        <v>0</v>
      </c>
      <c r="CM104" s="89">
        <f t="shared" si="66"/>
        <v>0</v>
      </c>
      <c r="CN104" s="89">
        <f t="shared" si="66"/>
        <v>0</v>
      </c>
      <c r="CO104" s="89">
        <f t="shared" si="66"/>
        <v>0</v>
      </c>
      <c r="CP104" s="89">
        <f t="shared" si="66"/>
        <v>0</v>
      </c>
      <c r="CQ104" s="89">
        <f t="shared" si="66"/>
        <v>0</v>
      </c>
      <c r="CR104" s="89">
        <f t="shared" si="66"/>
        <v>0</v>
      </c>
      <c r="CS104" s="89">
        <f t="shared" si="66"/>
        <v>0</v>
      </c>
      <c r="CT104" s="89">
        <f t="shared" si="66"/>
        <v>0</v>
      </c>
      <c r="CU104" s="89">
        <f t="shared" si="66"/>
        <v>0</v>
      </c>
      <c r="CV104" s="89">
        <f t="shared" si="66"/>
        <v>0</v>
      </c>
      <c r="CW104" s="89">
        <f t="shared" si="66"/>
        <v>0</v>
      </c>
      <c r="CX104" s="89">
        <f t="shared" si="66"/>
        <v>0</v>
      </c>
      <c r="CY104" s="89">
        <f t="shared" si="66"/>
        <v>0</v>
      </c>
      <c r="CZ104" s="89">
        <f t="shared" si="66"/>
        <v>0</v>
      </c>
      <c r="DA104" s="89">
        <f t="shared" si="66"/>
        <v>0</v>
      </c>
      <c r="DB104" s="89">
        <f t="shared" si="66"/>
        <v>0</v>
      </c>
      <c r="DC104" s="89">
        <f t="shared" si="66"/>
        <v>0</v>
      </c>
      <c r="DD104" s="89">
        <f t="shared" si="66"/>
        <v>0</v>
      </c>
      <c r="DE104" s="89">
        <f t="shared" si="66"/>
        <v>0</v>
      </c>
      <c r="DF104" s="89">
        <f t="shared" si="66"/>
        <v>0</v>
      </c>
      <c r="DG104" s="89">
        <f t="shared" si="66"/>
        <v>0</v>
      </c>
      <c r="DH104" s="89">
        <f t="shared" si="66"/>
        <v>0</v>
      </c>
      <c r="DI104" s="89">
        <f t="shared" si="66"/>
        <v>0</v>
      </c>
      <c r="DJ104" s="89">
        <f t="shared" si="66"/>
        <v>0</v>
      </c>
      <c r="DK104" s="89">
        <f t="shared" si="66"/>
        <v>0</v>
      </c>
      <c r="DL104" s="89">
        <f t="shared" si="66"/>
        <v>0</v>
      </c>
      <c r="DM104" s="89">
        <f t="shared" si="66"/>
        <v>292.9</v>
      </c>
      <c r="DN104" s="89">
        <f t="shared" si="66"/>
        <v>0</v>
      </c>
      <c r="DO104" s="89">
        <f t="shared" si="66"/>
        <v>0</v>
      </c>
      <c r="DP104" s="89">
        <f t="shared" si="66"/>
        <v>0</v>
      </c>
      <c r="DQ104" s="89">
        <f t="shared" si="66"/>
        <v>0</v>
      </c>
      <c r="DR104" s="89">
        <f t="shared" si="66"/>
        <v>0</v>
      </c>
      <c r="DS104" s="89">
        <f t="shared" si="66"/>
        <v>0</v>
      </c>
      <c r="DT104" s="89">
        <f t="shared" si="66"/>
        <v>0</v>
      </c>
      <c r="DU104" s="89">
        <f t="shared" si="66"/>
        <v>0</v>
      </c>
      <c r="DV104" s="89">
        <f t="shared" si="66"/>
        <v>0</v>
      </c>
      <c r="DW104" s="89">
        <f t="shared" si="66"/>
        <v>0</v>
      </c>
      <c r="DX104" s="89">
        <f t="shared" si="66"/>
        <v>0</v>
      </c>
      <c r="DY104" s="89">
        <f t="shared" si="66"/>
        <v>0</v>
      </c>
      <c r="DZ104" s="89">
        <f t="shared" si="66"/>
        <v>0</v>
      </c>
      <c r="EA104" s="89">
        <f aca="true" t="shared" si="67" ref="EA104:FX104">IF(AND(EA15&gt;0,EA99&lt;=500),EA99-ROUND((EA15*0.65),1),0)</f>
        <v>0</v>
      </c>
      <c r="EB104" s="89">
        <f t="shared" si="67"/>
        <v>0</v>
      </c>
      <c r="EC104" s="89">
        <f t="shared" si="67"/>
        <v>0</v>
      </c>
      <c r="ED104" s="89">
        <f t="shared" si="67"/>
        <v>0</v>
      </c>
      <c r="EE104" s="89">
        <f t="shared" si="67"/>
        <v>0</v>
      </c>
      <c r="EF104" s="89">
        <f t="shared" si="67"/>
        <v>0</v>
      </c>
      <c r="EG104" s="89">
        <f t="shared" si="67"/>
        <v>0</v>
      </c>
      <c r="EH104" s="89">
        <f t="shared" si="67"/>
        <v>0</v>
      </c>
      <c r="EI104" s="89">
        <f t="shared" si="67"/>
        <v>0</v>
      </c>
      <c r="EJ104" s="89">
        <f t="shared" si="67"/>
        <v>0</v>
      </c>
      <c r="EK104" s="89">
        <f t="shared" si="67"/>
        <v>0</v>
      </c>
      <c r="EL104" s="89">
        <f t="shared" si="67"/>
        <v>0</v>
      </c>
      <c r="EM104" s="89">
        <f t="shared" si="67"/>
        <v>0</v>
      </c>
      <c r="EN104" s="89">
        <f t="shared" si="67"/>
        <v>0</v>
      </c>
      <c r="EO104" s="89">
        <f t="shared" si="67"/>
        <v>0</v>
      </c>
      <c r="EP104" s="89">
        <f t="shared" si="67"/>
        <v>0</v>
      </c>
      <c r="EQ104" s="89">
        <f t="shared" si="67"/>
        <v>0</v>
      </c>
      <c r="ER104" s="89">
        <f t="shared" si="67"/>
        <v>0</v>
      </c>
      <c r="ES104" s="89">
        <f t="shared" si="67"/>
        <v>0</v>
      </c>
      <c r="ET104" s="89">
        <f t="shared" si="67"/>
        <v>162.60000000000002</v>
      </c>
      <c r="EU104" s="89">
        <f t="shared" si="67"/>
        <v>0</v>
      </c>
      <c r="EV104" s="89">
        <f t="shared" si="67"/>
        <v>0</v>
      </c>
      <c r="EW104" s="89">
        <f t="shared" si="67"/>
        <v>0</v>
      </c>
      <c r="EX104" s="89">
        <f t="shared" si="67"/>
        <v>0</v>
      </c>
      <c r="EY104" s="89">
        <f t="shared" si="67"/>
        <v>0</v>
      </c>
      <c r="EZ104" s="89">
        <f t="shared" si="67"/>
        <v>0</v>
      </c>
      <c r="FA104" s="89">
        <f t="shared" si="67"/>
        <v>0</v>
      </c>
      <c r="FB104" s="89">
        <f t="shared" si="67"/>
        <v>0</v>
      </c>
      <c r="FC104" s="89">
        <f t="shared" si="67"/>
        <v>0</v>
      </c>
      <c r="FD104" s="89">
        <f t="shared" si="67"/>
        <v>0</v>
      </c>
      <c r="FE104" s="89">
        <f t="shared" si="67"/>
        <v>0</v>
      </c>
      <c r="FF104" s="89">
        <f t="shared" si="67"/>
        <v>0</v>
      </c>
      <c r="FG104" s="89">
        <f t="shared" si="67"/>
        <v>0</v>
      </c>
      <c r="FH104" s="89">
        <f t="shared" si="67"/>
        <v>0</v>
      </c>
      <c r="FI104" s="89">
        <f t="shared" si="67"/>
        <v>0</v>
      </c>
      <c r="FJ104" s="89">
        <f t="shared" si="67"/>
        <v>0</v>
      </c>
      <c r="FK104" s="89">
        <f t="shared" si="67"/>
        <v>0</v>
      </c>
      <c r="FL104" s="89">
        <f t="shared" si="67"/>
        <v>0</v>
      </c>
      <c r="FM104" s="89">
        <f t="shared" si="67"/>
        <v>0</v>
      </c>
      <c r="FN104" s="89">
        <f t="shared" si="67"/>
        <v>0</v>
      </c>
      <c r="FO104" s="89">
        <f t="shared" si="67"/>
        <v>0</v>
      </c>
      <c r="FP104" s="89">
        <f t="shared" si="67"/>
        <v>0</v>
      </c>
      <c r="FQ104" s="89">
        <f t="shared" si="67"/>
        <v>0</v>
      </c>
      <c r="FR104" s="89">
        <f t="shared" si="67"/>
        <v>0</v>
      </c>
      <c r="FS104" s="89">
        <f t="shared" si="67"/>
        <v>0</v>
      </c>
      <c r="FT104" s="89">
        <f t="shared" si="67"/>
        <v>0</v>
      </c>
      <c r="FU104" s="89">
        <f t="shared" si="67"/>
        <v>0</v>
      </c>
      <c r="FV104" s="89">
        <f t="shared" si="67"/>
        <v>0</v>
      </c>
      <c r="FW104" s="89">
        <f t="shared" si="67"/>
        <v>0</v>
      </c>
      <c r="FX104" s="89">
        <f t="shared" si="67"/>
        <v>0</v>
      </c>
      <c r="FY104" s="89"/>
      <c r="FZ104" s="84"/>
      <c r="GA104" s="84"/>
      <c r="GB104" s="84"/>
      <c r="GC104" s="84"/>
      <c r="GD104" s="84"/>
      <c r="GE104" s="24"/>
      <c r="GF104" s="24"/>
    </row>
    <row r="105" spans="2:181" ht="15">
      <c r="B105" s="20" t="s">
        <v>381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1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89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</row>
    <row r="106" spans="1:181" ht="15">
      <c r="A106" s="88" t="s">
        <v>382</v>
      </c>
      <c r="B106" s="5" t="s">
        <v>383</v>
      </c>
      <c r="C106" s="27">
        <f>IF(C104&gt;0,ROUND(IF(C104&lt;276,((276-C104)*0.00376159)+1.5457,IF(C104&lt;459,((459-C104)*0.00167869)+1.2385,IF(C104&lt;1027,((1027-C104)*0.00020599)+1.1215,0))),4),0)</f>
        <v>0</v>
      </c>
      <c r="D106" s="27">
        <f aca="true" t="shared" si="68" ref="D106:BO106">IF(D104&gt;0,ROUND(IF(D104&lt;276,((276-D104)*0.00376159)+1.5457,IF(D104&lt;459,((459-D104)*0.00167869)+1.2385,IF(D104&lt;1027,((1027-D104)*0.00020599)+1.1215,0))),4),0)</f>
        <v>0</v>
      </c>
      <c r="E106" s="27">
        <f t="shared" si="68"/>
        <v>0</v>
      </c>
      <c r="F106" s="27">
        <f t="shared" si="68"/>
        <v>0</v>
      </c>
      <c r="G106" s="27">
        <f t="shared" si="68"/>
        <v>0</v>
      </c>
      <c r="H106" s="27">
        <f t="shared" si="68"/>
        <v>0</v>
      </c>
      <c r="I106" s="27">
        <f t="shared" si="68"/>
        <v>0</v>
      </c>
      <c r="J106" s="27">
        <f t="shared" si="68"/>
        <v>0</v>
      </c>
      <c r="K106" s="27">
        <f t="shared" si="68"/>
        <v>0</v>
      </c>
      <c r="L106" s="27">
        <f t="shared" si="68"/>
        <v>0</v>
      </c>
      <c r="M106" s="27">
        <f t="shared" si="68"/>
        <v>0</v>
      </c>
      <c r="N106" s="27">
        <f t="shared" si="68"/>
        <v>0</v>
      </c>
      <c r="O106" s="27">
        <f t="shared" si="68"/>
        <v>0</v>
      </c>
      <c r="P106" s="27">
        <f t="shared" si="68"/>
        <v>0</v>
      </c>
      <c r="Q106" s="27">
        <f t="shared" si="68"/>
        <v>0</v>
      </c>
      <c r="R106" s="27">
        <f t="shared" si="68"/>
        <v>0</v>
      </c>
      <c r="S106" s="27">
        <f t="shared" si="68"/>
        <v>0</v>
      </c>
      <c r="T106" s="27">
        <f t="shared" si="68"/>
        <v>0</v>
      </c>
      <c r="U106" s="27">
        <f t="shared" si="68"/>
        <v>0</v>
      </c>
      <c r="V106" s="27">
        <f t="shared" si="68"/>
        <v>0</v>
      </c>
      <c r="W106" s="28">
        <f t="shared" si="68"/>
        <v>0</v>
      </c>
      <c r="X106" s="27">
        <f t="shared" si="68"/>
        <v>0</v>
      </c>
      <c r="Y106" s="27">
        <f t="shared" si="68"/>
        <v>0</v>
      </c>
      <c r="Z106" s="27">
        <f t="shared" si="68"/>
        <v>0</v>
      </c>
      <c r="AA106" s="27">
        <f t="shared" si="68"/>
        <v>0</v>
      </c>
      <c r="AB106" s="27">
        <f t="shared" si="68"/>
        <v>0</v>
      </c>
      <c r="AC106" s="27">
        <f t="shared" si="68"/>
        <v>0</v>
      </c>
      <c r="AD106" s="27">
        <f t="shared" si="68"/>
        <v>0</v>
      </c>
      <c r="AE106" s="27">
        <f t="shared" si="68"/>
        <v>0</v>
      </c>
      <c r="AF106" s="27">
        <f t="shared" si="68"/>
        <v>0</v>
      </c>
      <c r="AG106" s="27">
        <f t="shared" si="68"/>
        <v>0</v>
      </c>
      <c r="AH106" s="27">
        <f t="shared" si="68"/>
        <v>0</v>
      </c>
      <c r="AI106" s="27">
        <f t="shared" si="68"/>
        <v>0</v>
      </c>
      <c r="AJ106" s="27">
        <f t="shared" si="68"/>
        <v>0</v>
      </c>
      <c r="AK106" s="27">
        <f t="shared" si="68"/>
        <v>0</v>
      </c>
      <c r="AL106" s="27">
        <f t="shared" si="68"/>
        <v>0</v>
      </c>
      <c r="AM106" s="27">
        <f t="shared" si="68"/>
        <v>0</v>
      </c>
      <c r="AN106" s="27">
        <f t="shared" si="68"/>
        <v>0</v>
      </c>
      <c r="AO106" s="27">
        <f t="shared" si="68"/>
        <v>0</v>
      </c>
      <c r="AP106" s="27">
        <f t="shared" si="68"/>
        <v>0</v>
      </c>
      <c r="AQ106" s="27">
        <f t="shared" si="68"/>
        <v>0</v>
      </c>
      <c r="AR106" s="27">
        <f t="shared" si="68"/>
        <v>0</v>
      </c>
      <c r="AS106" s="27">
        <f t="shared" si="68"/>
        <v>0</v>
      </c>
      <c r="AT106" s="27">
        <f t="shared" si="68"/>
        <v>0</v>
      </c>
      <c r="AU106" s="27">
        <f t="shared" si="68"/>
        <v>0</v>
      </c>
      <c r="AV106" s="27">
        <f t="shared" si="68"/>
        <v>0</v>
      </c>
      <c r="AW106" s="27">
        <f t="shared" si="68"/>
        <v>0</v>
      </c>
      <c r="AX106" s="27">
        <f t="shared" si="68"/>
        <v>0</v>
      </c>
      <c r="AY106" s="27">
        <f t="shared" si="68"/>
        <v>0</v>
      </c>
      <c r="AZ106" s="27">
        <f t="shared" si="68"/>
        <v>0</v>
      </c>
      <c r="BA106" s="27">
        <f t="shared" si="68"/>
        <v>0</v>
      </c>
      <c r="BB106" s="27">
        <f t="shared" si="68"/>
        <v>0</v>
      </c>
      <c r="BC106" s="27">
        <f t="shared" si="68"/>
        <v>0</v>
      </c>
      <c r="BD106" s="27">
        <f t="shared" si="68"/>
        <v>0</v>
      </c>
      <c r="BE106" s="27">
        <f t="shared" si="68"/>
        <v>0</v>
      </c>
      <c r="BF106" s="27">
        <f t="shared" si="68"/>
        <v>0</v>
      </c>
      <c r="BG106" s="27">
        <f t="shared" si="68"/>
        <v>0</v>
      </c>
      <c r="BH106" s="27">
        <f t="shared" si="68"/>
        <v>0</v>
      </c>
      <c r="BI106" s="27">
        <f t="shared" si="68"/>
        <v>0</v>
      </c>
      <c r="BJ106" s="27">
        <f t="shared" si="68"/>
        <v>0</v>
      </c>
      <c r="BK106" s="27">
        <f t="shared" si="68"/>
        <v>0</v>
      </c>
      <c r="BL106" s="27">
        <f t="shared" si="68"/>
        <v>0</v>
      </c>
      <c r="BM106" s="27">
        <f t="shared" si="68"/>
        <v>0</v>
      </c>
      <c r="BN106" s="27">
        <f t="shared" si="68"/>
        <v>0</v>
      </c>
      <c r="BO106" s="27">
        <f t="shared" si="68"/>
        <v>0</v>
      </c>
      <c r="BP106" s="27">
        <f aca="true" t="shared" si="69" ref="BP106:EA106">IF(BP104&gt;0,ROUND(IF(BP104&lt;276,((276-BP104)*0.00376159)+1.5457,IF(BP104&lt;459,((459-BP104)*0.00167869)+1.2385,IF(BP104&lt;1027,((1027-BP104)*0.00020599)+1.1215,0))),4),0)</f>
        <v>0</v>
      </c>
      <c r="BQ106" s="27">
        <f t="shared" si="69"/>
        <v>0</v>
      </c>
      <c r="BR106" s="27">
        <f t="shared" si="69"/>
        <v>0</v>
      </c>
      <c r="BS106" s="27">
        <f t="shared" si="69"/>
        <v>0</v>
      </c>
      <c r="BT106" s="27">
        <f t="shared" si="69"/>
        <v>0</v>
      </c>
      <c r="BU106" s="27">
        <f t="shared" si="69"/>
        <v>0</v>
      </c>
      <c r="BV106" s="27">
        <f t="shared" si="69"/>
        <v>0</v>
      </c>
      <c r="BW106" s="27">
        <f t="shared" si="69"/>
        <v>0</v>
      </c>
      <c r="BX106" s="27">
        <f t="shared" si="69"/>
        <v>0</v>
      </c>
      <c r="BY106" s="27">
        <f t="shared" si="69"/>
        <v>0</v>
      </c>
      <c r="BZ106" s="27">
        <f t="shared" si="69"/>
        <v>0</v>
      </c>
      <c r="CA106" s="27">
        <f t="shared" si="69"/>
        <v>0</v>
      </c>
      <c r="CB106" s="27">
        <f t="shared" si="69"/>
        <v>0</v>
      </c>
      <c r="CC106" s="27">
        <f t="shared" si="69"/>
        <v>0</v>
      </c>
      <c r="CD106" s="27">
        <f t="shared" si="69"/>
        <v>0</v>
      </c>
      <c r="CE106" s="27">
        <f t="shared" si="69"/>
        <v>0</v>
      </c>
      <c r="CF106" s="27">
        <f t="shared" si="69"/>
        <v>0</v>
      </c>
      <c r="CG106" s="27">
        <f t="shared" si="69"/>
        <v>0</v>
      </c>
      <c r="CH106" s="27">
        <f t="shared" si="69"/>
        <v>0</v>
      </c>
      <c r="CI106" s="27">
        <f t="shared" si="69"/>
        <v>0</v>
      </c>
      <c r="CJ106" s="27">
        <f t="shared" si="69"/>
        <v>0</v>
      </c>
      <c r="CK106" s="27">
        <f t="shared" si="69"/>
        <v>0</v>
      </c>
      <c r="CL106" s="27">
        <f t="shared" si="69"/>
        <v>0</v>
      </c>
      <c r="CM106" s="27">
        <f t="shared" si="69"/>
        <v>0</v>
      </c>
      <c r="CN106" s="27">
        <f t="shared" si="69"/>
        <v>0</v>
      </c>
      <c r="CO106" s="27">
        <f t="shared" si="69"/>
        <v>0</v>
      </c>
      <c r="CP106" s="27">
        <f t="shared" si="69"/>
        <v>0</v>
      </c>
      <c r="CQ106" s="27">
        <f t="shared" si="69"/>
        <v>0</v>
      </c>
      <c r="CR106" s="27">
        <f t="shared" si="69"/>
        <v>0</v>
      </c>
      <c r="CS106" s="27">
        <f t="shared" si="69"/>
        <v>0</v>
      </c>
      <c r="CT106" s="27">
        <f t="shared" si="69"/>
        <v>0</v>
      </c>
      <c r="CU106" s="27">
        <f t="shared" si="69"/>
        <v>0</v>
      </c>
      <c r="CV106" s="27">
        <f t="shared" si="69"/>
        <v>0</v>
      </c>
      <c r="CW106" s="27">
        <f t="shared" si="69"/>
        <v>0</v>
      </c>
      <c r="CX106" s="27">
        <f t="shared" si="69"/>
        <v>0</v>
      </c>
      <c r="CY106" s="27">
        <f t="shared" si="69"/>
        <v>0</v>
      </c>
      <c r="CZ106" s="27">
        <f t="shared" si="69"/>
        <v>0</v>
      </c>
      <c r="DA106" s="27">
        <f t="shared" si="69"/>
        <v>0</v>
      </c>
      <c r="DB106" s="27">
        <f t="shared" si="69"/>
        <v>0</v>
      </c>
      <c r="DC106" s="27">
        <f t="shared" si="69"/>
        <v>0</v>
      </c>
      <c r="DD106" s="27">
        <f t="shared" si="69"/>
        <v>0</v>
      </c>
      <c r="DE106" s="27">
        <f t="shared" si="69"/>
        <v>0</v>
      </c>
      <c r="DF106" s="27">
        <f t="shared" si="69"/>
        <v>0</v>
      </c>
      <c r="DG106" s="27">
        <f t="shared" si="69"/>
        <v>0</v>
      </c>
      <c r="DH106" s="27">
        <f t="shared" si="69"/>
        <v>0</v>
      </c>
      <c r="DI106" s="27">
        <f t="shared" si="69"/>
        <v>0</v>
      </c>
      <c r="DJ106" s="27">
        <f t="shared" si="69"/>
        <v>0</v>
      </c>
      <c r="DK106" s="27">
        <f t="shared" si="69"/>
        <v>0</v>
      </c>
      <c r="DL106" s="27">
        <f t="shared" si="69"/>
        <v>0</v>
      </c>
      <c r="DM106" s="27">
        <f>IF(DM104&gt;0,ROUND(IF(DM104&lt;276,((276-DM104)*0.00376159)+1.5457,IF(DM104&lt;459,((459-DM104)*0.00167869)+1.2385,IF(DM104&lt;1027,((1027-DM104)*0.00020599)+1.1215,0))),4),0)</f>
        <v>1.5173</v>
      </c>
      <c r="DN106" s="27">
        <f t="shared" si="69"/>
        <v>0</v>
      </c>
      <c r="DO106" s="27">
        <f t="shared" si="69"/>
        <v>0</v>
      </c>
      <c r="DP106" s="27">
        <f t="shared" si="69"/>
        <v>0</v>
      </c>
      <c r="DQ106" s="27">
        <f t="shared" si="69"/>
        <v>0</v>
      </c>
      <c r="DR106" s="27">
        <f t="shared" si="69"/>
        <v>0</v>
      </c>
      <c r="DS106" s="27">
        <f t="shared" si="69"/>
        <v>0</v>
      </c>
      <c r="DT106" s="27">
        <f t="shared" si="69"/>
        <v>0</v>
      </c>
      <c r="DU106" s="27">
        <f t="shared" si="69"/>
        <v>0</v>
      </c>
      <c r="DV106" s="27">
        <f t="shared" si="69"/>
        <v>0</v>
      </c>
      <c r="DW106" s="27">
        <f t="shared" si="69"/>
        <v>0</v>
      </c>
      <c r="DX106" s="27">
        <f t="shared" si="69"/>
        <v>0</v>
      </c>
      <c r="DY106" s="27">
        <f t="shared" si="69"/>
        <v>0</v>
      </c>
      <c r="DZ106" s="27">
        <f t="shared" si="69"/>
        <v>0</v>
      </c>
      <c r="EA106" s="27">
        <f t="shared" si="69"/>
        <v>0</v>
      </c>
      <c r="EB106" s="27">
        <f aca="true" t="shared" si="70" ref="EB106:FX106">IF(EB104&gt;0,ROUND(IF(EB104&lt;276,((276-EB104)*0.00376159)+1.5457,IF(EB104&lt;459,((459-EB104)*0.00167869)+1.2385,IF(EB104&lt;1027,((1027-EB104)*0.00020599)+1.1215,0))),4),0)</f>
        <v>0</v>
      </c>
      <c r="EC106" s="27">
        <f t="shared" si="70"/>
        <v>0</v>
      </c>
      <c r="ED106" s="27">
        <f t="shared" si="70"/>
        <v>0</v>
      </c>
      <c r="EE106" s="27">
        <f t="shared" si="70"/>
        <v>0</v>
      </c>
      <c r="EF106" s="27">
        <f t="shared" si="70"/>
        <v>0</v>
      </c>
      <c r="EG106" s="27">
        <f t="shared" si="70"/>
        <v>0</v>
      </c>
      <c r="EH106" s="27">
        <f t="shared" si="70"/>
        <v>0</v>
      </c>
      <c r="EI106" s="27">
        <f t="shared" si="70"/>
        <v>0</v>
      </c>
      <c r="EJ106" s="27">
        <f t="shared" si="70"/>
        <v>0</v>
      </c>
      <c r="EK106" s="27">
        <f t="shared" si="70"/>
        <v>0</v>
      </c>
      <c r="EL106" s="27">
        <f t="shared" si="70"/>
        <v>0</v>
      </c>
      <c r="EM106" s="27">
        <f t="shared" si="70"/>
        <v>0</v>
      </c>
      <c r="EN106" s="27">
        <f t="shared" si="70"/>
        <v>0</v>
      </c>
      <c r="EO106" s="27">
        <f t="shared" si="70"/>
        <v>0</v>
      </c>
      <c r="EP106" s="27">
        <f t="shared" si="70"/>
        <v>0</v>
      </c>
      <c r="EQ106" s="27">
        <f t="shared" si="70"/>
        <v>0</v>
      </c>
      <c r="ER106" s="27">
        <f t="shared" si="70"/>
        <v>0</v>
      </c>
      <c r="ES106" s="27">
        <f t="shared" si="70"/>
        <v>0</v>
      </c>
      <c r="ET106" s="27">
        <f>IF(ET104&gt;0,ROUND(IF(ET104&lt;276,((276-ET104)*0.00376159)+1.5457,IF(ET104&lt;459,((459-ET104)*0.00167869)+1.2385,IF(ET104&lt;1027,((1027-ET104)*0.00020599)+1.1215,0))),4),0)</f>
        <v>1.9723</v>
      </c>
      <c r="EU106" s="27">
        <f t="shared" si="70"/>
        <v>0</v>
      </c>
      <c r="EV106" s="27">
        <f t="shared" si="70"/>
        <v>0</v>
      </c>
      <c r="EW106" s="27">
        <f t="shared" si="70"/>
        <v>0</v>
      </c>
      <c r="EX106" s="27">
        <f t="shared" si="70"/>
        <v>0</v>
      </c>
      <c r="EY106" s="27">
        <f t="shared" si="70"/>
        <v>0</v>
      </c>
      <c r="EZ106" s="27">
        <f t="shared" si="70"/>
        <v>0</v>
      </c>
      <c r="FA106" s="27">
        <f t="shared" si="70"/>
        <v>0</v>
      </c>
      <c r="FB106" s="27">
        <f t="shared" si="70"/>
        <v>0</v>
      </c>
      <c r="FC106" s="27">
        <f t="shared" si="70"/>
        <v>0</v>
      </c>
      <c r="FD106" s="27">
        <f t="shared" si="70"/>
        <v>0</v>
      </c>
      <c r="FE106" s="27">
        <f t="shared" si="70"/>
        <v>0</v>
      </c>
      <c r="FF106" s="27">
        <f t="shared" si="70"/>
        <v>0</v>
      </c>
      <c r="FG106" s="27">
        <f t="shared" si="70"/>
        <v>0</v>
      </c>
      <c r="FH106" s="27">
        <f t="shared" si="70"/>
        <v>0</v>
      </c>
      <c r="FI106" s="27">
        <f t="shared" si="70"/>
        <v>0</v>
      </c>
      <c r="FJ106" s="27">
        <f t="shared" si="70"/>
        <v>0</v>
      </c>
      <c r="FK106" s="27">
        <f t="shared" si="70"/>
        <v>0</v>
      </c>
      <c r="FL106" s="27">
        <f t="shared" si="70"/>
        <v>0</v>
      </c>
      <c r="FM106" s="27">
        <f t="shared" si="70"/>
        <v>0</v>
      </c>
      <c r="FN106" s="27">
        <f t="shared" si="70"/>
        <v>0</v>
      </c>
      <c r="FO106" s="27">
        <f t="shared" si="70"/>
        <v>0</v>
      </c>
      <c r="FP106" s="27">
        <f t="shared" si="70"/>
        <v>0</v>
      </c>
      <c r="FQ106" s="27">
        <f t="shared" si="70"/>
        <v>0</v>
      </c>
      <c r="FR106" s="27">
        <f t="shared" si="70"/>
        <v>0</v>
      </c>
      <c r="FS106" s="27">
        <f t="shared" si="70"/>
        <v>0</v>
      </c>
      <c r="FT106" s="27">
        <f t="shared" si="70"/>
        <v>0</v>
      </c>
      <c r="FU106" s="27">
        <f t="shared" si="70"/>
        <v>0</v>
      </c>
      <c r="FV106" s="27">
        <f t="shared" si="70"/>
        <v>0</v>
      </c>
      <c r="FW106" s="27">
        <f t="shared" si="70"/>
        <v>0</v>
      </c>
      <c r="FX106" s="27">
        <f t="shared" si="70"/>
        <v>0</v>
      </c>
      <c r="FY106" s="27"/>
    </row>
    <row r="107" spans="1:192" ht="15">
      <c r="A107" s="3" t="s">
        <v>384</v>
      </c>
      <c r="B107" s="5" t="s">
        <v>385</v>
      </c>
      <c r="C107" s="27">
        <f>ROUND(IF(C99&lt;276,((276-C99)*0.00376159)+1.5457,IF(C99&lt;459,((459-C99)*0.00167869)+1.2385,IF(C99&lt;1027,((1027-C99)*0.00020599)+1.1215,IF(C99&lt;2293,((2293-C99)*0.00005387)+1.0533,IF(C99&lt;4023,((4023-C99)*0.00001364)+1.0297,IF(C99&gt;=4023,1.0297)))))),4)</f>
        <v>1.0297</v>
      </c>
      <c r="D107" s="27">
        <f aca="true" t="shared" si="71" ref="D107:BO107">ROUND(IF(D99&lt;276,((276-D99)*0.00376159)+1.5457,IF(D99&lt;459,((459-D99)*0.00167869)+1.2385,IF(D99&lt;1027,((1027-D99)*0.00020599)+1.1215,IF(D99&lt;2293,((2293-D99)*0.00005387)+1.0533,IF(D99&lt;4023,((4023-D99)*0.00001364)+1.0297,IF(D99&gt;=4023,1.0297)))))),4)</f>
        <v>1.0297</v>
      </c>
      <c r="E107" s="27">
        <f t="shared" si="71"/>
        <v>1.0297</v>
      </c>
      <c r="F107" s="27">
        <f t="shared" si="71"/>
        <v>1.0297</v>
      </c>
      <c r="G107" s="27">
        <f t="shared" si="71"/>
        <v>1.1195</v>
      </c>
      <c r="H107" s="27">
        <f t="shared" si="71"/>
        <v>1.1351</v>
      </c>
      <c r="I107" s="27">
        <f t="shared" si="71"/>
        <v>1.0297</v>
      </c>
      <c r="J107" s="27">
        <f t="shared" si="71"/>
        <v>1.0614</v>
      </c>
      <c r="K107" s="27">
        <f t="shared" si="71"/>
        <v>1.4945</v>
      </c>
      <c r="L107" s="27">
        <f t="shared" si="71"/>
        <v>1.0409</v>
      </c>
      <c r="M107" s="27">
        <f t="shared" si="71"/>
        <v>1.0972</v>
      </c>
      <c r="N107" s="27">
        <f t="shared" si="71"/>
        <v>1.0297</v>
      </c>
      <c r="O107" s="27">
        <f t="shared" si="71"/>
        <v>1.0297</v>
      </c>
      <c r="P107" s="27">
        <f t="shared" si="71"/>
        <v>1.9632</v>
      </c>
      <c r="Q107" s="27">
        <f t="shared" si="71"/>
        <v>1.0297</v>
      </c>
      <c r="R107" s="27">
        <f t="shared" si="71"/>
        <v>1.2348</v>
      </c>
      <c r="S107" s="27">
        <f t="shared" si="71"/>
        <v>1.0923</v>
      </c>
      <c r="T107" s="27">
        <f t="shared" si="71"/>
        <v>2.0121</v>
      </c>
      <c r="U107" s="27">
        <f t="shared" si="71"/>
        <v>2.3386</v>
      </c>
      <c r="V107" s="27">
        <f t="shared" si="71"/>
        <v>1.5428</v>
      </c>
      <c r="W107" s="28">
        <f t="shared" si="71"/>
        <v>1.313</v>
      </c>
      <c r="X107" s="27">
        <f t="shared" si="71"/>
        <v>2.4007</v>
      </c>
      <c r="Y107" s="27">
        <f t="shared" si="71"/>
        <v>1.2189</v>
      </c>
      <c r="Z107" s="27">
        <f t="shared" si="71"/>
        <v>1.6386</v>
      </c>
      <c r="AA107" s="27">
        <f t="shared" si="71"/>
        <v>1.0297</v>
      </c>
      <c r="AB107" s="27">
        <f t="shared" si="71"/>
        <v>1.0297</v>
      </c>
      <c r="AC107" s="27">
        <f t="shared" si="71"/>
        <v>1.1408</v>
      </c>
      <c r="AD107" s="27">
        <f t="shared" si="71"/>
        <v>1.1186</v>
      </c>
      <c r="AE107" s="27">
        <f t="shared" si="71"/>
        <v>2.2156</v>
      </c>
      <c r="AF107" s="27">
        <f t="shared" si="71"/>
        <v>1.8478</v>
      </c>
      <c r="AG107" s="27">
        <f t="shared" si="71"/>
        <v>1.1407</v>
      </c>
      <c r="AH107" s="27">
        <f t="shared" si="71"/>
        <v>1.118</v>
      </c>
      <c r="AI107" s="27">
        <f t="shared" si="71"/>
        <v>1.4576</v>
      </c>
      <c r="AJ107" s="27">
        <f t="shared" si="71"/>
        <v>1.545</v>
      </c>
      <c r="AK107" s="27">
        <f t="shared" si="71"/>
        <v>1.7684</v>
      </c>
      <c r="AL107" s="27">
        <f t="shared" si="71"/>
        <v>1.5799</v>
      </c>
      <c r="AM107" s="27">
        <f t="shared" si="71"/>
        <v>1.2267</v>
      </c>
      <c r="AN107" s="27">
        <f t="shared" si="71"/>
        <v>1.2345</v>
      </c>
      <c r="AO107" s="27">
        <f t="shared" si="71"/>
        <v>1.0297</v>
      </c>
      <c r="AP107" s="27">
        <f t="shared" si="71"/>
        <v>1.0297</v>
      </c>
      <c r="AQ107" s="27">
        <f t="shared" si="71"/>
        <v>1.5859</v>
      </c>
      <c r="AR107" s="27">
        <f t="shared" si="71"/>
        <v>1.0297</v>
      </c>
      <c r="AS107" s="27">
        <f t="shared" si="71"/>
        <v>1.0297</v>
      </c>
      <c r="AT107" s="27">
        <f t="shared" si="71"/>
        <v>1.0477</v>
      </c>
      <c r="AU107" s="27">
        <f t="shared" si="71"/>
        <v>1.4134</v>
      </c>
      <c r="AV107" s="27">
        <f t="shared" si="71"/>
        <v>1.5034</v>
      </c>
      <c r="AW107" s="27">
        <f t="shared" si="71"/>
        <v>1.6616</v>
      </c>
      <c r="AX107" s="27">
        <f t="shared" si="71"/>
        <v>2.3646</v>
      </c>
      <c r="AY107" s="27">
        <f t="shared" si="71"/>
        <v>1.2047</v>
      </c>
      <c r="AZ107" s="27">
        <f t="shared" si="71"/>
        <v>1.0297</v>
      </c>
      <c r="BA107" s="27">
        <f t="shared" si="71"/>
        <v>1.0297</v>
      </c>
      <c r="BB107" s="27">
        <f t="shared" si="71"/>
        <v>1.0297</v>
      </c>
      <c r="BC107" s="27">
        <f t="shared" si="71"/>
        <v>1.0297</v>
      </c>
      <c r="BD107" s="27">
        <f t="shared" si="71"/>
        <v>1.0297</v>
      </c>
      <c r="BE107" s="27">
        <f t="shared" si="71"/>
        <v>1.1048</v>
      </c>
      <c r="BF107" s="27">
        <f t="shared" si="71"/>
        <v>1.0297</v>
      </c>
      <c r="BG107" s="27">
        <f t="shared" si="71"/>
        <v>1.1523</v>
      </c>
      <c r="BH107" s="27">
        <f t="shared" si="71"/>
        <v>1.1979</v>
      </c>
      <c r="BI107" s="27">
        <f t="shared" si="71"/>
        <v>1.5454</v>
      </c>
      <c r="BJ107" s="27">
        <f t="shared" si="71"/>
        <v>1.0297</v>
      </c>
      <c r="BK107" s="27">
        <f t="shared" si="71"/>
        <v>1.0297</v>
      </c>
      <c r="BL107" s="27">
        <f t="shared" si="71"/>
        <v>1.645</v>
      </c>
      <c r="BM107" s="27">
        <f t="shared" si="71"/>
        <v>1.4559</v>
      </c>
      <c r="BN107" s="27">
        <f t="shared" si="71"/>
        <v>1.0319</v>
      </c>
      <c r="BO107" s="27">
        <f t="shared" si="71"/>
        <v>1.0857</v>
      </c>
      <c r="BP107" s="27">
        <f aca="true" t="shared" si="72" ref="BP107:EA107">ROUND(IF(BP99&lt;276,((276-BP99)*0.00376159)+1.5457,IF(BP99&lt;459,((459-BP99)*0.00167869)+1.2385,IF(BP99&lt;1027,((1027-BP99)*0.00020599)+1.1215,IF(BP99&lt;2293,((2293-BP99)*0.00005387)+1.0533,IF(BP99&lt;4023,((4023-BP99)*0.00001364)+1.0297,IF(BP99&gt;=4023,1.0297)))))),4)</f>
        <v>1.7255</v>
      </c>
      <c r="BQ107" s="27">
        <f t="shared" si="72"/>
        <v>1.0297</v>
      </c>
      <c r="BR107" s="27">
        <f t="shared" si="72"/>
        <v>1.0297</v>
      </c>
      <c r="BS107" s="27">
        <f t="shared" si="72"/>
        <v>1.1109</v>
      </c>
      <c r="BT107" s="27">
        <f t="shared" si="72"/>
        <v>1.4639</v>
      </c>
      <c r="BU107" s="27">
        <f t="shared" si="72"/>
        <v>1.2357</v>
      </c>
      <c r="BV107" s="27">
        <f t="shared" si="72"/>
        <v>1.1033</v>
      </c>
      <c r="BW107" s="27">
        <f t="shared" si="72"/>
        <v>1.0857</v>
      </c>
      <c r="BX107" s="27">
        <f t="shared" si="72"/>
        <v>2.2634</v>
      </c>
      <c r="BY107" s="27">
        <f t="shared" si="72"/>
        <v>1.2036</v>
      </c>
      <c r="BZ107" s="27">
        <f t="shared" si="72"/>
        <v>1.6221</v>
      </c>
      <c r="CA107" s="27">
        <f t="shared" si="72"/>
        <v>1.8195</v>
      </c>
      <c r="CB107" s="27">
        <f t="shared" si="72"/>
        <v>1.0297</v>
      </c>
      <c r="CC107" s="27">
        <f t="shared" si="72"/>
        <v>1.8974</v>
      </c>
      <c r="CD107" s="27">
        <f t="shared" si="72"/>
        <v>2.2928</v>
      </c>
      <c r="CE107" s="27">
        <f t="shared" si="72"/>
        <v>1.9704</v>
      </c>
      <c r="CF107" s="27">
        <f t="shared" si="72"/>
        <v>2.1532</v>
      </c>
      <c r="CG107" s="27">
        <f t="shared" si="72"/>
        <v>1.7913</v>
      </c>
      <c r="CH107" s="27">
        <f t="shared" si="72"/>
        <v>2.1321</v>
      </c>
      <c r="CI107" s="27">
        <f t="shared" si="72"/>
        <v>1.1834</v>
      </c>
      <c r="CJ107" s="27">
        <f t="shared" si="72"/>
        <v>1.1176</v>
      </c>
      <c r="CK107" s="27">
        <f t="shared" si="72"/>
        <v>1.0297</v>
      </c>
      <c r="CL107" s="27">
        <f t="shared" si="72"/>
        <v>1.1048</v>
      </c>
      <c r="CM107" s="27">
        <f t="shared" si="72"/>
        <v>1.1706</v>
      </c>
      <c r="CN107" s="27">
        <f t="shared" si="72"/>
        <v>1.0297</v>
      </c>
      <c r="CO107" s="27">
        <f t="shared" si="72"/>
        <v>1.0297</v>
      </c>
      <c r="CP107" s="27">
        <f t="shared" si="72"/>
        <v>1.1135</v>
      </c>
      <c r="CQ107" s="27">
        <f t="shared" si="72"/>
        <v>1.097</v>
      </c>
      <c r="CR107" s="27">
        <f t="shared" si="72"/>
        <v>1.8022</v>
      </c>
      <c r="CS107" s="27">
        <f t="shared" si="72"/>
        <v>1.4539</v>
      </c>
      <c r="CT107" s="27">
        <f t="shared" si="72"/>
        <v>2.0851</v>
      </c>
      <c r="CU107" s="27">
        <f t="shared" si="72"/>
        <v>1.2315</v>
      </c>
      <c r="CV107" s="27">
        <f t="shared" si="72"/>
        <v>2.365</v>
      </c>
      <c r="CW107" s="27">
        <f t="shared" si="72"/>
        <v>1.9162</v>
      </c>
      <c r="CX107" s="27">
        <f t="shared" si="72"/>
        <v>1.2347</v>
      </c>
      <c r="CY107" s="27">
        <f t="shared" si="72"/>
        <v>1.5901</v>
      </c>
      <c r="CZ107" s="27">
        <f t="shared" si="72"/>
        <v>1.0523</v>
      </c>
      <c r="DA107" s="27">
        <f t="shared" si="72"/>
        <v>1.8899</v>
      </c>
      <c r="DB107" s="27">
        <f t="shared" si="72"/>
        <v>1.4984</v>
      </c>
      <c r="DC107" s="27">
        <f t="shared" si="72"/>
        <v>2.0072</v>
      </c>
      <c r="DD107" s="27">
        <f t="shared" si="72"/>
        <v>2.014</v>
      </c>
      <c r="DE107" s="27">
        <f t="shared" si="72"/>
        <v>1.2349</v>
      </c>
      <c r="DF107" s="27">
        <f t="shared" si="72"/>
        <v>1.0297</v>
      </c>
      <c r="DG107" s="27">
        <f t="shared" si="72"/>
        <v>2.1419</v>
      </c>
      <c r="DH107" s="27">
        <f t="shared" si="72"/>
        <v>1.0529</v>
      </c>
      <c r="DI107" s="27">
        <f t="shared" si="72"/>
        <v>1.0446</v>
      </c>
      <c r="DJ107" s="27">
        <f t="shared" si="72"/>
        <v>1.1927</v>
      </c>
      <c r="DK107" s="27">
        <f t="shared" si="72"/>
        <v>1.3671</v>
      </c>
      <c r="DL107" s="27">
        <f t="shared" si="72"/>
        <v>1.0297</v>
      </c>
      <c r="DM107" s="27">
        <f t="shared" si="72"/>
        <v>1.4774</v>
      </c>
      <c r="DN107" s="27">
        <f t="shared" si="72"/>
        <v>1.0987</v>
      </c>
      <c r="DO107" s="27">
        <f t="shared" si="72"/>
        <v>1.0435</v>
      </c>
      <c r="DP107" s="27">
        <f t="shared" si="72"/>
        <v>1.8256</v>
      </c>
      <c r="DQ107" s="27">
        <f t="shared" si="72"/>
        <v>1.2247</v>
      </c>
      <c r="DR107" s="27">
        <f t="shared" si="72"/>
        <v>1.1007</v>
      </c>
      <c r="DS107" s="27">
        <f t="shared" si="72"/>
        <v>1.1639</v>
      </c>
      <c r="DT107" s="27">
        <f t="shared" si="72"/>
        <v>1.8688</v>
      </c>
      <c r="DU107" s="27">
        <f t="shared" si="72"/>
        <v>1.3384</v>
      </c>
      <c r="DV107" s="27">
        <f t="shared" si="72"/>
        <v>1.8432</v>
      </c>
      <c r="DW107" s="27">
        <f t="shared" si="72"/>
        <v>1.3914</v>
      </c>
      <c r="DX107" s="27">
        <f t="shared" si="72"/>
        <v>1.6728</v>
      </c>
      <c r="DY107" s="27">
        <f t="shared" si="72"/>
        <v>1.4362</v>
      </c>
      <c r="DZ107" s="27">
        <f t="shared" si="72"/>
        <v>1.1126</v>
      </c>
      <c r="EA107" s="27">
        <f t="shared" si="72"/>
        <v>1.22</v>
      </c>
      <c r="EB107" s="27">
        <f aca="true" t="shared" si="73" ref="EB107:FX107">ROUND(IF(EB99&lt;276,((276-EB99)*0.00376159)+1.5457,IF(EB99&lt;459,((459-EB99)*0.00167869)+1.2385,IF(EB99&lt;1027,((1027-EB99)*0.00020599)+1.1215,IF(EB99&lt;2293,((2293-EB99)*0.00005387)+1.0533,IF(EB99&lt;4023,((4023-EB99)*0.00001364)+1.0297,IF(EB99&gt;=4023,1.0297)))))),4)</f>
        <v>1.2125</v>
      </c>
      <c r="EC107" s="27">
        <f t="shared" si="73"/>
        <v>1.5318</v>
      </c>
      <c r="ED107" s="27">
        <f t="shared" si="73"/>
        <v>1.0898</v>
      </c>
      <c r="EE107" s="27">
        <f t="shared" si="73"/>
        <v>1.6695</v>
      </c>
      <c r="EF107" s="27">
        <f t="shared" si="73"/>
        <v>1.0901</v>
      </c>
      <c r="EG107" s="27">
        <f t="shared" si="73"/>
        <v>1.539</v>
      </c>
      <c r="EH107" s="27">
        <f t="shared" si="73"/>
        <v>1.6589</v>
      </c>
      <c r="EI107" s="27">
        <f t="shared" si="73"/>
        <v>1.0297</v>
      </c>
      <c r="EJ107" s="27">
        <f t="shared" si="73"/>
        <v>1.0297</v>
      </c>
      <c r="EK107" s="27">
        <f t="shared" si="73"/>
        <v>1.198</v>
      </c>
      <c r="EL107" s="27">
        <f t="shared" si="73"/>
        <v>1.2379</v>
      </c>
      <c r="EM107" s="27">
        <f t="shared" si="73"/>
        <v>1.2092</v>
      </c>
      <c r="EN107" s="27">
        <f t="shared" si="73"/>
        <v>1.1151</v>
      </c>
      <c r="EO107" s="27">
        <f t="shared" si="73"/>
        <v>1.2342</v>
      </c>
      <c r="EP107" s="27">
        <f t="shared" si="73"/>
        <v>1.3103</v>
      </c>
      <c r="EQ107" s="27">
        <f t="shared" si="73"/>
        <v>1.0621</v>
      </c>
      <c r="ER107" s="27">
        <f t="shared" si="73"/>
        <v>1.3459</v>
      </c>
      <c r="ES107" s="27">
        <f t="shared" si="73"/>
        <v>2.1205</v>
      </c>
      <c r="ET107" s="27">
        <f t="shared" si="73"/>
        <v>1.8</v>
      </c>
      <c r="EU107" s="27">
        <f t="shared" si="73"/>
        <v>1.212</v>
      </c>
      <c r="EV107" s="27">
        <f t="shared" si="73"/>
        <v>2.339</v>
      </c>
      <c r="EW107" s="27">
        <f t="shared" si="73"/>
        <v>1.1934</v>
      </c>
      <c r="EX107" s="27">
        <f t="shared" si="73"/>
        <v>1.5641</v>
      </c>
      <c r="EY107" s="27">
        <f t="shared" si="73"/>
        <v>1.1105</v>
      </c>
      <c r="EZ107" s="27">
        <f t="shared" si="73"/>
        <v>2.1314</v>
      </c>
      <c r="FA107" s="27">
        <f t="shared" si="73"/>
        <v>1.045</v>
      </c>
      <c r="FB107" s="27">
        <f t="shared" si="73"/>
        <v>1.2359</v>
      </c>
      <c r="FC107" s="27">
        <f t="shared" si="73"/>
        <v>1.0464</v>
      </c>
      <c r="FD107" s="27">
        <f t="shared" si="73"/>
        <v>1.3382</v>
      </c>
      <c r="FE107" s="27">
        <f t="shared" si="73"/>
        <v>2.1976</v>
      </c>
      <c r="FF107" s="27">
        <f t="shared" si="73"/>
        <v>1.8718</v>
      </c>
      <c r="FG107" s="27">
        <f t="shared" si="73"/>
        <v>2.1607</v>
      </c>
      <c r="FH107" s="27">
        <f t="shared" si="73"/>
        <v>2.2262</v>
      </c>
      <c r="FI107" s="27">
        <f t="shared" si="73"/>
        <v>1.079</v>
      </c>
      <c r="FJ107" s="27">
        <f t="shared" si="73"/>
        <v>1.0858</v>
      </c>
      <c r="FK107" s="27">
        <f t="shared" si="73"/>
        <v>1.0666</v>
      </c>
      <c r="FL107" s="27">
        <f t="shared" si="73"/>
        <v>1.0317</v>
      </c>
      <c r="FM107" s="27">
        <f t="shared" si="73"/>
        <v>1.0445</v>
      </c>
      <c r="FN107" s="27">
        <f t="shared" si="73"/>
        <v>1.0297</v>
      </c>
      <c r="FO107" s="27">
        <f t="shared" si="73"/>
        <v>1.1162</v>
      </c>
      <c r="FP107" s="27">
        <f t="shared" si="73"/>
        <v>1.0543</v>
      </c>
      <c r="FQ107" s="27">
        <f t="shared" si="73"/>
        <v>1.1586</v>
      </c>
      <c r="FR107" s="27">
        <f t="shared" si="73"/>
        <v>2.0234</v>
      </c>
      <c r="FS107" s="27">
        <f t="shared" si="73"/>
        <v>1.993</v>
      </c>
      <c r="FT107" s="27">
        <f t="shared" si="73"/>
        <v>2.1803</v>
      </c>
      <c r="FU107" s="27">
        <f t="shared" si="73"/>
        <v>1.1705</v>
      </c>
      <c r="FV107" s="27">
        <f t="shared" si="73"/>
        <v>1.2005</v>
      </c>
      <c r="FW107" s="27">
        <f t="shared" si="73"/>
        <v>2.0716</v>
      </c>
      <c r="FX107" s="27">
        <f t="shared" si="73"/>
        <v>2.2642</v>
      </c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</row>
    <row r="108" spans="1:203" ht="15">
      <c r="A108" s="3" t="s">
        <v>386</v>
      </c>
      <c r="B108" s="5" t="s">
        <v>387</v>
      </c>
      <c r="C108" s="27">
        <f>MAX(C106,C107)</f>
        <v>1.0297</v>
      </c>
      <c r="D108" s="27">
        <f aca="true" t="shared" si="74" ref="D108:BO108">MAX(D106,D107)</f>
        <v>1.0297</v>
      </c>
      <c r="E108" s="27">
        <f t="shared" si="74"/>
        <v>1.0297</v>
      </c>
      <c r="F108" s="27">
        <f t="shared" si="74"/>
        <v>1.0297</v>
      </c>
      <c r="G108" s="27">
        <f t="shared" si="74"/>
        <v>1.1195</v>
      </c>
      <c r="H108" s="27">
        <f t="shared" si="74"/>
        <v>1.1351</v>
      </c>
      <c r="I108" s="27">
        <f t="shared" si="74"/>
        <v>1.0297</v>
      </c>
      <c r="J108" s="27">
        <f t="shared" si="74"/>
        <v>1.0614</v>
      </c>
      <c r="K108" s="27">
        <f t="shared" si="74"/>
        <v>1.4945</v>
      </c>
      <c r="L108" s="27">
        <f t="shared" si="74"/>
        <v>1.0409</v>
      </c>
      <c r="M108" s="27">
        <f t="shared" si="74"/>
        <v>1.0972</v>
      </c>
      <c r="N108" s="27">
        <f t="shared" si="74"/>
        <v>1.0297</v>
      </c>
      <c r="O108" s="27">
        <f t="shared" si="74"/>
        <v>1.0297</v>
      </c>
      <c r="P108" s="27">
        <f t="shared" si="74"/>
        <v>1.9632</v>
      </c>
      <c r="Q108" s="27">
        <f t="shared" si="74"/>
        <v>1.0297</v>
      </c>
      <c r="R108" s="27">
        <f t="shared" si="74"/>
        <v>1.2348</v>
      </c>
      <c r="S108" s="27">
        <f t="shared" si="74"/>
        <v>1.0923</v>
      </c>
      <c r="T108" s="27">
        <f t="shared" si="74"/>
        <v>2.0121</v>
      </c>
      <c r="U108" s="27">
        <f t="shared" si="74"/>
        <v>2.3386</v>
      </c>
      <c r="V108" s="27">
        <f t="shared" si="74"/>
        <v>1.5428</v>
      </c>
      <c r="W108" s="28">
        <f t="shared" si="74"/>
        <v>1.313</v>
      </c>
      <c r="X108" s="27">
        <f t="shared" si="74"/>
        <v>2.4007</v>
      </c>
      <c r="Y108" s="27">
        <f t="shared" si="74"/>
        <v>1.2189</v>
      </c>
      <c r="Z108" s="27">
        <f t="shared" si="74"/>
        <v>1.6386</v>
      </c>
      <c r="AA108" s="27">
        <f t="shared" si="74"/>
        <v>1.0297</v>
      </c>
      <c r="AB108" s="27">
        <f t="shared" si="74"/>
        <v>1.0297</v>
      </c>
      <c r="AC108" s="27">
        <f t="shared" si="74"/>
        <v>1.1408</v>
      </c>
      <c r="AD108" s="27">
        <f t="shared" si="74"/>
        <v>1.1186</v>
      </c>
      <c r="AE108" s="27">
        <f t="shared" si="74"/>
        <v>2.2156</v>
      </c>
      <c r="AF108" s="27">
        <f t="shared" si="74"/>
        <v>1.8478</v>
      </c>
      <c r="AG108" s="27">
        <f t="shared" si="74"/>
        <v>1.1407</v>
      </c>
      <c r="AH108" s="27">
        <f t="shared" si="74"/>
        <v>1.118</v>
      </c>
      <c r="AI108" s="27">
        <f t="shared" si="74"/>
        <v>1.4576</v>
      </c>
      <c r="AJ108" s="27">
        <f t="shared" si="74"/>
        <v>1.545</v>
      </c>
      <c r="AK108" s="27">
        <f t="shared" si="74"/>
        <v>1.7684</v>
      </c>
      <c r="AL108" s="27">
        <f t="shared" si="74"/>
        <v>1.5799</v>
      </c>
      <c r="AM108" s="27">
        <f t="shared" si="74"/>
        <v>1.2267</v>
      </c>
      <c r="AN108" s="27">
        <f t="shared" si="74"/>
        <v>1.2345</v>
      </c>
      <c r="AO108" s="27">
        <f t="shared" si="74"/>
        <v>1.0297</v>
      </c>
      <c r="AP108" s="27">
        <f t="shared" si="74"/>
        <v>1.0297</v>
      </c>
      <c r="AQ108" s="27">
        <f t="shared" si="74"/>
        <v>1.5859</v>
      </c>
      <c r="AR108" s="27">
        <f t="shared" si="74"/>
        <v>1.0297</v>
      </c>
      <c r="AS108" s="27">
        <f t="shared" si="74"/>
        <v>1.0297</v>
      </c>
      <c r="AT108" s="27">
        <f t="shared" si="74"/>
        <v>1.0477</v>
      </c>
      <c r="AU108" s="27">
        <f t="shared" si="74"/>
        <v>1.4134</v>
      </c>
      <c r="AV108" s="27">
        <f t="shared" si="74"/>
        <v>1.5034</v>
      </c>
      <c r="AW108" s="27">
        <f t="shared" si="74"/>
        <v>1.6616</v>
      </c>
      <c r="AX108" s="27">
        <f t="shared" si="74"/>
        <v>2.3646</v>
      </c>
      <c r="AY108" s="27">
        <f t="shared" si="74"/>
        <v>1.2047</v>
      </c>
      <c r="AZ108" s="27">
        <f t="shared" si="74"/>
        <v>1.0297</v>
      </c>
      <c r="BA108" s="27">
        <f t="shared" si="74"/>
        <v>1.0297</v>
      </c>
      <c r="BB108" s="27">
        <f t="shared" si="74"/>
        <v>1.0297</v>
      </c>
      <c r="BC108" s="27">
        <f t="shared" si="74"/>
        <v>1.0297</v>
      </c>
      <c r="BD108" s="27">
        <f t="shared" si="74"/>
        <v>1.0297</v>
      </c>
      <c r="BE108" s="27">
        <f t="shared" si="74"/>
        <v>1.1048</v>
      </c>
      <c r="BF108" s="27">
        <f t="shared" si="74"/>
        <v>1.0297</v>
      </c>
      <c r="BG108" s="27">
        <f t="shared" si="74"/>
        <v>1.1523</v>
      </c>
      <c r="BH108" s="27">
        <f t="shared" si="74"/>
        <v>1.1979</v>
      </c>
      <c r="BI108" s="27">
        <f t="shared" si="74"/>
        <v>1.5454</v>
      </c>
      <c r="BJ108" s="27">
        <f t="shared" si="74"/>
        <v>1.0297</v>
      </c>
      <c r="BK108" s="27">
        <f t="shared" si="74"/>
        <v>1.0297</v>
      </c>
      <c r="BL108" s="27">
        <f t="shared" si="74"/>
        <v>1.645</v>
      </c>
      <c r="BM108" s="27">
        <f t="shared" si="74"/>
        <v>1.4559</v>
      </c>
      <c r="BN108" s="27">
        <f t="shared" si="74"/>
        <v>1.0319</v>
      </c>
      <c r="BO108" s="27">
        <f t="shared" si="74"/>
        <v>1.0857</v>
      </c>
      <c r="BP108" s="27">
        <f aca="true" t="shared" si="75" ref="BP108:EA108">MAX(BP106,BP107)</f>
        <v>1.7255</v>
      </c>
      <c r="BQ108" s="27">
        <f t="shared" si="75"/>
        <v>1.0297</v>
      </c>
      <c r="BR108" s="27">
        <f t="shared" si="75"/>
        <v>1.0297</v>
      </c>
      <c r="BS108" s="27">
        <f t="shared" si="75"/>
        <v>1.1109</v>
      </c>
      <c r="BT108" s="27">
        <f t="shared" si="75"/>
        <v>1.4639</v>
      </c>
      <c r="BU108" s="27">
        <f t="shared" si="75"/>
        <v>1.2357</v>
      </c>
      <c r="BV108" s="27">
        <f t="shared" si="75"/>
        <v>1.1033</v>
      </c>
      <c r="BW108" s="27">
        <f t="shared" si="75"/>
        <v>1.0857</v>
      </c>
      <c r="BX108" s="27">
        <f t="shared" si="75"/>
        <v>2.2634</v>
      </c>
      <c r="BY108" s="27">
        <f t="shared" si="75"/>
        <v>1.2036</v>
      </c>
      <c r="BZ108" s="27">
        <f t="shared" si="75"/>
        <v>1.6221</v>
      </c>
      <c r="CA108" s="27">
        <f t="shared" si="75"/>
        <v>1.8195</v>
      </c>
      <c r="CB108" s="27">
        <f t="shared" si="75"/>
        <v>1.0297</v>
      </c>
      <c r="CC108" s="27">
        <f t="shared" si="75"/>
        <v>1.8974</v>
      </c>
      <c r="CD108" s="27">
        <f t="shared" si="75"/>
        <v>2.2928</v>
      </c>
      <c r="CE108" s="27">
        <f t="shared" si="75"/>
        <v>1.9704</v>
      </c>
      <c r="CF108" s="27">
        <f t="shared" si="75"/>
        <v>2.1532</v>
      </c>
      <c r="CG108" s="27">
        <f t="shared" si="75"/>
        <v>1.7913</v>
      </c>
      <c r="CH108" s="27">
        <f t="shared" si="75"/>
        <v>2.1321</v>
      </c>
      <c r="CI108" s="27">
        <f t="shared" si="75"/>
        <v>1.1834</v>
      </c>
      <c r="CJ108" s="27">
        <f t="shared" si="75"/>
        <v>1.1176</v>
      </c>
      <c r="CK108" s="27">
        <f t="shared" si="75"/>
        <v>1.0297</v>
      </c>
      <c r="CL108" s="27">
        <f t="shared" si="75"/>
        <v>1.1048</v>
      </c>
      <c r="CM108" s="27">
        <f t="shared" si="75"/>
        <v>1.1706</v>
      </c>
      <c r="CN108" s="27">
        <f t="shared" si="75"/>
        <v>1.0297</v>
      </c>
      <c r="CO108" s="27">
        <f t="shared" si="75"/>
        <v>1.0297</v>
      </c>
      <c r="CP108" s="27">
        <f t="shared" si="75"/>
        <v>1.1135</v>
      </c>
      <c r="CQ108" s="27">
        <f t="shared" si="75"/>
        <v>1.097</v>
      </c>
      <c r="CR108" s="27">
        <f t="shared" si="75"/>
        <v>1.8022</v>
      </c>
      <c r="CS108" s="27">
        <f t="shared" si="75"/>
        <v>1.4539</v>
      </c>
      <c r="CT108" s="27">
        <f t="shared" si="75"/>
        <v>2.0851</v>
      </c>
      <c r="CU108" s="27">
        <f t="shared" si="75"/>
        <v>1.2315</v>
      </c>
      <c r="CV108" s="27">
        <f t="shared" si="75"/>
        <v>2.365</v>
      </c>
      <c r="CW108" s="27">
        <f t="shared" si="75"/>
        <v>1.9162</v>
      </c>
      <c r="CX108" s="27">
        <f t="shared" si="75"/>
        <v>1.2347</v>
      </c>
      <c r="CY108" s="27">
        <f t="shared" si="75"/>
        <v>1.5901</v>
      </c>
      <c r="CZ108" s="27">
        <f t="shared" si="75"/>
        <v>1.0523</v>
      </c>
      <c r="DA108" s="27">
        <f t="shared" si="75"/>
        <v>1.8899</v>
      </c>
      <c r="DB108" s="27">
        <f t="shared" si="75"/>
        <v>1.4984</v>
      </c>
      <c r="DC108" s="27">
        <f t="shared" si="75"/>
        <v>2.0072</v>
      </c>
      <c r="DD108" s="27">
        <f t="shared" si="75"/>
        <v>2.014</v>
      </c>
      <c r="DE108" s="27">
        <f t="shared" si="75"/>
        <v>1.2349</v>
      </c>
      <c r="DF108" s="27">
        <f t="shared" si="75"/>
        <v>1.0297</v>
      </c>
      <c r="DG108" s="27">
        <f t="shared" si="75"/>
        <v>2.1419</v>
      </c>
      <c r="DH108" s="27">
        <f t="shared" si="75"/>
        <v>1.0529</v>
      </c>
      <c r="DI108" s="27">
        <f t="shared" si="75"/>
        <v>1.0446</v>
      </c>
      <c r="DJ108" s="27">
        <f t="shared" si="75"/>
        <v>1.1927</v>
      </c>
      <c r="DK108" s="27">
        <f t="shared" si="75"/>
        <v>1.3671</v>
      </c>
      <c r="DL108" s="27">
        <f t="shared" si="75"/>
        <v>1.0297</v>
      </c>
      <c r="DM108" s="27">
        <f>MAX(DM106,DM107)</f>
        <v>1.5173</v>
      </c>
      <c r="DN108" s="27">
        <f t="shared" si="75"/>
        <v>1.0987</v>
      </c>
      <c r="DO108" s="27">
        <f t="shared" si="75"/>
        <v>1.0435</v>
      </c>
      <c r="DP108" s="27">
        <f t="shared" si="75"/>
        <v>1.8256</v>
      </c>
      <c r="DQ108" s="27">
        <f t="shared" si="75"/>
        <v>1.2247</v>
      </c>
      <c r="DR108" s="27">
        <f t="shared" si="75"/>
        <v>1.1007</v>
      </c>
      <c r="DS108" s="27">
        <f t="shared" si="75"/>
        <v>1.1639</v>
      </c>
      <c r="DT108" s="27">
        <f t="shared" si="75"/>
        <v>1.8688</v>
      </c>
      <c r="DU108" s="27">
        <f t="shared" si="75"/>
        <v>1.3384</v>
      </c>
      <c r="DV108" s="27">
        <f t="shared" si="75"/>
        <v>1.8432</v>
      </c>
      <c r="DW108" s="27">
        <f t="shared" si="75"/>
        <v>1.3914</v>
      </c>
      <c r="DX108" s="27">
        <f t="shared" si="75"/>
        <v>1.6728</v>
      </c>
      <c r="DY108" s="27">
        <f t="shared" si="75"/>
        <v>1.4362</v>
      </c>
      <c r="DZ108" s="27">
        <f t="shared" si="75"/>
        <v>1.1126</v>
      </c>
      <c r="EA108" s="27">
        <f t="shared" si="75"/>
        <v>1.22</v>
      </c>
      <c r="EB108" s="27">
        <f aca="true" t="shared" si="76" ref="EB108:FX108">MAX(EB106,EB107)</f>
        <v>1.2125</v>
      </c>
      <c r="EC108" s="27">
        <f t="shared" si="76"/>
        <v>1.5318</v>
      </c>
      <c r="ED108" s="27">
        <f t="shared" si="76"/>
        <v>1.0898</v>
      </c>
      <c r="EE108" s="27">
        <f t="shared" si="76"/>
        <v>1.6695</v>
      </c>
      <c r="EF108" s="27">
        <f t="shared" si="76"/>
        <v>1.0901</v>
      </c>
      <c r="EG108" s="27">
        <f t="shared" si="76"/>
        <v>1.539</v>
      </c>
      <c r="EH108" s="27">
        <f t="shared" si="76"/>
        <v>1.6589</v>
      </c>
      <c r="EI108" s="27">
        <f t="shared" si="76"/>
        <v>1.0297</v>
      </c>
      <c r="EJ108" s="27">
        <f t="shared" si="76"/>
        <v>1.0297</v>
      </c>
      <c r="EK108" s="27">
        <f t="shared" si="76"/>
        <v>1.198</v>
      </c>
      <c r="EL108" s="27">
        <f t="shared" si="76"/>
        <v>1.2379</v>
      </c>
      <c r="EM108" s="27">
        <f t="shared" si="76"/>
        <v>1.2092</v>
      </c>
      <c r="EN108" s="27">
        <f t="shared" si="76"/>
        <v>1.1151</v>
      </c>
      <c r="EO108" s="27">
        <f t="shared" si="76"/>
        <v>1.2342</v>
      </c>
      <c r="EP108" s="27">
        <f t="shared" si="76"/>
        <v>1.3103</v>
      </c>
      <c r="EQ108" s="27">
        <f t="shared" si="76"/>
        <v>1.0621</v>
      </c>
      <c r="ER108" s="27">
        <f t="shared" si="76"/>
        <v>1.3459</v>
      </c>
      <c r="ES108" s="27">
        <f t="shared" si="76"/>
        <v>2.1205</v>
      </c>
      <c r="ET108" s="27">
        <f t="shared" si="76"/>
        <v>1.9723</v>
      </c>
      <c r="EU108" s="27">
        <f t="shared" si="76"/>
        <v>1.212</v>
      </c>
      <c r="EV108" s="27">
        <f t="shared" si="76"/>
        <v>2.339</v>
      </c>
      <c r="EW108" s="27">
        <f t="shared" si="76"/>
        <v>1.1934</v>
      </c>
      <c r="EX108" s="27">
        <f t="shared" si="76"/>
        <v>1.5641</v>
      </c>
      <c r="EY108" s="27">
        <f t="shared" si="76"/>
        <v>1.1105</v>
      </c>
      <c r="EZ108" s="27">
        <f t="shared" si="76"/>
        <v>2.1314</v>
      </c>
      <c r="FA108" s="27">
        <f t="shared" si="76"/>
        <v>1.045</v>
      </c>
      <c r="FB108" s="27">
        <f t="shared" si="76"/>
        <v>1.2359</v>
      </c>
      <c r="FC108" s="27">
        <f t="shared" si="76"/>
        <v>1.0464</v>
      </c>
      <c r="FD108" s="27">
        <f t="shared" si="76"/>
        <v>1.3382</v>
      </c>
      <c r="FE108" s="27">
        <f t="shared" si="76"/>
        <v>2.1976</v>
      </c>
      <c r="FF108" s="27">
        <f t="shared" si="76"/>
        <v>1.8718</v>
      </c>
      <c r="FG108" s="27">
        <f t="shared" si="76"/>
        <v>2.1607</v>
      </c>
      <c r="FH108" s="27">
        <f t="shared" si="76"/>
        <v>2.2262</v>
      </c>
      <c r="FI108" s="27">
        <f t="shared" si="76"/>
        <v>1.079</v>
      </c>
      <c r="FJ108" s="27">
        <f t="shared" si="76"/>
        <v>1.0858</v>
      </c>
      <c r="FK108" s="27">
        <f t="shared" si="76"/>
        <v>1.0666</v>
      </c>
      <c r="FL108" s="27">
        <f t="shared" si="76"/>
        <v>1.0317</v>
      </c>
      <c r="FM108" s="27">
        <f t="shared" si="76"/>
        <v>1.0445</v>
      </c>
      <c r="FN108" s="27">
        <f t="shared" si="76"/>
        <v>1.0297</v>
      </c>
      <c r="FO108" s="27">
        <f t="shared" si="76"/>
        <v>1.1162</v>
      </c>
      <c r="FP108" s="27">
        <f t="shared" si="76"/>
        <v>1.0543</v>
      </c>
      <c r="FQ108" s="27">
        <f t="shared" si="76"/>
        <v>1.1586</v>
      </c>
      <c r="FR108" s="27">
        <f t="shared" si="76"/>
        <v>2.0234</v>
      </c>
      <c r="FS108" s="27">
        <f t="shared" si="76"/>
        <v>1.993</v>
      </c>
      <c r="FT108" s="27">
        <f t="shared" si="76"/>
        <v>2.1803</v>
      </c>
      <c r="FU108" s="27">
        <f t="shared" si="76"/>
        <v>1.1705</v>
      </c>
      <c r="FV108" s="27">
        <f t="shared" si="76"/>
        <v>1.2005</v>
      </c>
      <c r="FW108" s="27">
        <f t="shared" si="76"/>
        <v>2.0716</v>
      </c>
      <c r="FX108" s="27">
        <f t="shared" si="76"/>
        <v>2.2642</v>
      </c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</row>
    <row r="109" spans="1:188" ht="15">
      <c r="A109" s="3" t="s">
        <v>388</v>
      </c>
      <c r="B109" s="5" t="s">
        <v>388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8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 t="s">
        <v>64</v>
      </c>
      <c r="GA109" s="27"/>
      <c r="GB109" s="27"/>
      <c r="GC109" s="27"/>
      <c r="GD109" s="27"/>
      <c r="GE109" s="92"/>
      <c r="GF109" s="92"/>
    </row>
    <row r="110" spans="1:181" ht="15.75">
      <c r="A110" s="3" t="s">
        <v>389</v>
      </c>
      <c r="B110" s="39" t="s">
        <v>390</v>
      </c>
      <c r="C110" s="27">
        <f>ROUND(IF(C99&lt;453.5,0.825-(0.0000639*(453.5-C99)),IF(C99&lt;1567.5,0.8595-(0.000031*(1567.5-C99)),IF(C99&lt;6682,0.885-(0.000005*(6682-C99)),IF(C99&lt;30000,0.905-(0.0000009*(30000-C99)),0.905)))),4)</f>
        <v>0.8785</v>
      </c>
      <c r="D110" s="27">
        <f aca="true" t="shared" si="77" ref="D110:BO110">ROUND(IF(D99&lt;453.5,0.825-(0.0000639*(453.5-D99)),IF(D99&lt;1567.5,0.8595-(0.000031*(1567.5-D99)),IF(D99&lt;6682,0.885-(0.000005*(6682-D99)),IF(D99&lt;30000,0.905-(0.0000009*(30000-D99)),0.905)))),4)</f>
        <v>0.905</v>
      </c>
      <c r="E110" s="27">
        <f t="shared" si="77"/>
        <v>0.8842</v>
      </c>
      <c r="F110" s="27">
        <f t="shared" si="77"/>
        <v>0.891</v>
      </c>
      <c r="G110" s="27">
        <f t="shared" si="77"/>
        <v>0.8439</v>
      </c>
      <c r="H110" s="27">
        <f t="shared" si="77"/>
        <v>0.8407</v>
      </c>
      <c r="I110" s="27">
        <f t="shared" si="77"/>
        <v>0.8875</v>
      </c>
      <c r="J110" s="27">
        <f t="shared" si="77"/>
        <v>0.8623</v>
      </c>
      <c r="K110" s="27">
        <f t="shared" si="77"/>
        <v>0.8156</v>
      </c>
      <c r="L110" s="27">
        <f t="shared" si="77"/>
        <v>0.8676</v>
      </c>
      <c r="M110" s="27">
        <f t="shared" si="77"/>
        <v>0.8567</v>
      </c>
      <c r="N110" s="27">
        <f t="shared" si="77"/>
        <v>0.905</v>
      </c>
      <c r="O110" s="27">
        <f t="shared" si="77"/>
        <v>0.8916</v>
      </c>
      <c r="P110" s="27">
        <f t="shared" si="77"/>
        <v>0.8066</v>
      </c>
      <c r="Q110" s="27">
        <f t="shared" si="77"/>
        <v>0.905</v>
      </c>
      <c r="R110" s="27">
        <f t="shared" si="77"/>
        <v>0.8257</v>
      </c>
      <c r="S110" s="27">
        <f t="shared" si="77"/>
        <v>0.8594</v>
      </c>
      <c r="T110" s="27">
        <f t="shared" si="77"/>
        <v>0.8057</v>
      </c>
      <c r="U110" s="27">
        <f t="shared" si="77"/>
        <v>0.8002</v>
      </c>
      <c r="V110" s="27">
        <f t="shared" si="77"/>
        <v>0.8138</v>
      </c>
      <c r="W110" s="28">
        <f t="shared" si="77"/>
        <v>0.8225</v>
      </c>
      <c r="X110" s="27">
        <f t="shared" si="77"/>
        <v>0.7991</v>
      </c>
      <c r="Y110" s="27">
        <f t="shared" si="77"/>
        <v>0.8281</v>
      </c>
      <c r="Z110" s="27">
        <f t="shared" si="77"/>
        <v>0.8121</v>
      </c>
      <c r="AA110" s="27">
        <f t="shared" si="77"/>
        <v>0.9004</v>
      </c>
      <c r="AB110" s="27">
        <f t="shared" si="77"/>
        <v>0.9029</v>
      </c>
      <c r="AC110" s="27">
        <f t="shared" si="77"/>
        <v>0.8398</v>
      </c>
      <c r="AD110" s="27">
        <f t="shared" si="77"/>
        <v>0.8444</v>
      </c>
      <c r="AE110" s="27">
        <f t="shared" si="77"/>
        <v>0.8023</v>
      </c>
      <c r="AF110" s="27">
        <f t="shared" si="77"/>
        <v>0.8085</v>
      </c>
      <c r="AG110" s="27">
        <f t="shared" si="77"/>
        <v>0.8399</v>
      </c>
      <c r="AH110" s="27">
        <f t="shared" si="77"/>
        <v>0.8448</v>
      </c>
      <c r="AI110" s="27">
        <f t="shared" si="77"/>
        <v>0.817</v>
      </c>
      <c r="AJ110" s="27">
        <f t="shared" si="77"/>
        <v>0.8137</v>
      </c>
      <c r="AK110" s="27">
        <f t="shared" si="77"/>
        <v>0.8099</v>
      </c>
      <c r="AL110" s="27">
        <f t="shared" si="77"/>
        <v>0.8131</v>
      </c>
      <c r="AM110" s="27">
        <f t="shared" si="77"/>
        <v>0.8269</v>
      </c>
      <c r="AN110" s="27">
        <f t="shared" si="77"/>
        <v>0.8257</v>
      </c>
      <c r="AO110" s="27">
        <f t="shared" si="77"/>
        <v>0.8773</v>
      </c>
      <c r="AP110" s="27">
        <f t="shared" si="77"/>
        <v>0.905</v>
      </c>
      <c r="AQ110" s="27">
        <f t="shared" si="77"/>
        <v>0.813</v>
      </c>
      <c r="AR110" s="27">
        <f t="shared" si="77"/>
        <v>0.905</v>
      </c>
      <c r="AS110" s="27">
        <f t="shared" si="77"/>
        <v>0.8819</v>
      </c>
      <c r="AT110" s="27">
        <f t="shared" si="77"/>
        <v>0.8651</v>
      </c>
      <c r="AU110" s="27">
        <f t="shared" si="77"/>
        <v>0.8187</v>
      </c>
      <c r="AV110" s="27">
        <f t="shared" si="77"/>
        <v>0.8153</v>
      </c>
      <c r="AW110" s="27">
        <f t="shared" si="77"/>
        <v>0.8117</v>
      </c>
      <c r="AX110" s="27">
        <f t="shared" si="77"/>
        <v>0.7997</v>
      </c>
      <c r="AY110" s="27">
        <f t="shared" si="77"/>
        <v>0.8302</v>
      </c>
      <c r="AZ110" s="27">
        <f t="shared" si="77"/>
        <v>0.8873</v>
      </c>
      <c r="BA110" s="27">
        <f t="shared" si="77"/>
        <v>0.8855</v>
      </c>
      <c r="BB110" s="27">
        <f t="shared" si="77"/>
        <v>0.8843</v>
      </c>
      <c r="BC110" s="27">
        <f t="shared" si="77"/>
        <v>0.905</v>
      </c>
      <c r="BD110" s="27">
        <f t="shared" si="77"/>
        <v>0.874</v>
      </c>
      <c r="BE110" s="27">
        <f t="shared" si="77"/>
        <v>0.8524</v>
      </c>
      <c r="BF110" s="27">
        <f t="shared" si="77"/>
        <v>0.8972</v>
      </c>
      <c r="BG110" s="27">
        <f t="shared" si="77"/>
        <v>0.8381</v>
      </c>
      <c r="BH110" s="27">
        <f t="shared" si="77"/>
        <v>0.8312</v>
      </c>
      <c r="BI110" s="27">
        <f t="shared" si="77"/>
        <v>0.8137</v>
      </c>
      <c r="BJ110" s="27">
        <f t="shared" si="77"/>
        <v>0.8798</v>
      </c>
      <c r="BK110" s="27">
        <f t="shared" si="77"/>
        <v>0.8903</v>
      </c>
      <c r="BL110" s="27">
        <f t="shared" si="77"/>
        <v>0.812</v>
      </c>
      <c r="BM110" s="27">
        <f t="shared" si="77"/>
        <v>0.8171</v>
      </c>
      <c r="BN110" s="27">
        <f t="shared" si="77"/>
        <v>0.8709</v>
      </c>
      <c r="BO110" s="27">
        <f t="shared" si="77"/>
        <v>0.8601</v>
      </c>
      <c r="BP110" s="27">
        <f aca="true" t="shared" si="78" ref="BP110:EA110">ROUND(IF(BP99&lt;453.5,0.825-(0.0000639*(453.5-BP99)),IF(BP99&lt;1567.5,0.8595-(0.000031*(1567.5-BP99)),IF(BP99&lt;6682,0.885-(0.000005*(6682-BP99)),IF(BP99&lt;30000,0.905-(0.0000009*(30000-BP99)),0.905)))),4)</f>
        <v>0.8106</v>
      </c>
      <c r="BQ110" s="27">
        <f t="shared" si="78"/>
        <v>0.8785</v>
      </c>
      <c r="BR110" s="27">
        <f t="shared" si="78"/>
        <v>0.8755</v>
      </c>
      <c r="BS110" s="27">
        <f t="shared" si="78"/>
        <v>0.8488</v>
      </c>
      <c r="BT110" s="27">
        <f t="shared" si="78"/>
        <v>0.8168</v>
      </c>
      <c r="BU110" s="27">
        <f t="shared" si="78"/>
        <v>0.8256</v>
      </c>
      <c r="BV110" s="27">
        <f t="shared" si="78"/>
        <v>0.8532</v>
      </c>
      <c r="BW110" s="27">
        <f t="shared" si="78"/>
        <v>0.86</v>
      </c>
      <c r="BX110" s="27">
        <f t="shared" si="78"/>
        <v>0.8015</v>
      </c>
      <c r="BY110" s="27">
        <f t="shared" si="78"/>
        <v>0.8304</v>
      </c>
      <c r="BZ110" s="27">
        <f t="shared" si="78"/>
        <v>0.8124</v>
      </c>
      <c r="CA110" s="27">
        <f t="shared" si="78"/>
        <v>0.809</v>
      </c>
      <c r="CB110" s="27">
        <f t="shared" si="78"/>
        <v>0.905</v>
      </c>
      <c r="CC110" s="27">
        <f t="shared" si="78"/>
        <v>0.8077</v>
      </c>
      <c r="CD110" s="27">
        <f t="shared" si="78"/>
        <v>0.801</v>
      </c>
      <c r="CE110" s="27">
        <f t="shared" si="78"/>
        <v>0.8064</v>
      </c>
      <c r="CF110" s="27">
        <f t="shared" si="78"/>
        <v>0.8033</v>
      </c>
      <c r="CG110" s="27">
        <f t="shared" si="78"/>
        <v>0.8095</v>
      </c>
      <c r="CH110" s="27">
        <f t="shared" si="78"/>
        <v>0.8037</v>
      </c>
      <c r="CI110" s="27">
        <f t="shared" si="78"/>
        <v>0.8334</v>
      </c>
      <c r="CJ110" s="27">
        <f t="shared" si="78"/>
        <v>0.845</v>
      </c>
      <c r="CK110" s="27">
        <f t="shared" si="78"/>
        <v>0.8746</v>
      </c>
      <c r="CL110" s="27">
        <f t="shared" si="78"/>
        <v>0.8524</v>
      </c>
      <c r="CM110" s="27">
        <f t="shared" si="78"/>
        <v>0.8354</v>
      </c>
      <c r="CN110" s="27">
        <f t="shared" si="78"/>
        <v>0.9008</v>
      </c>
      <c r="CO110" s="27">
        <f t="shared" si="78"/>
        <v>0.891</v>
      </c>
      <c r="CP110" s="27">
        <f t="shared" si="78"/>
        <v>0.8474</v>
      </c>
      <c r="CQ110" s="27">
        <f t="shared" si="78"/>
        <v>0.8569</v>
      </c>
      <c r="CR110" s="27">
        <f t="shared" si="78"/>
        <v>0.8093</v>
      </c>
      <c r="CS110" s="27">
        <f t="shared" si="78"/>
        <v>0.8172</v>
      </c>
      <c r="CT110" s="27">
        <f t="shared" si="78"/>
        <v>0.8045</v>
      </c>
      <c r="CU110" s="27">
        <f t="shared" si="78"/>
        <v>0.8262</v>
      </c>
      <c r="CV110" s="27">
        <f t="shared" si="78"/>
        <v>0.7997</v>
      </c>
      <c r="CW110" s="27">
        <f t="shared" si="78"/>
        <v>0.8074</v>
      </c>
      <c r="CX110" s="27">
        <f t="shared" si="78"/>
        <v>0.8257</v>
      </c>
      <c r="CY110" s="27">
        <f t="shared" si="78"/>
        <v>0.8129</v>
      </c>
      <c r="CZ110" s="27">
        <f t="shared" si="78"/>
        <v>0.8634</v>
      </c>
      <c r="DA110" s="27">
        <f t="shared" si="78"/>
        <v>0.8078</v>
      </c>
      <c r="DB110" s="27">
        <f t="shared" si="78"/>
        <v>0.8155</v>
      </c>
      <c r="DC110" s="27">
        <f t="shared" si="78"/>
        <v>0.8058</v>
      </c>
      <c r="DD110" s="27">
        <f t="shared" si="78"/>
        <v>0.8057</v>
      </c>
      <c r="DE110" s="27">
        <f t="shared" si="78"/>
        <v>0.8257</v>
      </c>
      <c r="DF110" s="27">
        <f t="shared" si="78"/>
        <v>0.8972</v>
      </c>
      <c r="DG110" s="27">
        <f t="shared" si="78"/>
        <v>0.8035</v>
      </c>
      <c r="DH110" s="27">
        <f t="shared" si="78"/>
        <v>0.8632</v>
      </c>
      <c r="DI110" s="27">
        <f t="shared" si="78"/>
        <v>0.8662</v>
      </c>
      <c r="DJ110" s="27">
        <f t="shared" si="78"/>
        <v>0.832</v>
      </c>
      <c r="DK110" s="27">
        <f t="shared" si="78"/>
        <v>0.8205</v>
      </c>
      <c r="DL110" s="27">
        <f t="shared" si="78"/>
        <v>0.8821</v>
      </c>
      <c r="DM110" s="27">
        <f t="shared" si="78"/>
        <v>0.8163</v>
      </c>
      <c r="DN110" s="27">
        <f t="shared" si="78"/>
        <v>0.8559</v>
      </c>
      <c r="DO110" s="27">
        <f t="shared" si="78"/>
        <v>0.8666</v>
      </c>
      <c r="DP110" s="27">
        <f t="shared" si="78"/>
        <v>0.8089</v>
      </c>
      <c r="DQ110" s="27">
        <f t="shared" si="78"/>
        <v>0.8272</v>
      </c>
      <c r="DR110" s="27">
        <f t="shared" si="78"/>
        <v>0.8547</v>
      </c>
      <c r="DS110" s="27">
        <f t="shared" si="78"/>
        <v>0.8364</v>
      </c>
      <c r="DT110" s="27">
        <f t="shared" si="78"/>
        <v>0.8082</v>
      </c>
      <c r="DU110" s="27">
        <f t="shared" si="78"/>
        <v>0.8215</v>
      </c>
      <c r="DV110" s="27">
        <f t="shared" si="78"/>
        <v>0.8086</v>
      </c>
      <c r="DW110" s="27">
        <f t="shared" si="78"/>
        <v>0.8195</v>
      </c>
      <c r="DX110" s="27">
        <f t="shared" si="78"/>
        <v>0.8115</v>
      </c>
      <c r="DY110" s="27">
        <f t="shared" si="78"/>
        <v>0.8178</v>
      </c>
      <c r="DZ110" s="27">
        <f t="shared" si="78"/>
        <v>0.8479</v>
      </c>
      <c r="EA110" s="27">
        <f t="shared" si="78"/>
        <v>0.8279</v>
      </c>
      <c r="EB110" s="27">
        <f aca="true" t="shared" si="79" ref="EB110:FX110">ROUND(IF(EB99&lt;453.5,0.825-(0.0000639*(453.5-EB99)),IF(EB99&lt;1567.5,0.8595-(0.000031*(1567.5-EB99)),IF(EB99&lt;6682,0.885-(0.000005*(6682-EB99)),IF(EB99&lt;30000,0.905-(0.0000009*(30000-EB99)),0.905)))),4)</f>
        <v>0.829</v>
      </c>
      <c r="EC110" s="27">
        <f t="shared" si="79"/>
        <v>0.8142</v>
      </c>
      <c r="ED110" s="27">
        <f t="shared" si="79"/>
        <v>0.8597</v>
      </c>
      <c r="EE110" s="27">
        <f t="shared" si="79"/>
        <v>0.8116</v>
      </c>
      <c r="EF110" s="27">
        <f t="shared" si="79"/>
        <v>0.8596</v>
      </c>
      <c r="EG110" s="27">
        <f t="shared" si="79"/>
        <v>0.8139</v>
      </c>
      <c r="EH110" s="27">
        <f t="shared" si="79"/>
        <v>0.8117</v>
      </c>
      <c r="EI110" s="27">
        <f t="shared" si="79"/>
        <v>0.8935</v>
      </c>
      <c r="EJ110" s="27">
        <f t="shared" si="79"/>
        <v>0.8857</v>
      </c>
      <c r="EK110" s="27">
        <f t="shared" si="79"/>
        <v>0.8312</v>
      </c>
      <c r="EL110" s="27">
        <f t="shared" si="79"/>
        <v>0.8252</v>
      </c>
      <c r="EM110" s="27">
        <f t="shared" si="79"/>
        <v>0.8295</v>
      </c>
      <c r="EN110" s="27">
        <f t="shared" si="79"/>
        <v>0.8464</v>
      </c>
      <c r="EO110" s="27">
        <f t="shared" si="79"/>
        <v>0.8258</v>
      </c>
      <c r="EP110" s="27">
        <f t="shared" si="79"/>
        <v>0.8226</v>
      </c>
      <c r="EQ110" s="27">
        <f t="shared" si="79"/>
        <v>0.8622</v>
      </c>
      <c r="ER110" s="27">
        <f t="shared" si="79"/>
        <v>0.8213</v>
      </c>
      <c r="ES110" s="27">
        <f t="shared" si="79"/>
        <v>0.8039</v>
      </c>
      <c r="ET110" s="27">
        <f t="shared" si="79"/>
        <v>0.8093</v>
      </c>
      <c r="EU110" s="27">
        <f t="shared" si="79"/>
        <v>0.8291</v>
      </c>
      <c r="EV110" s="27">
        <f t="shared" si="79"/>
        <v>0.8002</v>
      </c>
      <c r="EW110" s="27">
        <f t="shared" si="79"/>
        <v>0.8319</v>
      </c>
      <c r="EX110" s="27">
        <f t="shared" si="79"/>
        <v>0.8133</v>
      </c>
      <c r="EY110" s="27">
        <f t="shared" si="79"/>
        <v>0.8491</v>
      </c>
      <c r="EZ110" s="27">
        <f t="shared" si="79"/>
        <v>0.8037</v>
      </c>
      <c r="FA110" s="27">
        <f t="shared" si="79"/>
        <v>0.8661</v>
      </c>
      <c r="FB110" s="27">
        <f t="shared" si="79"/>
        <v>0.8255</v>
      </c>
      <c r="FC110" s="27">
        <f t="shared" si="79"/>
        <v>0.8656</v>
      </c>
      <c r="FD110" s="27">
        <f t="shared" si="79"/>
        <v>0.8216</v>
      </c>
      <c r="FE110" s="27">
        <f t="shared" si="79"/>
        <v>0.8026</v>
      </c>
      <c r="FF110" s="27">
        <f t="shared" si="79"/>
        <v>0.8081</v>
      </c>
      <c r="FG110" s="27">
        <f t="shared" si="79"/>
        <v>0.8032</v>
      </c>
      <c r="FH110" s="27">
        <f t="shared" si="79"/>
        <v>0.8021</v>
      </c>
      <c r="FI110" s="27">
        <f t="shared" si="79"/>
        <v>0.8607</v>
      </c>
      <c r="FJ110" s="27">
        <f t="shared" si="79"/>
        <v>0.86</v>
      </c>
      <c r="FK110" s="27">
        <f t="shared" si="79"/>
        <v>0.8618</v>
      </c>
      <c r="FL110" s="27">
        <f t="shared" si="79"/>
        <v>0.871</v>
      </c>
      <c r="FM110" s="27">
        <f t="shared" si="79"/>
        <v>0.8663</v>
      </c>
      <c r="FN110" s="27">
        <f t="shared" si="79"/>
        <v>0.8944</v>
      </c>
      <c r="FO110" s="27">
        <f t="shared" si="79"/>
        <v>0.8458</v>
      </c>
      <c r="FP110" s="27">
        <f t="shared" si="79"/>
        <v>0.863</v>
      </c>
      <c r="FQ110" s="27">
        <f t="shared" si="79"/>
        <v>0.8372</v>
      </c>
      <c r="FR110" s="27">
        <f t="shared" si="79"/>
        <v>0.8055</v>
      </c>
      <c r="FS110" s="27">
        <f t="shared" si="79"/>
        <v>0.8061</v>
      </c>
      <c r="FT110" s="27">
        <f t="shared" si="79"/>
        <v>0.8029</v>
      </c>
      <c r="FU110" s="27">
        <f t="shared" si="79"/>
        <v>0.8354</v>
      </c>
      <c r="FV110" s="27">
        <f t="shared" si="79"/>
        <v>0.8308</v>
      </c>
      <c r="FW110" s="27">
        <f t="shared" si="79"/>
        <v>0.8047</v>
      </c>
      <c r="FX110" s="27">
        <f t="shared" si="79"/>
        <v>0.8015</v>
      </c>
      <c r="FY110" s="27"/>
    </row>
    <row r="111" spans="1:186" ht="15">
      <c r="A111" s="3" t="s">
        <v>388</v>
      </c>
      <c r="B111" s="5" t="s">
        <v>388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1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40"/>
      <c r="GA111" s="40"/>
      <c r="GB111" s="40"/>
      <c r="GC111" s="40"/>
      <c r="GD111" s="40"/>
    </row>
    <row r="112" spans="1:186" ht="15.75">
      <c r="A112" s="2"/>
      <c r="B112" s="39" t="s">
        <v>391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1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</row>
    <row r="113" spans="1:189" ht="15">
      <c r="A113" s="3" t="s">
        <v>392</v>
      </c>
      <c r="B113" s="20" t="s">
        <v>393</v>
      </c>
      <c r="C113" s="40">
        <f aca="true" t="shared" si="80" ref="C113:BN113">+C31</f>
        <v>5507.68</v>
      </c>
      <c r="D113" s="40">
        <f t="shared" si="80"/>
        <v>5507.68</v>
      </c>
      <c r="E113" s="40">
        <f t="shared" si="80"/>
        <v>5507.68</v>
      </c>
      <c r="F113" s="40">
        <f t="shared" si="80"/>
        <v>5507.68</v>
      </c>
      <c r="G113" s="40">
        <f t="shared" si="80"/>
        <v>5507.68</v>
      </c>
      <c r="H113" s="40">
        <f t="shared" si="80"/>
        <v>5507.68</v>
      </c>
      <c r="I113" s="40">
        <f t="shared" si="80"/>
        <v>5507.68</v>
      </c>
      <c r="J113" s="40">
        <f t="shared" si="80"/>
        <v>5507.68</v>
      </c>
      <c r="K113" s="40">
        <f t="shared" si="80"/>
        <v>5507.68</v>
      </c>
      <c r="L113" s="40">
        <f t="shared" si="80"/>
        <v>5507.68</v>
      </c>
      <c r="M113" s="40">
        <f t="shared" si="80"/>
        <v>5507.68</v>
      </c>
      <c r="N113" s="40">
        <f t="shared" si="80"/>
        <v>5507.68</v>
      </c>
      <c r="O113" s="40">
        <f t="shared" si="80"/>
        <v>5507.68</v>
      </c>
      <c r="P113" s="40">
        <f t="shared" si="80"/>
        <v>5507.68</v>
      </c>
      <c r="Q113" s="40">
        <f t="shared" si="80"/>
        <v>5507.68</v>
      </c>
      <c r="R113" s="40">
        <f t="shared" si="80"/>
        <v>5507.68</v>
      </c>
      <c r="S113" s="40">
        <f t="shared" si="80"/>
        <v>5507.68</v>
      </c>
      <c r="T113" s="40">
        <f t="shared" si="80"/>
        <v>5507.68</v>
      </c>
      <c r="U113" s="40">
        <f t="shared" si="80"/>
        <v>5507.68</v>
      </c>
      <c r="V113" s="40">
        <f t="shared" si="80"/>
        <v>5507.68</v>
      </c>
      <c r="W113" s="41">
        <f t="shared" si="80"/>
        <v>5507.68</v>
      </c>
      <c r="X113" s="40">
        <f t="shared" si="80"/>
        <v>5507.68</v>
      </c>
      <c r="Y113" s="40">
        <f t="shared" si="80"/>
        <v>5507.68</v>
      </c>
      <c r="Z113" s="40">
        <f t="shared" si="80"/>
        <v>5507.68</v>
      </c>
      <c r="AA113" s="40">
        <f t="shared" si="80"/>
        <v>5507.68</v>
      </c>
      <c r="AB113" s="40">
        <f t="shared" si="80"/>
        <v>5507.68</v>
      </c>
      <c r="AC113" s="40">
        <f t="shared" si="80"/>
        <v>5507.68</v>
      </c>
      <c r="AD113" s="40">
        <f t="shared" si="80"/>
        <v>5507.68</v>
      </c>
      <c r="AE113" s="40">
        <f t="shared" si="80"/>
        <v>5507.68</v>
      </c>
      <c r="AF113" s="40">
        <f t="shared" si="80"/>
        <v>5507.68</v>
      </c>
      <c r="AG113" s="40">
        <f t="shared" si="80"/>
        <v>5507.68</v>
      </c>
      <c r="AH113" s="40">
        <f t="shared" si="80"/>
        <v>5507.68</v>
      </c>
      <c r="AI113" s="40">
        <f t="shared" si="80"/>
        <v>5507.68</v>
      </c>
      <c r="AJ113" s="40">
        <f t="shared" si="80"/>
        <v>5507.68</v>
      </c>
      <c r="AK113" s="40">
        <f t="shared" si="80"/>
        <v>5507.68</v>
      </c>
      <c r="AL113" s="40">
        <f t="shared" si="80"/>
        <v>5507.68</v>
      </c>
      <c r="AM113" s="40">
        <f t="shared" si="80"/>
        <v>5507.68</v>
      </c>
      <c r="AN113" s="40">
        <f t="shared" si="80"/>
        <v>5507.68</v>
      </c>
      <c r="AO113" s="40">
        <f t="shared" si="80"/>
        <v>5507.68</v>
      </c>
      <c r="AP113" s="40">
        <f t="shared" si="80"/>
        <v>5507.68</v>
      </c>
      <c r="AQ113" s="40">
        <f t="shared" si="80"/>
        <v>5507.68</v>
      </c>
      <c r="AR113" s="40">
        <f t="shared" si="80"/>
        <v>5507.68</v>
      </c>
      <c r="AS113" s="40">
        <f t="shared" si="80"/>
        <v>5507.68</v>
      </c>
      <c r="AT113" s="40">
        <f t="shared" si="80"/>
        <v>5507.68</v>
      </c>
      <c r="AU113" s="40">
        <f t="shared" si="80"/>
        <v>5507.68</v>
      </c>
      <c r="AV113" s="40">
        <f t="shared" si="80"/>
        <v>5507.68</v>
      </c>
      <c r="AW113" s="40">
        <f t="shared" si="80"/>
        <v>5507.68</v>
      </c>
      <c r="AX113" s="40">
        <f t="shared" si="80"/>
        <v>5507.68</v>
      </c>
      <c r="AY113" s="40">
        <f t="shared" si="80"/>
        <v>5507.68</v>
      </c>
      <c r="AZ113" s="40">
        <f t="shared" si="80"/>
        <v>5507.68</v>
      </c>
      <c r="BA113" s="40">
        <f t="shared" si="80"/>
        <v>5507.68</v>
      </c>
      <c r="BB113" s="40">
        <f t="shared" si="80"/>
        <v>5507.68</v>
      </c>
      <c r="BC113" s="40">
        <f t="shared" si="80"/>
        <v>5507.68</v>
      </c>
      <c r="BD113" s="40">
        <f t="shared" si="80"/>
        <v>5507.68</v>
      </c>
      <c r="BE113" s="40">
        <f t="shared" si="80"/>
        <v>5507.68</v>
      </c>
      <c r="BF113" s="40">
        <f t="shared" si="80"/>
        <v>5507.68</v>
      </c>
      <c r="BG113" s="40">
        <f t="shared" si="80"/>
        <v>5507.68</v>
      </c>
      <c r="BH113" s="40">
        <f t="shared" si="80"/>
        <v>5507.68</v>
      </c>
      <c r="BI113" s="40">
        <f t="shared" si="80"/>
        <v>5507.68</v>
      </c>
      <c r="BJ113" s="40">
        <f t="shared" si="80"/>
        <v>5507.68</v>
      </c>
      <c r="BK113" s="40">
        <f t="shared" si="80"/>
        <v>5507.68</v>
      </c>
      <c r="BL113" s="40">
        <f t="shared" si="80"/>
        <v>5507.68</v>
      </c>
      <c r="BM113" s="40">
        <f t="shared" si="80"/>
        <v>5507.68</v>
      </c>
      <c r="BN113" s="40">
        <f t="shared" si="80"/>
        <v>5507.68</v>
      </c>
      <c r="BO113" s="40">
        <f aca="true" t="shared" si="81" ref="BO113:DZ113">+BO31</f>
        <v>5507.68</v>
      </c>
      <c r="BP113" s="40">
        <f t="shared" si="81"/>
        <v>5507.68</v>
      </c>
      <c r="BQ113" s="40">
        <f t="shared" si="81"/>
        <v>5507.68</v>
      </c>
      <c r="BR113" s="40">
        <f t="shared" si="81"/>
        <v>5507.68</v>
      </c>
      <c r="BS113" s="40">
        <f t="shared" si="81"/>
        <v>5507.68</v>
      </c>
      <c r="BT113" s="40">
        <f t="shared" si="81"/>
        <v>5507.68</v>
      </c>
      <c r="BU113" s="40">
        <f t="shared" si="81"/>
        <v>5507.68</v>
      </c>
      <c r="BV113" s="40">
        <f t="shared" si="81"/>
        <v>5507.68</v>
      </c>
      <c r="BW113" s="40">
        <f t="shared" si="81"/>
        <v>5507.68</v>
      </c>
      <c r="BX113" s="40">
        <f t="shared" si="81"/>
        <v>5507.68</v>
      </c>
      <c r="BY113" s="40">
        <f t="shared" si="81"/>
        <v>5507.68</v>
      </c>
      <c r="BZ113" s="40">
        <f t="shared" si="81"/>
        <v>5507.68</v>
      </c>
      <c r="CA113" s="40">
        <f t="shared" si="81"/>
        <v>5507.68</v>
      </c>
      <c r="CB113" s="40">
        <f t="shared" si="81"/>
        <v>5507.68</v>
      </c>
      <c r="CC113" s="40">
        <f t="shared" si="81"/>
        <v>5507.68</v>
      </c>
      <c r="CD113" s="40">
        <f t="shared" si="81"/>
        <v>5507.68</v>
      </c>
      <c r="CE113" s="40">
        <f t="shared" si="81"/>
        <v>5507.68</v>
      </c>
      <c r="CF113" s="40">
        <f t="shared" si="81"/>
        <v>5507.68</v>
      </c>
      <c r="CG113" s="40">
        <f t="shared" si="81"/>
        <v>5507.68</v>
      </c>
      <c r="CH113" s="40">
        <f t="shared" si="81"/>
        <v>5507.68</v>
      </c>
      <c r="CI113" s="40">
        <f t="shared" si="81"/>
        <v>5507.68</v>
      </c>
      <c r="CJ113" s="40">
        <f t="shared" si="81"/>
        <v>5507.68</v>
      </c>
      <c r="CK113" s="40">
        <f t="shared" si="81"/>
        <v>5507.68</v>
      </c>
      <c r="CL113" s="40">
        <f t="shared" si="81"/>
        <v>5507.68</v>
      </c>
      <c r="CM113" s="40">
        <f t="shared" si="81"/>
        <v>5507.68</v>
      </c>
      <c r="CN113" s="40">
        <f t="shared" si="81"/>
        <v>5507.68</v>
      </c>
      <c r="CO113" s="40">
        <f t="shared" si="81"/>
        <v>5507.68</v>
      </c>
      <c r="CP113" s="40">
        <f t="shared" si="81"/>
        <v>5507.68</v>
      </c>
      <c r="CQ113" s="40">
        <f t="shared" si="81"/>
        <v>5507.68</v>
      </c>
      <c r="CR113" s="40">
        <f t="shared" si="81"/>
        <v>5507.68</v>
      </c>
      <c r="CS113" s="40">
        <f t="shared" si="81"/>
        <v>5507.68</v>
      </c>
      <c r="CT113" s="40">
        <f t="shared" si="81"/>
        <v>5507.68</v>
      </c>
      <c r="CU113" s="40">
        <f t="shared" si="81"/>
        <v>5507.68</v>
      </c>
      <c r="CV113" s="40">
        <f t="shared" si="81"/>
        <v>5507.68</v>
      </c>
      <c r="CW113" s="40">
        <f t="shared" si="81"/>
        <v>5507.68</v>
      </c>
      <c r="CX113" s="40">
        <f t="shared" si="81"/>
        <v>5507.68</v>
      </c>
      <c r="CY113" s="40">
        <f t="shared" si="81"/>
        <v>5507.68</v>
      </c>
      <c r="CZ113" s="40">
        <f t="shared" si="81"/>
        <v>5507.68</v>
      </c>
      <c r="DA113" s="40">
        <f t="shared" si="81"/>
        <v>5507.68</v>
      </c>
      <c r="DB113" s="40">
        <f t="shared" si="81"/>
        <v>5507.68</v>
      </c>
      <c r="DC113" s="40">
        <f t="shared" si="81"/>
        <v>5507.68</v>
      </c>
      <c r="DD113" s="40">
        <f t="shared" si="81"/>
        <v>5507.68</v>
      </c>
      <c r="DE113" s="40">
        <f t="shared" si="81"/>
        <v>5507.68</v>
      </c>
      <c r="DF113" s="40">
        <f t="shared" si="81"/>
        <v>5507.68</v>
      </c>
      <c r="DG113" s="40">
        <f t="shared" si="81"/>
        <v>5507.68</v>
      </c>
      <c r="DH113" s="40">
        <f t="shared" si="81"/>
        <v>5507.68</v>
      </c>
      <c r="DI113" s="40">
        <f t="shared" si="81"/>
        <v>5507.68</v>
      </c>
      <c r="DJ113" s="40">
        <f t="shared" si="81"/>
        <v>5507.68</v>
      </c>
      <c r="DK113" s="40">
        <f t="shared" si="81"/>
        <v>5507.68</v>
      </c>
      <c r="DL113" s="40">
        <f t="shared" si="81"/>
        <v>5507.68</v>
      </c>
      <c r="DM113" s="40">
        <f t="shared" si="81"/>
        <v>5507.68</v>
      </c>
      <c r="DN113" s="40">
        <f t="shared" si="81"/>
        <v>5507.68</v>
      </c>
      <c r="DO113" s="40">
        <f t="shared" si="81"/>
        <v>5507.68</v>
      </c>
      <c r="DP113" s="40">
        <f t="shared" si="81"/>
        <v>5507.68</v>
      </c>
      <c r="DQ113" s="40">
        <f t="shared" si="81"/>
        <v>5507.68</v>
      </c>
      <c r="DR113" s="40">
        <f t="shared" si="81"/>
        <v>5507.68</v>
      </c>
      <c r="DS113" s="40">
        <f t="shared" si="81"/>
        <v>5507.68</v>
      </c>
      <c r="DT113" s="40">
        <f t="shared" si="81"/>
        <v>5507.68</v>
      </c>
      <c r="DU113" s="40">
        <f t="shared" si="81"/>
        <v>5507.68</v>
      </c>
      <c r="DV113" s="40">
        <f t="shared" si="81"/>
        <v>5507.68</v>
      </c>
      <c r="DW113" s="40">
        <f t="shared" si="81"/>
        <v>5507.68</v>
      </c>
      <c r="DX113" s="40">
        <f t="shared" si="81"/>
        <v>5507.68</v>
      </c>
      <c r="DY113" s="40">
        <f t="shared" si="81"/>
        <v>5507.68</v>
      </c>
      <c r="DZ113" s="40">
        <f t="shared" si="81"/>
        <v>5507.68</v>
      </c>
      <c r="EA113" s="40">
        <f aca="true" t="shared" si="82" ref="EA113:FU113">+EA31</f>
        <v>5507.68</v>
      </c>
      <c r="EB113" s="40">
        <f t="shared" si="82"/>
        <v>5507.68</v>
      </c>
      <c r="EC113" s="40">
        <f t="shared" si="82"/>
        <v>5507.68</v>
      </c>
      <c r="ED113" s="40">
        <f t="shared" si="82"/>
        <v>5507.68</v>
      </c>
      <c r="EE113" s="40">
        <f t="shared" si="82"/>
        <v>5507.68</v>
      </c>
      <c r="EF113" s="40">
        <f t="shared" si="82"/>
        <v>5507.68</v>
      </c>
      <c r="EG113" s="40">
        <f t="shared" si="82"/>
        <v>5507.68</v>
      </c>
      <c r="EH113" s="40">
        <f t="shared" si="82"/>
        <v>5507.68</v>
      </c>
      <c r="EI113" s="40">
        <f t="shared" si="82"/>
        <v>5507.68</v>
      </c>
      <c r="EJ113" s="40">
        <f t="shared" si="82"/>
        <v>5507.68</v>
      </c>
      <c r="EK113" s="40">
        <f t="shared" si="82"/>
        <v>5507.68</v>
      </c>
      <c r="EL113" s="40">
        <f t="shared" si="82"/>
        <v>5507.68</v>
      </c>
      <c r="EM113" s="40">
        <f t="shared" si="82"/>
        <v>5507.68</v>
      </c>
      <c r="EN113" s="40">
        <f t="shared" si="82"/>
        <v>5507.68</v>
      </c>
      <c r="EO113" s="40">
        <f t="shared" si="82"/>
        <v>5507.68</v>
      </c>
      <c r="EP113" s="40">
        <f t="shared" si="82"/>
        <v>5507.68</v>
      </c>
      <c r="EQ113" s="40">
        <f t="shared" si="82"/>
        <v>5507.68</v>
      </c>
      <c r="ER113" s="40">
        <f t="shared" si="82"/>
        <v>5507.68</v>
      </c>
      <c r="ES113" s="40">
        <f t="shared" si="82"/>
        <v>5507.68</v>
      </c>
      <c r="ET113" s="40">
        <f t="shared" si="82"/>
        <v>5507.68</v>
      </c>
      <c r="EU113" s="40">
        <f t="shared" si="82"/>
        <v>5507.68</v>
      </c>
      <c r="EV113" s="40">
        <f t="shared" si="82"/>
        <v>5507.68</v>
      </c>
      <c r="EW113" s="40">
        <f t="shared" si="82"/>
        <v>5507.68</v>
      </c>
      <c r="EX113" s="40">
        <f t="shared" si="82"/>
        <v>5507.68</v>
      </c>
      <c r="EY113" s="40">
        <f t="shared" si="82"/>
        <v>5507.68</v>
      </c>
      <c r="EZ113" s="40">
        <f t="shared" si="82"/>
        <v>5507.68</v>
      </c>
      <c r="FA113" s="40">
        <f t="shared" si="82"/>
        <v>5507.68</v>
      </c>
      <c r="FB113" s="40">
        <f t="shared" si="82"/>
        <v>5507.68</v>
      </c>
      <c r="FC113" s="40">
        <f t="shared" si="82"/>
        <v>5507.68</v>
      </c>
      <c r="FD113" s="40">
        <f t="shared" si="82"/>
        <v>5507.68</v>
      </c>
      <c r="FE113" s="40">
        <f t="shared" si="82"/>
        <v>5507.68</v>
      </c>
      <c r="FF113" s="40">
        <f t="shared" si="82"/>
        <v>5507.68</v>
      </c>
      <c r="FG113" s="40">
        <f t="shared" si="82"/>
        <v>5507.68</v>
      </c>
      <c r="FH113" s="40">
        <f t="shared" si="82"/>
        <v>5507.68</v>
      </c>
      <c r="FI113" s="40">
        <f t="shared" si="82"/>
        <v>5507.68</v>
      </c>
      <c r="FJ113" s="40">
        <f t="shared" si="82"/>
        <v>5507.68</v>
      </c>
      <c r="FK113" s="40">
        <f t="shared" si="82"/>
        <v>5507.68</v>
      </c>
      <c r="FL113" s="40">
        <f t="shared" si="82"/>
        <v>5507.68</v>
      </c>
      <c r="FM113" s="40">
        <f t="shared" si="82"/>
        <v>5507.68</v>
      </c>
      <c r="FN113" s="40">
        <f t="shared" si="82"/>
        <v>5507.68</v>
      </c>
      <c r="FO113" s="40">
        <f t="shared" si="82"/>
        <v>5507.68</v>
      </c>
      <c r="FP113" s="40">
        <f t="shared" si="82"/>
        <v>5507.68</v>
      </c>
      <c r="FQ113" s="40">
        <f t="shared" si="82"/>
        <v>5507.68</v>
      </c>
      <c r="FR113" s="40">
        <f t="shared" si="82"/>
        <v>5507.68</v>
      </c>
      <c r="FS113" s="40">
        <f t="shared" si="82"/>
        <v>5507.68</v>
      </c>
      <c r="FT113" s="40">
        <f t="shared" si="82"/>
        <v>5507.68</v>
      </c>
      <c r="FU113" s="40">
        <f t="shared" si="82"/>
        <v>5507.68</v>
      </c>
      <c r="FV113" s="40">
        <f>+FV31</f>
        <v>5507.68</v>
      </c>
      <c r="FW113" s="40">
        <f>+FW31</f>
        <v>5507.68</v>
      </c>
      <c r="FX113" s="40">
        <f>+FX31</f>
        <v>5507.68</v>
      </c>
      <c r="FY113" s="40"/>
      <c r="FZ113" s="40"/>
      <c r="GA113" s="40"/>
      <c r="GB113" s="40"/>
      <c r="GC113" s="40"/>
      <c r="GD113" s="40"/>
      <c r="GG113" s="10"/>
    </row>
    <row r="114" spans="1:189" ht="15">
      <c r="A114" s="3" t="s">
        <v>394</v>
      </c>
      <c r="B114" s="20" t="s">
        <v>395</v>
      </c>
      <c r="C114" s="27">
        <f aca="true" t="shared" si="83" ref="C114:BN114">+C110</f>
        <v>0.8785</v>
      </c>
      <c r="D114" s="27">
        <f t="shared" si="83"/>
        <v>0.905</v>
      </c>
      <c r="E114" s="27">
        <f t="shared" si="83"/>
        <v>0.8842</v>
      </c>
      <c r="F114" s="27">
        <f t="shared" si="83"/>
        <v>0.891</v>
      </c>
      <c r="G114" s="27">
        <f t="shared" si="83"/>
        <v>0.8439</v>
      </c>
      <c r="H114" s="27">
        <f t="shared" si="83"/>
        <v>0.8407</v>
      </c>
      <c r="I114" s="27">
        <f t="shared" si="83"/>
        <v>0.8875</v>
      </c>
      <c r="J114" s="27">
        <f t="shared" si="83"/>
        <v>0.8623</v>
      </c>
      <c r="K114" s="27">
        <f t="shared" si="83"/>
        <v>0.8156</v>
      </c>
      <c r="L114" s="27">
        <f t="shared" si="83"/>
        <v>0.8676</v>
      </c>
      <c r="M114" s="27">
        <f t="shared" si="83"/>
        <v>0.8567</v>
      </c>
      <c r="N114" s="27">
        <f t="shared" si="83"/>
        <v>0.905</v>
      </c>
      <c r="O114" s="27">
        <f t="shared" si="83"/>
        <v>0.8916</v>
      </c>
      <c r="P114" s="27">
        <f t="shared" si="83"/>
        <v>0.8066</v>
      </c>
      <c r="Q114" s="27">
        <f t="shared" si="83"/>
        <v>0.905</v>
      </c>
      <c r="R114" s="27">
        <f t="shared" si="83"/>
        <v>0.8257</v>
      </c>
      <c r="S114" s="27">
        <f t="shared" si="83"/>
        <v>0.8594</v>
      </c>
      <c r="T114" s="27">
        <f t="shared" si="83"/>
        <v>0.8057</v>
      </c>
      <c r="U114" s="27">
        <f t="shared" si="83"/>
        <v>0.8002</v>
      </c>
      <c r="V114" s="27">
        <f t="shared" si="83"/>
        <v>0.8138</v>
      </c>
      <c r="W114" s="28">
        <f t="shared" si="83"/>
        <v>0.8225</v>
      </c>
      <c r="X114" s="27">
        <f t="shared" si="83"/>
        <v>0.7991</v>
      </c>
      <c r="Y114" s="27">
        <f t="shared" si="83"/>
        <v>0.8281</v>
      </c>
      <c r="Z114" s="27">
        <f t="shared" si="83"/>
        <v>0.8121</v>
      </c>
      <c r="AA114" s="27">
        <f t="shared" si="83"/>
        <v>0.9004</v>
      </c>
      <c r="AB114" s="27">
        <f t="shared" si="83"/>
        <v>0.9029</v>
      </c>
      <c r="AC114" s="27">
        <f t="shared" si="83"/>
        <v>0.8398</v>
      </c>
      <c r="AD114" s="27">
        <f t="shared" si="83"/>
        <v>0.8444</v>
      </c>
      <c r="AE114" s="27">
        <f t="shared" si="83"/>
        <v>0.8023</v>
      </c>
      <c r="AF114" s="27">
        <f t="shared" si="83"/>
        <v>0.8085</v>
      </c>
      <c r="AG114" s="27">
        <f t="shared" si="83"/>
        <v>0.8399</v>
      </c>
      <c r="AH114" s="27">
        <f t="shared" si="83"/>
        <v>0.8448</v>
      </c>
      <c r="AI114" s="27">
        <f t="shared" si="83"/>
        <v>0.817</v>
      </c>
      <c r="AJ114" s="27">
        <f t="shared" si="83"/>
        <v>0.8137</v>
      </c>
      <c r="AK114" s="27">
        <f t="shared" si="83"/>
        <v>0.8099</v>
      </c>
      <c r="AL114" s="27">
        <f t="shared" si="83"/>
        <v>0.8131</v>
      </c>
      <c r="AM114" s="27">
        <f t="shared" si="83"/>
        <v>0.8269</v>
      </c>
      <c r="AN114" s="27">
        <f t="shared" si="83"/>
        <v>0.8257</v>
      </c>
      <c r="AO114" s="27">
        <f t="shared" si="83"/>
        <v>0.8773</v>
      </c>
      <c r="AP114" s="27">
        <f t="shared" si="83"/>
        <v>0.905</v>
      </c>
      <c r="AQ114" s="27">
        <f t="shared" si="83"/>
        <v>0.813</v>
      </c>
      <c r="AR114" s="27">
        <f t="shared" si="83"/>
        <v>0.905</v>
      </c>
      <c r="AS114" s="27">
        <f t="shared" si="83"/>
        <v>0.8819</v>
      </c>
      <c r="AT114" s="27">
        <f t="shared" si="83"/>
        <v>0.8651</v>
      </c>
      <c r="AU114" s="27">
        <f t="shared" si="83"/>
        <v>0.8187</v>
      </c>
      <c r="AV114" s="27">
        <f t="shared" si="83"/>
        <v>0.8153</v>
      </c>
      <c r="AW114" s="27">
        <f t="shared" si="83"/>
        <v>0.8117</v>
      </c>
      <c r="AX114" s="27">
        <f t="shared" si="83"/>
        <v>0.7997</v>
      </c>
      <c r="AY114" s="27">
        <f t="shared" si="83"/>
        <v>0.8302</v>
      </c>
      <c r="AZ114" s="27">
        <f t="shared" si="83"/>
        <v>0.8873</v>
      </c>
      <c r="BA114" s="27">
        <f t="shared" si="83"/>
        <v>0.8855</v>
      </c>
      <c r="BB114" s="27">
        <f t="shared" si="83"/>
        <v>0.8843</v>
      </c>
      <c r="BC114" s="27">
        <f t="shared" si="83"/>
        <v>0.905</v>
      </c>
      <c r="BD114" s="27">
        <f t="shared" si="83"/>
        <v>0.874</v>
      </c>
      <c r="BE114" s="27">
        <f t="shared" si="83"/>
        <v>0.8524</v>
      </c>
      <c r="BF114" s="27">
        <f t="shared" si="83"/>
        <v>0.8972</v>
      </c>
      <c r="BG114" s="27">
        <f t="shared" si="83"/>
        <v>0.8381</v>
      </c>
      <c r="BH114" s="27">
        <f t="shared" si="83"/>
        <v>0.8312</v>
      </c>
      <c r="BI114" s="27">
        <f t="shared" si="83"/>
        <v>0.8137</v>
      </c>
      <c r="BJ114" s="27">
        <f t="shared" si="83"/>
        <v>0.8798</v>
      </c>
      <c r="BK114" s="27">
        <f t="shared" si="83"/>
        <v>0.8903</v>
      </c>
      <c r="BL114" s="27">
        <f t="shared" si="83"/>
        <v>0.812</v>
      </c>
      <c r="BM114" s="27">
        <f t="shared" si="83"/>
        <v>0.8171</v>
      </c>
      <c r="BN114" s="27">
        <f t="shared" si="83"/>
        <v>0.8709</v>
      </c>
      <c r="BO114" s="27">
        <f aca="true" t="shared" si="84" ref="BO114:DZ114">+BO110</f>
        <v>0.8601</v>
      </c>
      <c r="BP114" s="27">
        <f t="shared" si="84"/>
        <v>0.8106</v>
      </c>
      <c r="BQ114" s="27">
        <f t="shared" si="84"/>
        <v>0.8785</v>
      </c>
      <c r="BR114" s="27">
        <f t="shared" si="84"/>
        <v>0.8755</v>
      </c>
      <c r="BS114" s="27">
        <f t="shared" si="84"/>
        <v>0.8488</v>
      </c>
      <c r="BT114" s="27">
        <f t="shared" si="84"/>
        <v>0.8168</v>
      </c>
      <c r="BU114" s="27">
        <f t="shared" si="84"/>
        <v>0.8256</v>
      </c>
      <c r="BV114" s="27">
        <f t="shared" si="84"/>
        <v>0.8532</v>
      </c>
      <c r="BW114" s="27">
        <f t="shared" si="84"/>
        <v>0.86</v>
      </c>
      <c r="BX114" s="27">
        <f t="shared" si="84"/>
        <v>0.8015</v>
      </c>
      <c r="BY114" s="27">
        <f t="shared" si="84"/>
        <v>0.8304</v>
      </c>
      <c r="BZ114" s="27">
        <f t="shared" si="84"/>
        <v>0.8124</v>
      </c>
      <c r="CA114" s="27">
        <f t="shared" si="84"/>
        <v>0.809</v>
      </c>
      <c r="CB114" s="27">
        <f t="shared" si="84"/>
        <v>0.905</v>
      </c>
      <c r="CC114" s="27">
        <f t="shared" si="84"/>
        <v>0.8077</v>
      </c>
      <c r="CD114" s="27">
        <f t="shared" si="84"/>
        <v>0.801</v>
      </c>
      <c r="CE114" s="27">
        <f t="shared" si="84"/>
        <v>0.8064</v>
      </c>
      <c r="CF114" s="27">
        <f t="shared" si="84"/>
        <v>0.8033</v>
      </c>
      <c r="CG114" s="27">
        <f t="shared" si="84"/>
        <v>0.8095</v>
      </c>
      <c r="CH114" s="27">
        <f t="shared" si="84"/>
        <v>0.8037</v>
      </c>
      <c r="CI114" s="27">
        <f t="shared" si="84"/>
        <v>0.8334</v>
      </c>
      <c r="CJ114" s="27">
        <f t="shared" si="84"/>
        <v>0.845</v>
      </c>
      <c r="CK114" s="27">
        <f t="shared" si="84"/>
        <v>0.8746</v>
      </c>
      <c r="CL114" s="27">
        <f t="shared" si="84"/>
        <v>0.8524</v>
      </c>
      <c r="CM114" s="27">
        <f t="shared" si="84"/>
        <v>0.8354</v>
      </c>
      <c r="CN114" s="27">
        <f t="shared" si="84"/>
        <v>0.9008</v>
      </c>
      <c r="CO114" s="27">
        <f t="shared" si="84"/>
        <v>0.891</v>
      </c>
      <c r="CP114" s="27">
        <f t="shared" si="84"/>
        <v>0.8474</v>
      </c>
      <c r="CQ114" s="27">
        <f t="shared" si="84"/>
        <v>0.8569</v>
      </c>
      <c r="CR114" s="27">
        <f t="shared" si="84"/>
        <v>0.8093</v>
      </c>
      <c r="CS114" s="27">
        <f t="shared" si="84"/>
        <v>0.8172</v>
      </c>
      <c r="CT114" s="27">
        <f t="shared" si="84"/>
        <v>0.8045</v>
      </c>
      <c r="CU114" s="27">
        <f t="shared" si="84"/>
        <v>0.8262</v>
      </c>
      <c r="CV114" s="27">
        <f t="shared" si="84"/>
        <v>0.7997</v>
      </c>
      <c r="CW114" s="27">
        <f t="shared" si="84"/>
        <v>0.8074</v>
      </c>
      <c r="CX114" s="27">
        <f t="shared" si="84"/>
        <v>0.8257</v>
      </c>
      <c r="CY114" s="27">
        <f t="shared" si="84"/>
        <v>0.8129</v>
      </c>
      <c r="CZ114" s="27">
        <f t="shared" si="84"/>
        <v>0.8634</v>
      </c>
      <c r="DA114" s="27">
        <f t="shared" si="84"/>
        <v>0.8078</v>
      </c>
      <c r="DB114" s="27">
        <f t="shared" si="84"/>
        <v>0.8155</v>
      </c>
      <c r="DC114" s="27">
        <f t="shared" si="84"/>
        <v>0.8058</v>
      </c>
      <c r="DD114" s="27">
        <f t="shared" si="84"/>
        <v>0.8057</v>
      </c>
      <c r="DE114" s="27">
        <f t="shared" si="84"/>
        <v>0.8257</v>
      </c>
      <c r="DF114" s="27">
        <f t="shared" si="84"/>
        <v>0.8972</v>
      </c>
      <c r="DG114" s="27">
        <f t="shared" si="84"/>
        <v>0.8035</v>
      </c>
      <c r="DH114" s="27">
        <f t="shared" si="84"/>
        <v>0.8632</v>
      </c>
      <c r="DI114" s="27">
        <f t="shared" si="84"/>
        <v>0.8662</v>
      </c>
      <c r="DJ114" s="27">
        <f t="shared" si="84"/>
        <v>0.832</v>
      </c>
      <c r="DK114" s="27">
        <f t="shared" si="84"/>
        <v>0.8205</v>
      </c>
      <c r="DL114" s="27">
        <f t="shared" si="84"/>
        <v>0.8821</v>
      </c>
      <c r="DM114" s="27">
        <f t="shared" si="84"/>
        <v>0.8163</v>
      </c>
      <c r="DN114" s="27">
        <f t="shared" si="84"/>
        <v>0.8559</v>
      </c>
      <c r="DO114" s="27">
        <f t="shared" si="84"/>
        <v>0.8666</v>
      </c>
      <c r="DP114" s="27">
        <f t="shared" si="84"/>
        <v>0.8089</v>
      </c>
      <c r="DQ114" s="27">
        <f t="shared" si="84"/>
        <v>0.8272</v>
      </c>
      <c r="DR114" s="27">
        <f t="shared" si="84"/>
        <v>0.8547</v>
      </c>
      <c r="DS114" s="27">
        <f t="shared" si="84"/>
        <v>0.8364</v>
      </c>
      <c r="DT114" s="27">
        <f t="shared" si="84"/>
        <v>0.8082</v>
      </c>
      <c r="DU114" s="27">
        <f t="shared" si="84"/>
        <v>0.8215</v>
      </c>
      <c r="DV114" s="27">
        <f t="shared" si="84"/>
        <v>0.8086</v>
      </c>
      <c r="DW114" s="27">
        <f t="shared" si="84"/>
        <v>0.8195</v>
      </c>
      <c r="DX114" s="27">
        <f t="shared" si="84"/>
        <v>0.8115</v>
      </c>
      <c r="DY114" s="27">
        <f t="shared" si="84"/>
        <v>0.8178</v>
      </c>
      <c r="DZ114" s="27">
        <f t="shared" si="84"/>
        <v>0.8479</v>
      </c>
      <c r="EA114" s="27">
        <f aca="true" t="shared" si="85" ref="EA114:FU114">+EA110</f>
        <v>0.8279</v>
      </c>
      <c r="EB114" s="27">
        <f t="shared" si="85"/>
        <v>0.829</v>
      </c>
      <c r="EC114" s="27">
        <f t="shared" si="85"/>
        <v>0.8142</v>
      </c>
      <c r="ED114" s="27">
        <f t="shared" si="85"/>
        <v>0.8597</v>
      </c>
      <c r="EE114" s="27">
        <f t="shared" si="85"/>
        <v>0.8116</v>
      </c>
      <c r="EF114" s="27">
        <f t="shared" si="85"/>
        <v>0.8596</v>
      </c>
      <c r="EG114" s="27">
        <f t="shared" si="85"/>
        <v>0.8139</v>
      </c>
      <c r="EH114" s="27">
        <f t="shared" si="85"/>
        <v>0.8117</v>
      </c>
      <c r="EI114" s="27">
        <f t="shared" si="85"/>
        <v>0.8935</v>
      </c>
      <c r="EJ114" s="27">
        <f t="shared" si="85"/>
        <v>0.8857</v>
      </c>
      <c r="EK114" s="27">
        <f t="shared" si="85"/>
        <v>0.8312</v>
      </c>
      <c r="EL114" s="27">
        <f t="shared" si="85"/>
        <v>0.8252</v>
      </c>
      <c r="EM114" s="27">
        <f t="shared" si="85"/>
        <v>0.8295</v>
      </c>
      <c r="EN114" s="27">
        <f t="shared" si="85"/>
        <v>0.8464</v>
      </c>
      <c r="EO114" s="27">
        <f t="shared" si="85"/>
        <v>0.8258</v>
      </c>
      <c r="EP114" s="27">
        <f t="shared" si="85"/>
        <v>0.8226</v>
      </c>
      <c r="EQ114" s="27">
        <f t="shared" si="85"/>
        <v>0.8622</v>
      </c>
      <c r="ER114" s="27">
        <f t="shared" si="85"/>
        <v>0.8213</v>
      </c>
      <c r="ES114" s="27">
        <f t="shared" si="85"/>
        <v>0.8039</v>
      </c>
      <c r="ET114" s="27">
        <f t="shared" si="85"/>
        <v>0.8093</v>
      </c>
      <c r="EU114" s="27">
        <f t="shared" si="85"/>
        <v>0.8291</v>
      </c>
      <c r="EV114" s="27">
        <f t="shared" si="85"/>
        <v>0.8002</v>
      </c>
      <c r="EW114" s="27">
        <f t="shared" si="85"/>
        <v>0.8319</v>
      </c>
      <c r="EX114" s="27">
        <f t="shared" si="85"/>
        <v>0.8133</v>
      </c>
      <c r="EY114" s="27">
        <f t="shared" si="85"/>
        <v>0.8491</v>
      </c>
      <c r="EZ114" s="27">
        <f t="shared" si="85"/>
        <v>0.8037</v>
      </c>
      <c r="FA114" s="27">
        <f t="shared" si="85"/>
        <v>0.8661</v>
      </c>
      <c r="FB114" s="27">
        <f t="shared" si="85"/>
        <v>0.8255</v>
      </c>
      <c r="FC114" s="27">
        <f t="shared" si="85"/>
        <v>0.8656</v>
      </c>
      <c r="FD114" s="27">
        <f t="shared" si="85"/>
        <v>0.8216</v>
      </c>
      <c r="FE114" s="27">
        <f t="shared" si="85"/>
        <v>0.8026</v>
      </c>
      <c r="FF114" s="27">
        <f t="shared" si="85"/>
        <v>0.8081</v>
      </c>
      <c r="FG114" s="27">
        <f t="shared" si="85"/>
        <v>0.8032</v>
      </c>
      <c r="FH114" s="27">
        <f t="shared" si="85"/>
        <v>0.8021</v>
      </c>
      <c r="FI114" s="27">
        <f t="shared" si="85"/>
        <v>0.8607</v>
      </c>
      <c r="FJ114" s="27">
        <f t="shared" si="85"/>
        <v>0.86</v>
      </c>
      <c r="FK114" s="27">
        <f t="shared" si="85"/>
        <v>0.8618</v>
      </c>
      <c r="FL114" s="27">
        <f t="shared" si="85"/>
        <v>0.871</v>
      </c>
      <c r="FM114" s="27">
        <f t="shared" si="85"/>
        <v>0.8663</v>
      </c>
      <c r="FN114" s="27">
        <f t="shared" si="85"/>
        <v>0.8944</v>
      </c>
      <c r="FO114" s="27">
        <f t="shared" si="85"/>
        <v>0.8458</v>
      </c>
      <c r="FP114" s="27">
        <f t="shared" si="85"/>
        <v>0.863</v>
      </c>
      <c r="FQ114" s="27">
        <f t="shared" si="85"/>
        <v>0.8372</v>
      </c>
      <c r="FR114" s="27">
        <f t="shared" si="85"/>
        <v>0.8055</v>
      </c>
      <c r="FS114" s="27">
        <f t="shared" si="85"/>
        <v>0.8061</v>
      </c>
      <c r="FT114" s="27">
        <f t="shared" si="85"/>
        <v>0.8029</v>
      </c>
      <c r="FU114" s="27">
        <f t="shared" si="85"/>
        <v>0.8354</v>
      </c>
      <c r="FV114" s="27">
        <f>+FV110</f>
        <v>0.8308</v>
      </c>
      <c r="FW114" s="27">
        <f>+FW110</f>
        <v>0.8047</v>
      </c>
      <c r="FX114" s="27">
        <f>+FX110</f>
        <v>0.8015</v>
      </c>
      <c r="FY114" s="27"/>
      <c r="FZ114" s="27"/>
      <c r="GA114" s="27"/>
      <c r="GB114" s="27"/>
      <c r="GC114" s="27"/>
      <c r="GD114" s="27"/>
      <c r="GE114" s="92"/>
      <c r="GF114" s="92"/>
      <c r="GG114" s="10"/>
    </row>
    <row r="115" spans="1:189" ht="15">
      <c r="A115" s="3" t="s">
        <v>396</v>
      </c>
      <c r="B115" s="20" t="s">
        <v>397</v>
      </c>
      <c r="C115" s="93">
        <f aca="true" t="shared" si="86" ref="C115:BN115">+C34</f>
        <v>1.222</v>
      </c>
      <c r="D115" s="93">
        <f t="shared" si="86"/>
        <v>1.2209999999999999</v>
      </c>
      <c r="E115" s="93">
        <f t="shared" si="86"/>
        <v>1.2109999999999999</v>
      </c>
      <c r="F115" s="93">
        <f t="shared" si="86"/>
        <v>1.2109999999999999</v>
      </c>
      <c r="G115" s="93">
        <f t="shared" si="86"/>
        <v>1.212</v>
      </c>
      <c r="H115" s="93">
        <f t="shared" si="86"/>
        <v>1.2029999999999998</v>
      </c>
      <c r="I115" s="93">
        <f t="shared" si="86"/>
        <v>1.2129999999999999</v>
      </c>
      <c r="J115" s="93">
        <f t="shared" si="86"/>
        <v>1.1289999999999998</v>
      </c>
      <c r="K115" s="93">
        <f t="shared" si="86"/>
        <v>1.109</v>
      </c>
      <c r="L115" s="93">
        <f t="shared" si="86"/>
        <v>1.2409999999999999</v>
      </c>
      <c r="M115" s="93">
        <f t="shared" si="86"/>
        <v>1.24</v>
      </c>
      <c r="N115" s="93">
        <f t="shared" si="86"/>
        <v>1.26</v>
      </c>
      <c r="O115" s="93">
        <f t="shared" si="86"/>
        <v>1.232</v>
      </c>
      <c r="P115" s="93">
        <f t="shared" si="86"/>
        <v>1.2109999999999999</v>
      </c>
      <c r="Q115" s="93">
        <f t="shared" si="86"/>
        <v>1.24</v>
      </c>
      <c r="R115" s="93">
        <f t="shared" si="86"/>
        <v>1.2109999999999999</v>
      </c>
      <c r="S115" s="93">
        <f t="shared" si="86"/>
        <v>1.18</v>
      </c>
      <c r="T115" s="93">
        <f t="shared" si="86"/>
        <v>1.079</v>
      </c>
      <c r="U115" s="93">
        <f t="shared" si="86"/>
        <v>1.07</v>
      </c>
      <c r="V115" s="93">
        <f t="shared" si="86"/>
        <v>1.0779999999999998</v>
      </c>
      <c r="W115" s="94">
        <f t="shared" si="86"/>
        <v>1.071</v>
      </c>
      <c r="X115" s="93">
        <f t="shared" si="86"/>
        <v>1.0679999999999998</v>
      </c>
      <c r="Y115" s="93">
        <f t="shared" si="86"/>
        <v>1.067</v>
      </c>
      <c r="Z115" s="93">
        <f t="shared" si="86"/>
        <v>1.05</v>
      </c>
      <c r="AA115" s="93">
        <f t="shared" si="86"/>
        <v>1.232</v>
      </c>
      <c r="AB115" s="93">
        <f t="shared" si="86"/>
        <v>1.2619999999999998</v>
      </c>
      <c r="AC115" s="93">
        <f t="shared" si="86"/>
        <v>1.1729999999999998</v>
      </c>
      <c r="AD115" s="93">
        <f t="shared" si="86"/>
        <v>1.1529999999999998</v>
      </c>
      <c r="AE115" s="93">
        <f t="shared" si="86"/>
        <v>1.0619999999999998</v>
      </c>
      <c r="AF115" s="93">
        <f t="shared" si="86"/>
        <v>1.117</v>
      </c>
      <c r="AG115" s="93">
        <f t="shared" si="86"/>
        <v>1.2129999999999999</v>
      </c>
      <c r="AH115" s="93">
        <f t="shared" si="86"/>
        <v>1.107</v>
      </c>
      <c r="AI115" s="93">
        <f t="shared" si="86"/>
        <v>1.0979999999999999</v>
      </c>
      <c r="AJ115" s="93">
        <f t="shared" si="86"/>
        <v>1.109</v>
      </c>
      <c r="AK115" s="93">
        <f t="shared" si="86"/>
        <v>1.0879999999999999</v>
      </c>
      <c r="AL115" s="93">
        <f t="shared" si="86"/>
        <v>1.0979999999999999</v>
      </c>
      <c r="AM115" s="93">
        <f t="shared" si="86"/>
        <v>1.1079999999999999</v>
      </c>
      <c r="AN115" s="93">
        <f t="shared" si="86"/>
        <v>1.142</v>
      </c>
      <c r="AO115" s="93">
        <f t="shared" si="86"/>
        <v>1.19</v>
      </c>
      <c r="AP115" s="93">
        <f t="shared" si="86"/>
        <v>1.2419999999999998</v>
      </c>
      <c r="AQ115" s="93">
        <f t="shared" si="86"/>
        <v>1.164</v>
      </c>
      <c r="AR115" s="93">
        <f t="shared" si="86"/>
        <v>1.242</v>
      </c>
      <c r="AS115" s="93">
        <f t="shared" si="86"/>
        <v>1.315</v>
      </c>
      <c r="AT115" s="93">
        <f t="shared" si="86"/>
        <v>1.2429999999999999</v>
      </c>
      <c r="AU115" s="93">
        <f t="shared" si="86"/>
        <v>1.2129999999999999</v>
      </c>
      <c r="AV115" s="93">
        <f t="shared" si="86"/>
        <v>1.1989999999999998</v>
      </c>
      <c r="AW115" s="93">
        <f t="shared" si="86"/>
        <v>1.202</v>
      </c>
      <c r="AX115" s="93">
        <f t="shared" si="86"/>
        <v>1.17</v>
      </c>
      <c r="AY115" s="93">
        <f t="shared" si="86"/>
        <v>1.2009999999999998</v>
      </c>
      <c r="AZ115" s="93">
        <f t="shared" si="86"/>
        <v>1.205</v>
      </c>
      <c r="BA115" s="93">
        <f t="shared" si="86"/>
        <v>1.175</v>
      </c>
      <c r="BB115" s="93">
        <f t="shared" si="86"/>
        <v>1.185</v>
      </c>
      <c r="BC115" s="93">
        <f t="shared" si="86"/>
        <v>1.2029999999999998</v>
      </c>
      <c r="BD115" s="93">
        <f t="shared" si="86"/>
        <v>1.206</v>
      </c>
      <c r="BE115" s="93">
        <f t="shared" si="86"/>
        <v>1.205</v>
      </c>
      <c r="BF115" s="93">
        <f t="shared" si="86"/>
        <v>1.2139999999999997</v>
      </c>
      <c r="BG115" s="93">
        <f t="shared" si="86"/>
        <v>1.1919999999999997</v>
      </c>
      <c r="BH115" s="93">
        <f t="shared" si="86"/>
        <v>1.2029999999999998</v>
      </c>
      <c r="BI115" s="93">
        <f t="shared" si="86"/>
        <v>1.174</v>
      </c>
      <c r="BJ115" s="93">
        <f t="shared" si="86"/>
        <v>1.225</v>
      </c>
      <c r="BK115" s="93">
        <f t="shared" si="86"/>
        <v>1.205</v>
      </c>
      <c r="BL115" s="93">
        <f t="shared" si="86"/>
        <v>1.1609999999999998</v>
      </c>
      <c r="BM115" s="93">
        <f t="shared" si="86"/>
        <v>1.162</v>
      </c>
      <c r="BN115" s="93">
        <f t="shared" si="86"/>
        <v>1.15</v>
      </c>
      <c r="BO115" s="93">
        <f aca="true" t="shared" si="87" ref="BO115:DZ115">+BO34</f>
        <v>1.132</v>
      </c>
      <c r="BP115" s="93">
        <f t="shared" si="87"/>
        <v>1.1219999999999999</v>
      </c>
      <c r="BQ115" s="93">
        <f t="shared" si="87"/>
        <v>1.3039999999999998</v>
      </c>
      <c r="BR115" s="93">
        <f t="shared" si="87"/>
        <v>1.2009999999999998</v>
      </c>
      <c r="BS115" s="93">
        <f t="shared" si="87"/>
        <v>1.2089999999999999</v>
      </c>
      <c r="BT115" s="93">
        <f t="shared" si="87"/>
        <v>1.2329999999999999</v>
      </c>
      <c r="BU115" s="93">
        <f t="shared" si="87"/>
        <v>1.232</v>
      </c>
      <c r="BV115" s="93">
        <f t="shared" si="87"/>
        <v>1.1869999999999998</v>
      </c>
      <c r="BW115" s="93">
        <f t="shared" si="87"/>
        <v>1.2129999999999999</v>
      </c>
      <c r="BX115" s="93">
        <f t="shared" si="87"/>
        <v>1.2119999999999997</v>
      </c>
      <c r="BY115" s="93">
        <f t="shared" si="87"/>
        <v>1.081</v>
      </c>
      <c r="BZ115" s="93">
        <f t="shared" si="87"/>
        <v>1.0639999999999998</v>
      </c>
      <c r="CA115" s="93">
        <f t="shared" si="87"/>
        <v>1.1589999999999998</v>
      </c>
      <c r="CB115" s="93">
        <f t="shared" si="87"/>
        <v>1.2309999999999999</v>
      </c>
      <c r="CC115" s="93">
        <f t="shared" si="87"/>
        <v>1.06</v>
      </c>
      <c r="CD115" s="93">
        <f t="shared" si="87"/>
        <v>1.04</v>
      </c>
      <c r="CE115" s="93">
        <f t="shared" si="87"/>
        <v>1.0719999999999998</v>
      </c>
      <c r="CF115" s="93">
        <f t="shared" si="87"/>
        <v>1.0329999999999997</v>
      </c>
      <c r="CG115" s="93">
        <f t="shared" si="87"/>
        <v>1.0719999999999998</v>
      </c>
      <c r="CH115" s="93">
        <f t="shared" si="87"/>
        <v>1.0709999999999997</v>
      </c>
      <c r="CI115" s="93">
        <f t="shared" si="87"/>
        <v>1.0719999999999998</v>
      </c>
      <c r="CJ115" s="93">
        <f t="shared" si="87"/>
        <v>1.1819999999999997</v>
      </c>
      <c r="CK115" s="93">
        <f t="shared" si="87"/>
        <v>1.253</v>
      </c>
      <c r="CL115" s="93">
        <f t="shared" si="87"/>
        <v>1.232</v>
      </c>
      <c r="CM115" s="93">
        <f t="shared" si="87"/>
        <v>1.2209999999999999</v>
      </c>
      <c r="CN115" s="93">
        <f t="shared" si="87"/>
        <v>1.1829999999999998</v>
      </c>
      <c r="CO115" s="93">
        <f t="shared" si="87"/>
        <v>1.1829999999999998</v>
      </c>
      <c r="CP115" s="93">
        <f t="shared" si="87"/>
        <v>1.2229999999999999</v>
      </c>
      <c r="CQ115" s="93">
        <f t="shared" si="87"/>
        <v>1.1589999999999998</v>
      </c>
      <c r="CR115" s="93">
        <f t="shared" si="87"/>
        <v>1.11</v>
      </c>
      <c r="CS115" s="93">
        <f t="shared" si="87"/>
        <v>1.119</v>
      </c>
      <c r="CT115" s="93">
        <f t="shared" si="87"/>
        <v>1.07</v>
      </c>
      <c r="CU115" s="93">
        <f t="shared" si="87"/>
        <v>1.0129999999999997</v>
      </c>
      <c r="CV115" s="93">
        <f t="shared" si="87"/>
        <v>1.01</v>
      </c>
      <c r="CW115" s="93">
        <f t="shared" si="87"/>
        <v>1.11</v>
      </c>
      <c r="CX115" s="93">
        <f t="shared" si="87"/>
        <v>1.1409999999999998</v>
      </c>
      <c r="CY115" s="93">
        <f t="shared" si="87"/>
        <v>1.0809999999999997</v>
      </c>
      <c r="CZ115" s="93">
        <f t="shared" si="87"/>
        <v>1.158</v>
      </c>
      <c r="DA115" s="93">
        <f t="shared" si="87"/>
        <v>1.1189999999999998</v>
      </c>
      <c r="DB115" s="93">
        <f t="shared" si="87"/>
        <v>1.1489999999999998</v>
      </c>
      <c r="DC115" s="93">
        <f t="shared" si="87"/>
        <v>1.1289999999999998</v>
      </c>
      <c r="DD115" s="93">
        <f t="shared" si="87"/>
        <v>1.123</v>
      </c>
      <c r="DE115" s="93">
        <f t="shared" si="87"/>
        <v>1.1429999999999998</v>
      </c>
      <c r="DF115" s="93">
        <f t="shared" si="87"/>
        <v>1.1429999999999998</v>
      </c>
      <c r="DG115" s="93">
        <f t="shared" si="87"/>
        <v>1.15</v>
      </c>
      <c r="DH115" s="93">
        <f t="shared" si="87"/>
        <v>1.1319999999999997</v>
      </c>
      <c r="DI115" s="93">
        <f t="shared" si="87"/>
        <v>1.1429999999999998</v>
      </c>
      <c r="DJ115" s="93">
        <f t="shared" si="87"/>
        <v>1.154</v>
      </c>
      <c r="DK115" s="93">
        <f t="shared" si="87"/>
        <v>1.1429999999999998</v>
      </c>
      <c r="DL115" s="93">
        <f t="shared" si="87"/>
        <v>1.22</v>
      </c>
      <c r="DM115" s="93">
        <f t="shared" si="87"/>
        <v>1.2</v>
      </c>
      <c r="DN115" s="93">
        <f t="shared" si="87"/>
        <v>1.182</v>
      </c>
      <c r="DO115" s="93">
        <f t="shared" si="87"/>
        <v>1.19</v>
      </c>
      <c r="DP115" s="93">
        <f t="shared" si="87"/>
        <v>1.1719999999999997</v>
      </c>
      <c r="DQ115" s="93">
        <f t="shared" si="87"/>
        <v>1.168</v>
      </c>
      <c r="DR115" s="93">
        <f t="shared" si="87"/>
        <v>1.14</v>
      </c>
      <c r="DS115" s="93">
        <f t="shared" si="87"/>
        <v>1.1289999999999998</v>
      </c>
      <c r="DT115" s="93">
        <f t="shared" si="87"/>
        <v>1.1279999999999997</v>
      </c>
      <c r="DU115" s="93">
        <f t="shared" si="87"/>
        <v>1.119</v>
      </c>
      <c r="DV115" s="93">
        <f t="shared" si="87"/>
        <v>1.1179999999999999</v>
      </c>
      <c r="DW115" s="93">
        <f t="shared" si="87"/>
        <v>1.1289999999999998</v>
      </c>
      <c r="DX115" s="93">
        <f t="shared" si="87"/>
        <v>1.3039999999999998</v>
      </c>
      <c r="DY115" s="93">
        <f t="shared" si="87"/>
        <v>1.281</v>
      </c>
      <c r="DZ115" s="93">
        <f t="shared" si="87"/>
        <v>1.234</v>
      </c>
      <c r="EA115" s="93">
        <f aca="true" t="shared" si="88" ref="EA115:FU115">+EA34</f>
        <v>1.2119999999999997</v>
      </c>
      <c r="EB115" s="93">
        <f t="shared" si="88"/>
        <v>1.1119999999999999</v>
      </c>
      <c r="EC115" s="93">
        <f t="shared" si="88"/>
        <v>1.0719999999999998</v>
      </c>
      <c r="ED115" s="93">
        <f t="shared" si="88"/>
        <v>1.6469999999999998</v>
      </c>
      <c r="EE115" s="93">
        <f t="shared" si="88"/>
        <v>1.069</v>
      </c>
      <c r="EF115" s="93">
        <f t="shared" si="88"/>
        <v>1.1289999999999998</v>
      </c>
      <c r="EG115" s="93">
        <f t="shared" si="88"/>
        <v>1.0379999999999998</v>
      </c>
      <c r="EH115" s="93">
        <f t="shared" si="88"/>
        <v>1.069</v>
      </c>
      <c r="EI115" s="93">
        <f t="shared" si="88"/>
        <v>1.172</v>
      </c>
      <c r="EJ115" s="93">
        <f t="shared" si="88"/>
        <v>1.162</v>
      </c>
      <c r="EK115" s="93">
        <f t="shared" si="88"/>
        <v>1.1209999999999998</v>
      </c>
      <c r="EL115" s="93">
        <f t="shared" si="88"/>
        <v>1.1009999999999998</v>
      </c>
      <c r="EM115" s="93">
        <f t="shared" si="88"/>
        <v>1.12</v>
      </c>
      <c r="EN115" s="93">
        <f t="shared" si="88"/>
        <v>1.12</v>
      </c>
      <c r="EO115" s="93">
        <f t="shared" si="88"/>
        <v>1.11</v>
      </c>
      <c r="EP115" s="93">
        <f t="shared" si="88"/>
        <v>1.2429999999999999</v>
      </c>
      <c r="EQ115" s="93">
        <f t="shared" si="88"/>
        <v>1.265</v>
      </c>
      <c r="ER115" s="93">
        <f t="shared" si="88"/>
        <v>1.2429999999999999</v>
      </c>
      <c r="ES115" s="93">
        <f t="shared" si="88"/>
        <v>1.077</v>
      </c>
      <c r="ET115" s="93">
        <f t="shared" si="88"/>
        <v>1.099</v>
      </c>
      <c r="EU115" s="93">
        <f t="shared" si="88"/>
        <v>1.0879999999999999</v>
      </c>
      <c r="EV115" s="93">
        <f t="shared" si="88"/>
        <v>1.1729999999999998</v>
      </c>
      <c r="EW115" s="93">
        <f t="shared" si="88"/>
        <v>1.5879999999999999</v>
      </c>
      <c r="EX115" s="93">
        <f t="shared" si="88"/>
        <v>1.228</v>
      </c>
      <c r="EY115" s="93">
        <f t="shared" si="88"/>
        <v>1.111</v>
      </c>
      <c r="EZ115" s="93">
        <f t="shared" si="88"/>
        <v>1.1</v>
      </c>
      <c r="FA115" s="93">
        <f t="shared" si="88"/>
        <v>1.3139999999999998</v>
      </c>
      <c r="FB115" s="93">
        <f t="shared" si="88"/>
        <v>1.142</v>
      </c>
      <c r="FC115" s="93">
        <f t="shared" si="88"/>
        <v>1.1929999999999998</v>
      </c>
      <c r="FD115" s="93">
        <f t="shared" si="88"/>
        <v>1.14</v>
      </c>
      <c r="FE115" s="93">
        <f t="shared" si="88"/>
        <v>1.1089999999999998</v>
      </c>
      <c r="FF115" s="93">
        <f t="shared" si="88"/>
        <v>1.1279999999999997</v>
      </c>
      <c r="FG115" s="93">
        <f t="shared" si="88"/>
        <v>1.1389999999999998</v>
      </c>
      <c r="FH115" s="93">
        <f t="shared" si="88"/>
        <v>1.1019999999999999</v>
      </c>
      <c r="FI115" s="93">
        <f t="shared" si="88"/>
        <v>1.1709999999999998</v>
      </c>
      <c r="FJ115" s="93">
        <f t="shared" si="88"/>
        <v>1.1629999999999998</v>
      </c>
      <c r="FK115" s="93">
        <f t="shared" si="88"/>
        <v>1.1809999999999998</v>
      </c>
      <c r="FL115" s="93">
        <f t="shared" si="88"/>
        <v>1.1709999999999998</v>
      </c>
      <c r="FM115" s="93">
        <f t="shared" si="88"/>
        <v>1.1719999999999997</v>
      </c>
      <c r="FN115" s="93">
        <f t="shared" si="88"/>
        <v>1.1809999999999998</v>
      </c>
      <c r="FO115" s="93">
        <f t="shared" si="88"/>
        <v>1.1709999999999998</v>
      </c>
      <c r="FP115" s="93">
        <f t="shared" si="88"/>
        <v>1.202</v>
      </c>
      <c r="FQ115" s="93">
        <f t="shared" si="88"/>
        <v>1.1619999999999997</v>
      </c>
      <c r="FR115" s="93">
        <f t="shared" si="88"/>
        <v>1.142</v>
      </c>
      <c r="FS115" s="93">
        <f t="shared" si="88"/>
        <v>1.1409999999999998</v>
      </c>
      <c r="FT115" s="93">
        <f t="shared" si="88"/>
        <v>1.1409999999999998</v>
      </c>
      <c r="FU115" s="93">
        <f t="shared" si="88"/>
        <v>1.1879999999999997</v>
      </c>
      <c r="FV115" s="93">
        <f>+FV34</f>
        <v>1.142</v>
      </c>
      <c r="FW115" s="93">
        <f>+FW34</f>
        <v>1.1409999999999998</v>
      </c>
      <c r="FX115" s="93">
        <f>+FX34</f>
        <v>1.1879999999999997</v>
      </c>
      <c r="FY115" s="93"/>
      <c r="FZ115" s="40"/>
      <c r="GA115" s="40"/>
      <c r="GB115" s="40"/>
      <c r="GC115" s="40"/>
      <c r="GD115" s="40"/>
      <c r="GG115" s="10"/>
    </row>
    <row r="116" spans="1:189" ht="15">
      <c r="A116" s="3" t="s">
        <v>398</v>
      </c>
      <c r="B116" s="20" t="s">
        <v>399</v>
      </c>
      <c r="C116" s="40">
        <f aca="true" t="shared" si="89" ref="C116:BN116">+C31</f>
        <v>5507.68</v>
      </c>
      <c r="D116" s="40">
        <f t="shared" si="89"/>
        <v>5507.68</v>
      </c>
      <c r="E116" s="40">
        <f t="shared" si="89"/>
        <v>5507.68</v>
      </c>
      <c r="F116" s="40">
        <f t="shared" si="89"/>
        <v>5507.68</v>
      </c>
      <c r="G116" s="40">
        <f t="shared" si="89"/>
        <v>5507.68</v>
      </c>
      <c r="H116" s="40">
        <f t="shared" si="89"/>
        <v>5507.68</v>
      </c>
      <c r="I116" s="40">
        <f t="shared" si="89"/>
        <v>5507.68</v>
      </c>
      <c r="J116" s="40">
        <f t="shared" si="89"/>
        <v>5507.68</v>
      </c>
      <c r="K116" s="40">
        <f t="shared" si="89"/>
        <v>5507.68</v>
      </c>
      <c r="L116" s="40">
        <f t="shared" si="89"/>
        <v>5507.68</v>
      </c>
      <c r="M116" s="40">
        <f t="shared" si="89"/>
        <v>5507.68</v>
      </c>
      <c r="N116" s="40">
        <f t="shared" si="89"/>
        <v>5507.68</v>
      </c>
      <c r="O116" s="40">
        <f t="shared" si="89"/>
        <v>5507.68</v>
      </c>
      <c r="P116" s="40">
        <f t="shared" si="89"/>
        <v>5507.68</v>
      </c>
      <c r="Q116" s="40">
        <f t="shared" si="89"/>
        <v>5507.68</v>
      </c>
      <c r="R116" s="40">
        <f t="shared" si="89"/>
        <v>5507.68</v>
      </c>
      <c r="S116" s="40">
        <f t="shared" si="89"/>
        <v>5507.68</v>
      </c>
      <c r="T116" s="40">
        <f t="shared" si="89"/>
        <v>5507.68</v>
      </c>
      <c r="U116" s="40">
        <f t="shared" si="89"/>
        <v>5507.68</v>
      </c>
      <c r="V116" s="40">
        <f t="shared" si="89"/>
        <v>5507.68</v>
      </c>
      <c r="W116" s="41">
        <f t="shared" si="89"/>
        <v>5507.68</v>
      </c>
      <c r="X116" s="40">
        <f t="shared" si="89"/>
        <v>5507.68</v>
      </c>
      <c r="Y116" s="40">
        <f t="shared" si="89"/>
        <v>5507.68</v>
      </c>
      <c r="Z116" s="40">
        <f t="shared" si="89"/>
        <v>5507.68</v>
      </c>
      <c r="AA116" s="40">
        <f t="shared" si="89"/>
        <v>5507.68</v>
      </c>
      <c r="AB116" s="40">
        <f t="shared" si="89"/>
        <v>5507.68</v>
      </c>
      <c r="AC116" s="40">
        <f t="shared" si="89"/>
        <v>5507.68</v>
      </c>
      <c r="AD116" s="40">
        <f t="shared" si="89"/>
        <v>5507.68</v>
      </c>
      <c r="AE116" s="40">
        <f t="shared" si="89"/>
        <v>5507.68</v>
      </c>
      <c r="AF116" s="40">
        <f t="shared" si="89"/>
        <v>5507.68</v>
      </c>
      <c r="AG116" s="40">
        <f t="shared" si="89"/>
        <v>5507.68</v>
      </c>
      <c r="AH116" s="40">
        <f t="shared" si="89"/>
        <v>5507.68</v>
      </c>
      <c r="AI116" s="40">
        <f t="shared" si="89"/>
        <v>5507.68</v>
      </c>
      <c r="AJ116" s="40">
        <f t="shared" si="89"/>
        <v>5507.68</v>
      </c>
      <c r="AK116" s="40">
        <f t="shared" si="89"/>
        <v>5507.68</v>
      </c>
      <c r="AL116" s="40">
        <f t="shared" si="89"/>
        <v>5507.68</v>
      </c>
      <c r="AM116" s="40">
        <f t="shared" si="89"/>
        <v>5507.68</v>
      </c>
      <c r="AN116" s="40">
        <f t="shared" si="89"/>
        <v>5507.68</v>
      </c>
      <c r="AO116" s="40">
        <f t="shared" si="89"/>
        <v>5507.68</v>
      </c>
      <c r="AP116" s="40">
        <f t="shared" si="89"/>
        <v>5507.68</v>
      </c>
      <c r="AQ116" s="40">
        <f t="shared" si="89"/>
        <v>5507.68</v>
      </c>
      <c r="AR116" s="40">
        <f t="shared" si="89"/>
        <v>5507.68</v>
      </c>
      <c r="AS116" s="40">
        <f t="shared" si="89"/>
        <v>5507.68</v>
      </c>
      <c r="AT116" s="40">
        <f t="shared" si="89"/>
        <v>5507.68</v>
      </c>
      <c r="AU116" s="40">
        <f t="shared" si="89"/>
        <v>5507.68</v>
      </c>
      <c r="AV116" s="40">
        <f t="shared" si="89"/>
        <v>5507.68</v>
      </c>
      <c r="AW116" s="40">
        <f t="shared" si="89"/>
        <v>5507.68</v>
      </c>
      <c r="AX116" s="40">
        <f t="shared" si="89"/>
        <v>5507.68</v>
      </c>
      <c r="AY116" s="40">
        <f t="shared" si="89"/>
        <v>5507.68</v>
      </c>
      <c r="AZ116" s="40">
        <f t="shared" si="89"/>
        <v>5507.68</v>
      </c>
      <c r="BA116" s="40">
        <f t="shared" si="89"/>
        <v>5507.68</v>
      </c>
      <c r="BB116" s="40">
        <f t="shared" si="89"/>
        <v>5507.68</v>
      </c>
      <c r="BC116" s="40">
        <f t="shared" si="89"/>
        <v>5507.68</v>
      </c>
      <c r="BD116" s="40">
        <f t="shared" si="89"/>
        <v>5507.68</v>
      </c>
      <c r="BE116" s="40">
        <f t="shared" si="89"/>
        <v>5507.68</v>
      </c>
      <c r="BF116" s="40">
        <f t="shared" si="89"/>
        <v>5507.68</v>
      </c>
      <c r="BG116" s="40">
        <f t="shared" si="89"/>
        <v>5507.68</v>
      </c>
      <c r="BH116" s="40">
        <f t="shared" si="89"/>
        <v>5507.68</v>
      </c>
      <c r="BI116" s="40">
        <f t="shared" si="89"/>
        <v>5507.68</v>
      </c>
      <c r="BJ116" s="40">
        <f t="shared" si="89"/>
        <v>5507.68</v>
      </c>
      <c r="BK116" s="40">
        <f t="shared" si="89"/>
        <v>5507.68</v>
      </c>
      <c r="BL116" s="40">
        <f t="shared" si="89"/>
        <v>5507.68</v>
      </c>
      <c r="BM116" s="40">
        <f t="shared" si="89"/>
        <v>5507.68</v>
      </c>
      <c r="BN116" s="40">
        <f t="shared" si="89"/>
        <v>5507.68</v>
      </c>
      <c r="BO116" s="40">
        <f aca="true" t="shared" si="90" ref="BO116:DZ116">+BO31</f>
        <v>5507.68</v>
      </c>
      <c r="BP116" s="40">
        <f t="shared" si="90"/>
        <v>5507.68</v>
      </c>
      <c r="BQ116" s="40">
        <f t="shared" si="90"/>
        <v>5507.68</v>
      </c>
      <c r="BR116" s="40">
        <f t="shared" si="90"/>
        <v>5507.68</v>
      </c>
      <c r="BS116" s="40">
        <f t="shared" si="90"/>
        <v>5507.68</v>
      </c>
      <c r="BT116" s="40">
        <f t="shared" si="90"/>
        <v>5507.68</v>
      </c>
      <c r="BU116" s="40">
        <f t="shared" si="90"/>
        <v>5507.68</v>
      </c>
      <c r="BV116" s="40">
        <f t="shared" si="90"/>
        <v>5507.68</v>
      </c>
      <c r="BW116" s="40">
        <f t="shared" si="90"/>
        <v>5507.68</v>
      </c>
      <c r="BX116" s="40">
        <f t="shared" si="90"/>
        <v>5507.68</v>
      </c>
      <c r="BY116" s="40">
        <f t="shared" si="90"/>
        <v>5507.68</v>
      </c>
      <c r="BZ116" s="40">
        <f t="shared" si="90"/>
        <v>5507.68</v>
      </c>
      <c r="CA116" s="40">
        <f t="shared" si="90"/>
        <v>5507.68</v>
      </c>
      <c r="CB116" s="40">
        <f t="shared" si="90"/>
        <v>5507.68</v>
      </c>
      <c r="CC116" s="40">
        <f t="shared" si="90"/>
        <v>5507.68</v>
      </c>
      <c r="CD116" s="40">
        <f t="shared" si="90"/>
        <v>5507.68</v>
      </c>
      <c r="CE116" s="40">
        <f t="shared" si="90"/>
        <v>5507.68</v>
      </c>
      <c r="CF116" s="40">
        <f t="shared" si="90"/>
        <v>5507.68</v>
      </c>
      <c r="CG116" s="40">
        <f t="shared" si="90"/>
        <v>5507.68</v>
      </c>
      <c r="CH116" s="40">
        <f t="shared" si="90"/>
        <v>5507.68</v>
      </c>
      <c r="CI116" s="40">
        <f t="shared" si="90"/>
        <v>5507.68</v>
      </c>
      <c r="CJ116" s="40">
        <f t="shared" si="90"/>
        <v>5507.68</v>
      </c>
      <c r="CK116" s="40">
        <f t="shared" si="90"/>
        <v>5507.68</v>
      </c>
      <c r="CL116" s="40">
        <f t="shared" si="90"/>
        <v>5507.68</v>
      </c>
      <c r="CM116" s="40">
        <f t="shared" si="90"/>
        <v>5507.68</v>
      </c>
      <c r="CN116" s="40">
        <f t="shared" si="90"/>
        <v>5507.68</v>
      </c>
      <c r="CO116" s="40">
        <f t="shared" si="90"/>
        <v>5507.68</v>
      </c>
      <c r="CP116" s="40">
        <f t="shared" si="90"/>
        <v>5507.68</v>
      </c>
      <c r="CQ116" s="40">
        <f t="shared" si="90"/>
        <v>5507.68</v>
      </c>
      <c r="CR116" s="40">
        <f t="shared" si="90"/>
        <v>5507.68</v>
      </c>
      <c r="CS116" s="40">
        <f t="shared" si="90"/>
        <v>5507.68</v>
      </c>
      <c r="CT116" s="40">
        <f t="shared" si="90"/>
        <v>5507.68</v>
      </c>
      <c r="CU116" s="40">
        <f t="shared" si="90"/>
        <v>5507.68</v>
      </c>
      <c r="CV116" s="40">
        <f t="shared" si="90"/>
        <v>5507.68</v>
      </c>
      <c r="CW116" s="40">
        <f t="shared" si="90"/>
        <v>5507.68</v>
      </c>
      <c r="CX116" s="40">
        <f t="shared" si="90"/>
        <v>5507.68</v>
      </c>
      <c r="CY116" s="40">
        <f t="shared" si="90"/>
        <v>5507.68</v>
      </c>
      <c r="CZ116" s="40">
        <f t="shared" si="90"/>
        <v>5507.68</v>
      </c>
      <c r="DA116" s="40">
        <f t="shared" si="90"/>
        <v>5507.68</v>
      </c>
      <c r="DB116" s="40">
        <f t="shared" si="90"/>
        <v>5507.68</v>
      </c>
      <c r="DC116" s="40">
        <f t="shared" si="90"/>
        <v>5507.68</v>
      </c>
      <c r="DD116" s="40">
        <f t="shared" si="90"/>
        <v>5507.68</v>
      </c>
      <c r="DE116" s="40">
        <f t="shared" si="90"/>
        <v>5507.68</v>
      </c>
      <c r="DF116" s="40">
        <f t="shared" si="90"/>
        <v>5507.68</v>
      </c>
      <c r="DG116" s="40">
        <f t="shared" si="90"/>
        <v>5507.68</v>
      </c>
      <c r="DH116" s="40">
        <f t="shared" si="90"/>
        <v>5507.68</v>
      </c>
      <c r="DI116" s="40">
        <f t="shared" si="90"/>
        <v>5507.68</v>
      </c>
      <c r="DJ116" s="40">
        <f t="shared" si="90"/>
        <v>5507.68</v>
      </c>
      <c r="DK116" s="40">
        <f t="shared" si="90"/>
        <v>5507.68</v>
      </c>
      <c r="DL116" s="40">
        <f t="shared" si="90"/>
        <v>5507.68</v>
      </c>
      <c r="DM116" s="40">
        <f t="shared" si="90"/>
        <v>5507.68</v>
      </c>
      <c r="DN116" s="40">
        <f t="shared" si="90"/>
        <v>5507.68</v>
      </c>
      <c r="DO116" s="40">
        <f t="shared" si="90"/>
        <v>5507.68</v>
      </c>
      <c r="DP116" s="40">
        <f t="shared" si="90"/>
        <v>5507.68</v>
      </c>
      <c r="DQ116" s="40">
        <f t="shared" si="90"/>
        <v>5507.68</v>
      </c>
      <c r="DR116" s="40">
        <f t="shared" si="90"/>
        <v>5507.68</v>
      </c>
      <c r="DS116" s="40">
        <f t="shared" si="90"/>
        <v>5507.68</v>
      </c>
      <c r="DT116" s="40">
        <f t="shared" si="90"/>
        <v>5507.68</v>
      </c>
      <c r="DU116" s="40">
        <f t="shared" si="90"/>
        <v>5507.68</v>
      </c>
      <c r="DV116" s="40">
        <f t="shared" si="90"/>
        <v>5507.68</v>
      </c>
      <c r="DW116" s="40">
        <f t="shared" si="90"/>
        <v>5507.68</v>
      </c>
      <c r="DX116" s="40">
        <f t="shared" si="90"/>
        <v>5507.68</v>
      </c>
      <c r="DY116" s="40">
        <f t="shared" si="90"/>
        <v>5507.68</v>
      </c>
      <c r="DZ116" s="40">
        <f t="shared" si="90"/>
        <v>5507.68</v>
      </c>
      <c r="EA116" s="40">
        <f aca="true" t="shared" si="91" ref="EA116:FU116">+EA31</f>
        <v>5507.68</v>
      </c>
      <c r="EB116" s="40">
        <f t="shared" si="91"/>
        <v>5507.68</v>
      </c>
      <c r="EC116" s="40">
        <f t="shared" si="91"/>
        <v>5507.68</v>
      </c>
      <c r="ED116" s="40">
        <f t="shared" si="91"/>
        <v>5507.68</v>
      </c>
      <c r="EE116" s="40">
        <f t="shared" si="91"/>
        <v>5507.68</v>
      </c>
      <c r="EF116" s="40">
        <f t="shared" si="91"/>
        <v>5507.68</v>
      </c>
      <c r="EG116" s="40">
        <f t="shared" si="91"/>
        <v>5507.68</v>
      </c>
      <c r="EH116" s="40">
        <f t="shared" si="91"/>
        <v>5507.68</v>
      </c>
      <c r="EI116" s="40">
        <f t="shared" si="91"/>
        <v>5507.68</v>
      </c>
      <c r="EJ116" s="40">
        <f t="shared" si="91"/>
        <v>5507.68</v>
      </c>
      <c r="EK116" s="40">
        <f t="shared" si="91"/>
        <v>5507.68</v>
      </c>
      <c r="EL116" s="40">
        <f t="shared" si="91"/>
        <v>5507.68</v>
      </c>
      <c r="EM116" s="40">
        <f t="shared" si="91"/>
        <v>5507.68</v>
      </c>
      <c r="EN116" s="40">
        <f t="shared" si="91"/>
        <v>5507.68</v>
      </c>
      <c r="EO116" s="40">
        <f t="shared" si="91"/>
        <v>5507.68</v>
      </c>
      <c r="EP116" s="40">
        <f t="shared" si="91"/>
        <v>5507.68</v>
      </c>
      <c r="EQ116" s="40">
        <f t="shared" si="91"/>
        <v>5507.68</v>
      </c>
      <c r="ER116" s="40">
        <f t="shared" si="91"/>
        <v>5507.68</v>
      </c>
      <c r="ES116" s="40">
        <f t="shared" si="91"/>
        <v>5507.68</v>
      </c>
      <c r="ET116" s="40">
        <f t="shared" si="91"/>
        <v>5507.68</v>
      </c>
      <c r="EU116" s="40">
        <f t="shared" si="91"/>
        <v>5507.68</v>
      </c>
      <c r="EV116" s="40">
        <f t="shared" si="91"/>
        <v>5507.68</v>
      </c>
      <c r="EW116" s="40">
        <f t="shared" si="91"/>
        <v>5507.68</v>
      </c>
      <c r="EX116" s="40">
        <f t="shared" si="91"/>
        <v>5507.68</v>
      </c>
      <c r="EY116" s="40">
        <f t="shared" si="91"/>
        <v>5507.68</v>
      </c>
      <c r="EZ116" s="40">
        <f t="shared" si="91"/>
        <v>5507.68</v>
      </c>
      <c r="FA116" s="40">
        <f t="shared" si="91"/>
        <v>5507.68</v>
      </c>
      <c r="FB116" s="40">
        <f t="shared" si="91"/>
        <v>5507.68</v>
      </c>
      <c r="FC116" s="40">
        <f t="shared" si="91"/>
        <v>5507.68</v>
      </c>
      <c r="FD116" s="40">
        <f t="shared" si="91"/>
        <v>5507.68</v>
      </c>
      <c r="FE116" s="40">
        <f t="shared" si="91"/>
        <v>5507.68</v>
      </c>
      <c r="FF116" s="40">
        <f t="shared" si="91"/>
        <v>5507.68</v>
      </c>
      <c r="FG116" s="40">
        <f t="shared" si="91"/>
        <v>5507.68</v>
      </c>
      <c r="FH116" s="40">
        <f t="shared" si="91"/>
        <v>5507.68</v>
      </c>
      <c r="FI116" s="40">
        <f t="shared" si="91"/>
        <v>5507.68</v>
      </c>
      <c r="FJ116" s="40">
        <f t="shared" si="91"/>
        <v>5507.68</v>
      </c>
      <c r="FK116" s="40">
        <f t="shared" si="91"/>
        <v>5507.68</v>
      </c>
      <c r="FL116" s="40">
        <f t="shared" si="91"/>
        <v>5507.68</v>
      </c>
      <c r="FM116" s="40">
        <f t="shared" si="91"/>
        <v>5507.68</v>
      </c>
      <c r="FN116" s="40">
        <f t="shared" si="91"/>
        <v>5507.68</v>
      </c>
      <c r="FO116" s="40">
        <f t="shared" si="91"/>
        <v>5507.68</v>
      </c>
      <c r="FP116" s="40">
        <f t="shared" si="91"/>
        <v>5507.68</v>
      </c>
      <c r="FQ116" s="40">
        <f t="shared" si="91"/>
        <v>5507.68</v>
      </c>
      <c r="FR116" s="40">
        <f t="shared" si="91"/>
        <v>5507.68</v>
      </c>
      <c r="FS116" s="40">
        <f t="shared" si="91"/>
        <v>5507.68</v>
      </c>
      <c r="FT116" s="40">
        <f t="shared" si="91"/>
        <v>5507.68</v>
      </c>
      <c r="FU116" s="40">
        <f t="shared" si="91"/>
        <v>5507.68</v>
      </c>
      <c r="FV116" s="40">
        <f>+FV31</f>
        <v>5507.68</v>
      </c>
      <c r="FW116" s="40">
        <f>+FW31</f>
        <v>5507.68</v>
      </c>
      <c r="FX116" s="40">
        <f>+FX31</f>
        <v>5507.68</v>
      </c>
      <c r="FY116" s="40"/>
      <c r="FZ116" s="40"/>
      <c r="GA116" s="40"/>
      <c r="GB116" s="40"/>
      <c r="GC116" s="40"/>
      <c r="GD116" s="40"/>
      <c r="GG116" s="10"/>
    </row>
    <row r="117" spans="1:189" ht="15">
      <c r="A117" s="3" t="s">
        <v>400</v>
      </c>
      <c r="B117" s="20" t="s">
        <v>401</v>
      </c>
      <c r="C117" s="27">
        <f aca="true" t="shared" si="92" ref="C117:BN117">1-C110</f>
        <v>0.12150000000000005</v>
      </c>
      <c r="D117" s="27">
        <f t="shared" si="92"/>
        <v>0.09499999999999997</v>
      </c>
      <c r="E117" s="27">
        <f t="shared" si="92"/>
        <v>0.11580000000000001</v>
      </c>
      <c r="F117" s="27">
        <f t="shared" si="92"/>
        <v>0.10899999999999999</v>
      </c>
      <c r="G117" s="27">
        <f t="shared" si="92"/>
        <v>0.15610000000000002</v>
      </c>
      <c r="H117" s="27">
        <f t="shared" si="92"/>
        <v>0.1593</v>
      </c>
      <c r="I117" s="27">
        <f t="shared" si="92"/>
        <v>0.11250000000000004</v>
      </c>
      <c r="J117" s="27">
        <f t="shared" si="92"/>
        <v>0.13770000000000004</v>
      </c>
      <c r="K117" s="27">
        <f t="shared" si="92"/>
        <v>0.1844</v>
      </c>
      <c r="L117" s="27">
        <f t="shared" si="92"/>
        <v>0.13239999999999996</v>
      </c>
      <c r="M117" s="27">
        <f t="shared" si="92"/>
        <v>0.14329999999999998</v>
      </c>
      <c r="N117" s="27">
        <f t="shared" si="92"/>
        <v>0.09499999999999997</v>
      </c>
      <c r="O117" s="27">
        <f t="shared" si="92"/>
        <v>0.10840000000000005</v>
      </c>
      <c r="P117" s="27">
        <f t="shared" si="92"/>
        <v>0.19340000000000002</v>
      </c>
      <c r="Q117" s="27">
        <f t="shared" si="92"/>
        <v>0.09499999999999997</v>
      </c>
      <c r="R117" s="27">
        <f t="shared" si="92"/>
        <v>0.1743</v>
      </c>
      <c r="S117" s="27">
        <f t="shared" si="92"/>
        <v>0.14059999999999995</v>
      </c>
      <c r="T117" s="27">
        <f t="shared" si="92"/>
        <v>0.19430000000000003</v>
      </c>
      <c r="U117" s="27">
        <f t="shared" si="92"/>
        <v>0.19979999999999998</v>
      </c>
      <c r="V117" s="27">
        <f t="shared" si="92"/>
        <v>0.18620000000000003</v>
      </c>
      <c r="W117" s="28">
        <f t="shared" si="92"/>
        <v>0.1775</v>
      </c>
      <c r="X117" s="27">
        <f t="shared" si="92"/>
        <v>0.20089999999999997</v>
      </c>
      <c r="Y117" s="27">
        <f t="shared" si="92"/>
        <v>0.17190000000000005</v>
      </c>
      <c r="Z117" s="27">
        <f t="shared" si="92"/>
        <v>0.18789999999999996</v>
      </c>
      <c r="AA117" s="27">
        <f t="shared" si="92"/>
        <v>0.09960000000000002</v>
      </c>
      <c r="AB117" s="27">
        <f t="shared" si="92"/>
        <v>0.09709999999999996</v>
      </c>
      <c r="AC117" s="27">
        <f t="shared" si="92"/>
        <v>0.1602</v>
      </c>
      <c r="AD117" s="27">
        <f t="shared" si="92"/>
        <v>0.15559999999999996</v>
      </c>
      <c r="AE117" s="27">
        <f t="shared" si="92"/>
        <v>0.1977</v>
      </c>
      <c r="AF117" s="27">
        <f t="shared" si="92"/>
        <v>0.1915</v>
      </c>
      <c r="AG117" s="27">
        <f t="shared" si="92"/>
        <v>0.16010000000000002</v>
      </c>
      <c r="AH117" s="27">
        <f t="shared" si="92"/>
        <v>0.1552</v>
      </c>
      <c r="AI117" s="27">
        <f t="shared" si="92"/>
        <v>0.18300000000000005</v>
      </c>
      <c r="AJ117" s="27">
        <f t="shared" si="92"/>
        <v>0.18630000000000002</v>
      </c>
      <c r="AK117" s="27">
        <f t="shared" si="92"/>
        <v>0.19010000000000005</v>
      </c>
      <c r="AL117" s="27">
        <f t="shared" si="92"/>
        <v>0.18689999999999996</v>
      </c>
      <c r="AM117" s="27">
        <f t="shared" si="92"/>
        <v>0.17310000000000003</v>
      </c>
      <c r="AN117" s="27">
        <f t="shared" si="92"/>
        <v>0.1743</v>
      </c>
      <c r="AO117" s="27">
        <f t="shared" si="92"/>
        <v>0.12270000000000003</v>
      </c>
      <c r="AP117" s="27">
        <f t="shared" si="92"/>
        <v>0.09499999999999997</v>
      </c>
      <c r="AQ117" s="27">
        <f t="shared" si="92"/>
        <v>0.18700000000000006</v>
      </c>
      <c r="AR117" s="27">
        <f t="shared" si="92"/>
        <v>0.09499999999999997</v>
      </c>
      <c r="AS117" s="27">
        <f t="shared" si="92"/>
        <v>0.11809999999999998</v>
      </c>
      <c r="AT117" s="27">
        <f t="shared" si="92"/>
        <v>0.13490000000000002</v>
      </c>
      <c r="AU117" s="27">
        <f t="shared" si="92"/>
        <v>0.18130000000000002</v>
      </c>
      <c r="AV117" s="27">
        <f t="shared" si="92"/>
        <v>0.18469999999999998</v>
      </c>
      <c r="AW117" s="27">
        <f t="shared" si="92"/>
        <v>0.18830000000000002</v>
      </c>
      <c r="AX117" s="27">
        <f t="shared" si="92"/>
        <v>0.20030000000000003</v>
      </c>
      <c r="AY117" s="27">
        <f t="shared" si="92"/>
        <v>0.16979999999999995</v>
      </c>
      <c r="AZ117" s="27">
        <f t="shared" si="92"/>
        <v>0.11270000000000002</v>
      </c>
      <c r="BA117" s="27">
        <f t="shared" si="92"/>
        <v>0.11450000000000005</v>
      </c>
      <c r="BB117" s="27">
        <f t="shared" si="92"/>
        <v>0.11570000000000003</v>
      </c>
      <c r="BC117" s="27">
        <f t="shared" si="92"/>
        <v>0.09499999999999997</v>
      </c>
      <c r="BD117" s="27">
        <f t="shared" si="92"/>
        <v>0.126</v>
      </c>
      <c r="BE117" s="27">
        <f t="shared" si="92"/>
        <v>0.14759999999999995</v>
      </c>
      <c r="BF117" s="27">
        <f t="shared" si="92"/>
        <v>0.1028</v>
      </c>
      <c r="BG117" s="27">
        <f t="shared" si="92"/>
        <v>0.16190000000000004</v>
      </c>
      <c r="BH117" s="27">
        <f t="shared" si="92"/>
        <v>0.16879999999999995</v>
      </c>
      <c r="BI117" s="27">
        <f t="shared" si="92"/>
        <v>0.18630000000000002</v>
      </c>
      <c r="BJ117" s="27">
        <f t="shared" si="92"/>
        <v>0.12019999999999997</v>
      </c>
      <c r="BK117" s="27">
        <f t="shared" si="92"/>
        <v>0.10970000000000002</v>
      </c>
      <c r="BL117" s="27">
        <f t="shared" si="92"/>
        <v>0.18799999999999994</v>
      </c>
      <c r="BM117" s="27">
        <f t="shared" si="92"/>
        <v>0.18289999999999995</v>
      </c>
      <c r="BN117" s="27">
        <f t="shared" si="92"/>
        <v>0.1291</v>
      </c>
      <c r="BO117" s="27">
        <f aca="true" t="shared" si="93" ref="BO117:DZ117">1-BO110</f>
        <v>0.13990000000000002</v>
      </c>
      <c r="BP117" s="27">
        <f t="shared" si="93"/>
        <v>0.1894</v>
      </c>
      <c r="BQ117" s="27">
        <f t="shared" si="93"/>
        <v>0.12150000000000005</v>
      </c>
      <c r="BR117" s="27">
        <f t="shared" si="93"/>
        <v>0.12450000000000006</v>
      </c>
      <c r="BS117" s="27">
        <f t="shared" si="93"/>
        <v>0.1512</v>
      </c>
      <c r="BT117" s="27">
        <f t="shared" si="93"/>
        <v>0.18320000000000003</v>
      </c>
      <c r="BU117" s="27">
        <f t="shared" si="93"/>
        <v>0.1744</v>
      </c>
      <c r="BV117" s="27">
        <f t="shared" si="93"/>
        <v>0.14680000000000004</v>
      </c>
      <c r="BW117" s="27">
        <f t="shared" si="93"/>
        <v>0.14</v>
      </c>
      <c r="BX117" s="27">
        <f t="shared" si="93"/>
        <v>0.1985</v>
      </c>
      <c r="BY117" s="27">
        <f t="shared" si="93"/>
        <v>0.16959999999999997</v>
      </c>
      <c r="BZ117" s="27">
        <f t="shared" si="93"/>
        <v>0.1876</v>
      </c>
      <c r="CA117" s="27">
        <f t="shared" si="93"/>
        <v>0.19099999999999995</v>
      </c>
      <c r="CB117" s="27">
        <f t="shared" si="93"/>
        <v>0.09499999999999997</v>
      </c>
      <c r="CC117" s="27">
        <f t="shared" si="93"/>
        <v>0.19230000000000003</v>
      </c>
      <c r="CD117" s="27">
        <f t="shared" si="93"/>
        <v>0.19899999999999995</v>
      </c>
      <c r="CE117" s="27">
        <f t="shared" si="93"/>
        <v>0.1936</v>
      </c>
      <c r="CF117" s="27">
        <f t="shared" si="93"/>
        <v>0.19669999999999999</v>
      </c>
      <c r="CG117" s="27">
        <f t="shared" si="93"/>
        <v>0.1905</v>
      </c>
      <c r="CH117" s="27">
        <f t="shared" si="93"/>
        <v>0.19630000000000003</v>
      </c>
      <c r="CI117" s="27">
        <f t="shared" si="93"/>
        <v>0.16659999999999997</v>
      </c>
      <c r="CJ117" s="27">
        <f t="shared" si="93"/>
        <v>0.15500000000000003</v>
      </c>
      <c r="CK117" s="27">
        <f t="shared" si="93"/>
        <v>0.12539999999999996</v>
      </c>
      <c r="CL117" s="27">
        <f t="shared" si="93"/>
        <v>0.14759999999999995</v>
      </c>
      <c r="CM117" s="27">
        <f t="shared" si="93"/>
        <v>0.16459999999999997</v>
      </c>
      <c r="CN117" s="27">
        <f t="shared" si="93"/>
        <v>0.09919999999999995</v>
      </c>
      <c r="CO117" s="27">
        <f t="shared" si="93"/>
        <v>0.10899999999999999</v>
      </c>
      <c r="CP117" s="27">
        <f t="shared" si="93"/>
        <v>0.15259999999999996</v>
      </c>
      <c r="CQ117" s="27">
        <f t="shared" si="93"/>
        <v>0.1431</v>
      </c>
      <c r="CR117" s="27">
        <f t="shared" si="93"/>
        <v>0.19069999999999998</v>
      </c>
      <c r="CS117" s="27">
        <f t="shared" si="93"/>
        <v>0.18279999999999996</v>
      </c>
      <c r="CT117" s="27">
        <f t="shared" si="93"/>
        <v>0.1955</v>
      </c>
      <c r="CU117" s="27">
        <f t="shared" si="93"/>
        <v>0.17379999999999995</v>
      </c>
      <c r="CV117" s="27">
        <f t="shared" si="93"/>
        <v>0.20030000000000003</v>
      </c>
      <c r="CW117" s="27">
        <f t="shared" si="93"/>
        <v>0.1926</v>
      </c>
      <c r="CX117" s="27">
        <f t="shared" si="93"/>
        <v>0.1743</v>
      </c>
      <c r="CY117" s="27">
        <f t="shared" si="93"/>
        <v>0.18710000000000004</v>
      </c>
      <c r="CZ117" s="27">
        <f t="shared" si="93"/>
        <v>0.13660000000000005</v>
      </c>
      <c r="DA117" s="27">
        <f t="shared" si="93"/>
        <v>0.19220000000000004</v>
      </c>
      <c r="DB117" s="27">
        <f t="shared" si="93"/>
        <v>0.1845</v>
      </c>
      <c r="DC117" s="27">
        <f t="shared" si="93"/>
        <v>0.19420000000000004</v>
      </c>
      <c r="DD117" s="27">
        <f t="shared" si="93"/>
        <v>0.19430000000000003</v>
      </c>
      <c r="DE117" s="27">
        <f t="shared" si="93"/>
        <v>0.1743</v>
      </c>
      <c r="DF117" s="27">
        <f t="shared" si="93"/>
        <v>0.1028</v>
      </c>
      <c r="DG117" s="27">
        <f t="shared" si="93"/>
        <v>0.1965</v>
      </c>
      <c r="DH117" s="27">
        <f t="shared" si="93"/>
        <v>0.13680000000000003</v>
      </c>
      <c r="DI117" s="27">
        <f t="shared" si="93"/>
        <v>0.13380000000000003</v>
      </c>
      <c r="DJ117" s="27">
        <f t="shared" si="93"/>
        <v>0.16800000000000004</v>
      </c>
      <c r="DK117" s="27">
        <f t="shared" si="93"/>
        <v>0.1795</v>
      </c>
      <c r="DL117" s="27">
        <f t="shared" si="93"/>
        <v>0.1179</v>
      </c>
      <c r="DM117" s="27">
        <f t="shared" si="93"/>
        <v>0.18369999999999997</v>
      </c>
      <c r="DN117" s="27">
        <f t="shared" si="93"/>
        <v>0.1441</v>
      </c>
      <c r="DO117" s="27">
        <f t="shared" si="93"/>
        <v>0.13339999999999996</v>
      </c>
      <c r="DP117" s="27">
        <f t="shared" si="93"/>
        <v>0.19110000000000005</v>
      </c>
      <c r="DQ117" s="27">
        <f t="shared" si="93"/>
        <v>0.17279999999999995</v>
      </c>
      <c r="DR117" s="27">
        <f t="shared" si="93"/>
        <v>0.14529999999999998</v>
      </c>
      <c r="DS117" s="27">
        <f t="shared" si="93"/>
        <v>0.16359999999999997</v>
      </c>
      <c r="DT117" s="27">
        <f t="shared" si="93"/>
        <v>0.19179999999999997</v>
      </c>
      <c r="DU117" s="27">
        <f t="shared" si="93"/>
        <v>0.1785</v>
      </c>
      <c r="DV117" s="27">
        <f t="shared" si="93"/>
        <v>0.19140000000000001</v>
      </c>
      <c r="DW117" s="27">
        <f t="shared" si="93"/>
        <v>0.1805</v>
      </c>
      <c r="DX117" s="27">
        <f t="shared" si="93"/>
        <v>0.1885</v>
      </c>
      <c r="DY117" s="27">
        <f t="shared" si="93"/>
        <v>0.18220000000000003</v>
      </c>
      <c r="DZ117" s="27">
        <f t="shared" si="93"/>
        <v>0.1521</v>
      </c>
      <c r="EA117" s="27">
        <f aca="true" t="shared" si="94" ref="EA117:FU117">1-EA110</f>
        <v>0.17210000000000003</v>
      </c>
      <c r="EB117" s="27">
        <f t="shared" si="94"/>
        <v>0.17100000000000004</v>
      </c>
      <c r="EC117" s="27">
        <f t="shared" si="94"/>
        <v>0.18579999999999997</v>
      </c>
      <c r="ED117" s="27">
        <f t="shared" si="94"/>
        <v>0.14029999999999998</v>
      </c>
      <c r="EE117" s="27">
        <f t="shared" si="94"/>
        <v>0.1884</v>
      </c>
      <c r="EF117" s="27">
        <f t="shared" si="94"/>
        <v>0.14039999999999997</v>
      </c>
      <c r="EG117" s="27">
        <f t="shared" si="94"/>
        <v>0.18610000000000004</v>
      </c>
      <c r="EH117" s="27">
        <f t="shared" si="94"/>
        <v>0.18830000000000002</v>
      </c>
      <c r="EI117" s="27">
        <f t="shared" si="94"/>
        <v>0.10650000000000004</v>
      </c>
      <c r="EJ117" s="27">
        <f t="shared" si="94"/>
        <v>0.11429999999999996</v>
      </c>
      <c r="EK117" s="27">
        <f t="shared" si="94"/>
        <v>0.16879999999999995</v>
      </c>
      <c r="EL117" s="27">
        <f t="shared" si="94"/>
        <v>0.17479999999999996</v>
      </c>
      <c r="EM117" s="27">
        <f t="shared" si="94"/>
        <v>0.17049999999999998</v>
      </c>
      <c r="EN117" s="27">
        <f t="shared" si="94"/>
        <v>0.15359999999999996</v>
      </c>
      <c r="EO117" s="27">
        <f t="shared" si="94"/>
        <v>0.17420000000000002</v>
      </c>
      <c r="EP117" s="27">
        <f t="shared" si="94"/>
        <v>0.1774</v>
      </c>
      <c r="EQ117" s="27">
        <f t="shared" si="94"/>
        <v>0.13780000000000003</v>
      </c>
      <c r="ER117" s="27">
        <f t="shared" si="94"/>
        <v>0.17869999999999997</v>
      </c>
      <c r="ES117" s="27">
        <f t="shared" si="94"/>
        <v>0.19610000000000005</v>
      </c>
      <c r="ET117" s="27">
        <f t="shared" si="94"/>
        <v>0.19069999999999998</v>
      </c>
      <c r="EU117" s="27">
        <f t="shared" si="94"/>
        <v>0.17090000000000005</v>
      </c>
      <c r="EV117" s="27">
        <f t="shared" si="94"/>
        <v>0.19979999999999998</v>
      </c>
      <c r="EW117" s="27">
        <f t="shared" si="94"/>
        <v>0.16810000000000003</v>
      </c>
      <c r="EX117" s="27">
        <f t="shared" si="94"/>
        <v>0.18669999999999998</v>
      </c>
      <c r="EY117" s="27">
        <f t="shared" si="94"/>
        <v>0.15090000000000003</v>
      </c>
      <c r="EZ117" s="27">
        <f t="shared" si="94"/>
        <v>0.19630000000000003</v>
      </c>
      <c r="FA117" s="27">
        <f t="shared" si="94"/>
        <v>0.13390000000000002</v>
      </c>
      <c r="FB117" s="27">
        <f t="shared" si="94"/>
        <v>0.1745</v>
      </c>
      <c r="FC117" s="27">
        <f t="shared" si="94"/>
        <v>0.13439999999999996</v>
      </c>
      <c r="FD117" s="27">
        <f t="shared" si="94"/>
        <v>0.1784</v>
      </c>
      <c r="FE117" s="27">
        <f t="shared" si="94"/>
        <v>0.19740000000000002</v>
      </c>
      <c r="FF117" s="27">
        <f t="shared" si="94"/>
        <v>0.19189999999999996</v>
      </c>
      <c r="FG117" s="27">
        <f t="shared" si="94"/>
        <v>0.19679999999999997</v>
      </c>
      <c r="FH117" s="27">
        <f t="shared" si="94"/>
        <v>0.19789999999999996</v>
      </c>
      <c r="FI117" s="27">
        <f t="shared" si="94"/>
        <v>0.13929999999999998</v>
      </c>
      <c r="FJ117" s="27">
        <f t="shared" si="94"/>
        <v>0.14</v>
      </c>
      <c r="FK117" s="27">
        <f t="shared" si="94"/>
        <v>0.1382</v>
      </c>
      <c r="FL117" s="27">
        <f t="shared" si="94"/>
        <v>0.129</v>
      </c>
      <c r="FM117" s="27">
        <f t="shared" si="94"/>
        <v>0.13370000000000004</v>
      </c>
      <c r="FN117" s="27">
        <f t="shared" si="94"/>
        <v>0.10560000000000003</v>
      </c>
      <c r="FO117" s="27">
        <f t="shared" si="94"/>
        <v>0.1542</v>
      </c>
      <c r="FP117" s="27">
        <f t="shared" si="94"/>
        <v>0.137</v>
      </c>
      <c r="FQ117" s="27">
        <f t="shared" si="94"/>
        <v>0.16279999999999994</v>
      </c>
      <c r="FR117" s="27">
        <f t="shared" si="94"/>
        <v>0.1945</v>
      </c>
      <c r="FS117" s="27">
        <f t="shared" si="94"/>
        <v>0.19389999999999996</v>
      </c>
      <c r="FT117" s="27">
        <f t="shared" si="94"/>
        <v>0.19710000000000005</v>
      </c>
      <c r="FU117" s="27">
        <f t="shared" si="94"/>
        <v>0.16459999999999997</v>
      </c>
      <c r="FV117" s="27">
        <f>1-FV110</f>
        <v>0.16920000000000002</v>
      </c>
      <c r="FW117" s="27">
        <f>1-FW110</f>
        <v>0.19530000000000003</v>
      </c>
      <c r="FX117" s="27">
        <f>1-FX110</f>
        <v>0.1985</v>
      </c>
      <c r="FY117" s="27"/>
      <c r="FZ117" s="27"/>
      <c r="GA117" s="27"/>
      <c r="GB117" s="27"/>
      <c r="GC117" s="27"/>
      <c r="GD117" s="27"/>
      <c r="GE117" s="92"/>
      <c r="GF117" s="92"/>
      <c r="GG117" s="10"/>
    </row>
    <row r="118" spans="1:204" ht="15">
      <c r="A118" s="3" t="s">
        <v>402</v>
      </c>
      <c r="B118" s="20" t="s">
        <v>403</v>
      </c>
      <c r="C118" s="27">
        <f aca="true" t="shared" si="95" ref="C118:BN118">C108</f>
        <v>1.0297</v>
      </c>
      <c r="D118" s="27">
        <f t="shared" si="95"/>
        <v>1.0297</v>
      </c>
      <c r="E118" s="27">
        <f t="shared" si="95"/>
        <v>1.0297</v>
      </c>
      <c r="F118" s="27">
        <f t="shared" si="95"/>
        <v>1.0297</v>
      </c>
      <c r="G118" s="27">
        <f t="shared" si="95"/>
        <v>1.1195</v>
      </c>
      <c r="H118" s="27">
        <f t="shared" si="95"/>
        <v>1.1351</v>
      </c>
      <c r="I118" s="27">
        <f t="shared" si="95"/>
        <v>1.0297</v>
      </c>
      <c r="J118" s="27">
        <f t="shared" si="95"/>
        <v>1.0614</v>
      </c>
      <c r="K118" s="27">
        <f t="shared" si="95"/>
        <v>1.4945</v>
      </c>
      <c r="L118" s="27">
        <f t="shared" si="95"/>
        <v>1.0409</v>
      </c>
      <c r="M118" s="27">
        <f t="shared" si="95"/>
        <v>1.0972</v>
      </c>
      <c r="N118" s="27">
        <f t="shared" si="95"/>
        <v>1.0297</v>
      </c>
      <c r="O118" s="27">
        <f t="shared" si="95"/>
        <v>1.0297</v>
      </c>
      <c r="P118" s="27">
        <f t="shared" si="95"/>
        <v>1.9632</v>
      </c>
      <c r="Q118" s="27">
        <f t="shared" si="95"/>
        <v>1.0297</v>
      </c>
      <c r="R118" s="27">
        <f t="shared" si="95"/>
        <v>1.2348</v>
      </c>
      <c r="S118" s="27">
        <f t="shared" si="95"/>
        <v>1.0923</v>
      </c>
      <c r="T118" s="27">
        <f t="shared" si="95"/>
        <v>2.0121</v>
      </c>
      <c r="U118" s="27">
        <f t="shared" si="95"/>
        <v>2.3386</v>
      </c>
      <c r="V118" s="27">
        <f t="shared" si="95"/>
        <v>1.5428</v>
      </c>
      <c r="W118" s="28">
        <f t="shared" si="95"/>
        <v>1.313</v>
      </c>
      <c r="X118" s="27">
        <f t="shared" si="95"/>
        <v>2.4007</v>
      </c>
      <c r="Y118" s="27">
        <f t="shared" si="95"/>
        <v>1.2189</v>
      </c>
      <c r="Z118" s="27">
        <f t="shared" si="95"/>
        <v>1.6386</v>
      </c>
      <c r="AA118" s="27">
        <f t="shared" si="95"/>
        <v>1.0297</v>
      </c>
      <c r="AB118" s="27">
        <f t="shared" si="95"/>
        <v>1.0297</v>
      </c>
      <c r="AC118" s="27">
        <f t="shared" si="95"/>
        <v>1.1408</v>
      </c>
      <c r="AD118" s="27">
        <f t="shared" si="95"/>
        <v>1.1186</v>
      </c>
      <c r="AE118" s="27">
        <f t="shared" si="95"/>
        <v>2.2156</v>
      </c>
      <c r="AF118" s="27">
        <f t="shared" si="95"/>
        <v>1.8478</v>
      </c>
      <c r="AG118" s="27">
        <f t="shared" si="95"/>
        <v>1.1407</v>
      </c>
      <c r="AH118" s="27">
        <f t="shared" si="95"/>
        <v>1.118</v>
      </c>
      <c r="AI118" s="27">
        <f t="shared" si="95"/>
        <v>1.4576</v>
      </c>
      <c r="AJ118" s="27">
        <f t="shared" si="95"/>
        <v>1.545</v>
      </c>
      <c r="AK118" s="27">
        <f t="shared" si="95"/>
        <v>1.7684</v>
      </c>
      <c r="AL118" s="27">
        <f t="shared" si="95"/>
        <v>1.5799</v>
      </c>
      <c r="AM118" s="27">
        <f t="shared" si="95"/>
        <v>1.2267</v>
      </c>
      <c r="AN118" s="27">
        <f t="shared" si="95"/>
        <v>1.2345</v>
      </c>
      <c r="AO118" s="27">
        <f t="shared" si="95"/>
        <v>1.0297</v>
      </c>
      <c r="AP118" s="27">
        <f t="shared" si="95"/>
        <v>1.0297</v>
      </c>
      <c r="AQ118" s="27">
        <f t="shared" si="95"/>
        <v>1.5859</v>
      </c>
      <c r="AR118" s="27">
        <f t="shared" si="95"/>
        <v>1.0297</v>
      </c>
      <c r="AS118" s="27">
        <f t="shared" si="95"/>
        <v>1.0297</v>
      </c>
      <c r="AT118" s="27">
        <f t="shared" si="95"/>
        <v>1.0477</v>
      </c>
      <c r="AU118" s="27">
        <f t="shared" si="95"/>
        <v>1.4134</v>
      </c>
      <c r="AV118" s="27">
        <f t="shared" si="95"/>
        <v>1.5034</v>
      </c>
      <c r="AW118" s="27">
        <f t="shared" si="95"/>
        <v>1.6616</v>
      </c>
      <c r="AX118" s="27">
        <f t="shared" si="95"/>
        <v>2.3646</v>
      </c>
      <c r="AY118" s="27">
        <f t="shared" si="95"/>
        <v>1.2047</v>
      </c>
      <c r="AZ118" s="27">
        <f t="shared" si="95"/>
        <v>1.0297</v>
      </c>
      <c r="BA118" s="27">
        <f t="shared" si="95"/>
        <v>1.0297</v>
      </c>
      <c r="BB118" s="27">
        <f t="shared" si="95"/>
        <v>1.0297</v>
      </c>
      <c r="BC118" s="27">
        <f t="shared" si="95"/>
        <v>1.0297</v>
      </c>
      <c r="BD118" s="27">
        <f t="shared" si="95"/>
        <v>1.0297</v>
      </c>
      <c r="BE118" s="27">
        <f t="shared" si="95"/>
        <v>1.1048</v>
      </c>
      <c r="BF118" s="27">
        <f t="shared" si="95"/>
        <v>1.0297</v>
      </c>
      <c r="BG118" s="27">
        <f t="shared" si="95"/>
        <v>1.1523</v>
      </c>
      <c r="BH118" s="27">
        <f t="shared" si="95"/>
        <v>1.1979</v>
      </c>
      <c r="BI118" s="27">
        <f t="shared" si="95"/>
        <v>1.5454</v>
      </c>
      <c r="BJ118" s="27">
        <f t="shared" si="95"/>
        <v>1.0297</v>
      </c>
      <c r="BK118" s="27">
        <f t="shared" si="95"/>
        <v>1.0297</v>
      </c>
      <c r="BL118" s="27">
        <f t="shared" si="95"/>
        <v>1.645</v>
      </c>
      <c r="BM118" s="27">
        <f t="shared" si="95"/>
        <v>1.4559</v>
      </c>
      <c r="BN118" s="27">
        <f t="shared" si="95"/>
        <v>1.0319</v>
      </c>
      <c r="BO118" s="27">
        <f aca="true" t="shared" si="96" ref="BO118:DZ118">BO108</f>
        <v>1.0857</v>
      </c>
      <c r="BP118" s="27">
        <f t="shared" si="96"/>
        <v>1.7255</v>
      </c>
      <c r="BQ118" s="27">
        <f t="shared" si="96"/>
        <v>1.0297</v>
      </c>
      <c r="BR118" s="27">
        <f t="shared" si="96"/>
        <v>1.0297</v>
      </c>
      <c r="BS118" s="27">
        <f t="shared" si="96"/>
        <v>1.1109</v>
      </c>
      <c r="BT118" s="27">
        <f t="shared" si="96"/>
        <v>1.4639</v>
      </c>
      <c r="BU118" s="27">
        <f t="shared" si="96"/>
        <v>1.2357</v>
      </c>
      <c r="BV118" s="27">
        <f t="shared" si="96"/>
        <v>1.1033</v>
      </c>
      <c r="BW118" s="27">
        <f t="shared" si="96"/>
        <v>1.0857</v>
      </c>
      <c r="BX118" s="27">
        <f t="shared" si="96"/>
        <v>2.2634</v>
      </c>
      <c r="BY118" s="27">
        <f t="shared" si="96"/>
        <v>1.2036</v>
      </c>
      <c r="BZ118" s="27">
        <f t="shared" si="96"/>
        <v>1.6221</v>
      </c>
      <c r="CA118" s="27">
        <f t="shared" si="96"/>
        <v>1.8195</v>
      </c>
      <c r="CB118" s="27">
        <f t="shared" si="96"/>
        <v>1.0297</v>
      </c>
      <c r="CC118" s="27">
        <f t="shared" si="96"/>
        <v>1.8974</v>
      </c>
      <c r="CD118" s="27">
        <f t="shared" si="96"/>
        <v>2.2928</v>
      </c>
      <c r="CE118" s="27">
        <f t="shared" si="96"/>
        <v>1.9704</v>
      </c>
      <c r="CF118" s="27">
        <f t="shared" si="96"/>
        <v>2.1532</v>
      </c>
      <c r="CG118" s="27">
        <f t="shared" si="96"/>
        <v>1.7913</v>
      </c>
      <c r="CH118" s="27">
        <f t="shared" si="96"/>
        <v>2.1321</v>
      </c>
      <c r="CI118" s="27">
        <f t="shared" si="96"/>
        <v>1.1834</v>
      </c>
      <c r="CJ118" s="27">
        <f t="shared" si="96"/>
        <v>1.1176</v>
      </c>
      <c r="CK118" s="27">
        <f t="shared" si="96"/>
        <v>1.0297</v>
      </c>
      <c r="CL118" s="27">
        <f t="shared" si="96"/>
        <v>1.1048</v>
      </c>
      <c r="CM118" s="27">
        <f t="shared" si="96"/>
        <v>1.1706</v>
      </c>
      <c r="CN118" s="27">
        <f t="shared" si="96"/>
        <v>1.0297</v>
      </c>
      <c r="CO118" s="27">
        <f t="shared" si="96"/>
        <v>1.0297</v>
      </c>
      <c r="CP118" s="27">
        <f t="shared" si="96"/>
        <v>1.1135</v>
      </c>
      <c r="CQ118" s="27">
        <f t="shared" si="96"/>
        <v>1.097</v>
      </c>
      <c r="CR118" s="27">
        <f t="shared" si="96"/>
        <v>1.8022</v>
      </c>
      <c r="CS118" s="27">
        <f t="shared" si="96"/>
        <v>1.4539</v>
      </c>
      <c r="CT118" s="27">
        <f t="shared" si="96"/>
        <v>2.0851</v>
      </c>
      <c r="CU118" s="27">
        <f t="shared" si="96"/>
        <v>1.2315</v>
      </c>
      <c r="CV118" s="27">
        <f t="shared" si="96"/>
        <v>2.365</v>
      </c>
      <c r="CW118" s="27">
        <f t="shared" si="96"/>
        <v>1.9162</v>
      </c>
      <c r="CX118" s="27">
        <f t="shared" si="96"/>
        <v>1.2347</v>
      </c>
      <c r="CY118" s="27">
        <f t="shared" si="96"/>
        <v>1.5901</v>
      </c>
      <c r="CZ118" s="27">
        <f t="shared" si="96"/>
        <v>1.0523</v>
      </c>
      <c r="DA118" s="27">
        <f t="shared" si="96"/>
        <v>1.8899</v>
      </c>
      <c r="DB118" s="27">
        <f t="shared" si="96"/>
        <v>1.4984</v>
      </c>
      <c r="DC118" s="27">
        <f t="shared" si="96"/>
        <v>2.0072</v>
      </c>
      <c r="DD118" s="27">
        <f t="shared" si="96"/>
        <v>2.014</v>
      </c>
      <c r="DE118" s="27">
        <f t="shared" si="96"/>
        <v>1.2349</v>
      </c>
      <c r="DF118" s="27">
        <f t="shared" si="96"/>
        <v>1.0297</v>
      </c>
      <c r="DG118" s="27">
        <f t="shared" si="96"/>
        <v>2.1419</v>
      </c>
      <c r="DH118" s="27">
        <f t="shared" si="96"/>
        <v>1.0529</v>
      </c>
      <c r="DI118" s="27">
        <f t="shared" si="96"/>
        <v>1.0446</v>
      </c>
      <c r="DJ118" s="27">
        <f t="shared" si="96"/>
        <v>1.1927</v>
      </c>
      <c r="DK118" s="27">
        <f t="shared" si="96"/>
        <v>1.3671</v>
      </c>
      <c r="DL118" s="27">
        <f t="shared" si="96"/>
        <v>1.0297</v>
      </c>
      <c r="DM118" s="27">
        <f t="shared" si="96"/>
        <v>1.5173</v>
      </c>
      <c r="DN118" s="27">
        <f t="shared" si="96"/>
        <v>1.0987</v>
      </c>
      <c r="DO118" s="27">
        <f t="shared" si="96"/>
        <v>1.0435</v>
      </c>
      <c r="DP118" s="27">
        <f t="shared" si="96"/>
        <v>1.8256</v>
      </c>
      <c r="DQ118" s="27">
        <f t="shared" si="96"/>
        <v>1.2247</v>
      </c>
      <c r="DR118" s="27">
        <f t="shared" si="96"/>
        <v>1.1007</v>
      </c>
      <c r="DS118" s="27">
        <f t="shared" si="96"/>
        <v>1.1639</v>
      </c>
      <c r="DT118" s="27">
        <f t="shared" si="96"/>
        <v>1.8688</v>
      </c>
      <c r="DU118" s="27">
        <f t="shared" si="96"/>
        <v>1.3384</v>
      </c>
      <c r="DV118" s="27">
        <f t="shared" si="96"/>
        <v>1.8432</v>
      </c>
      <c r="DW118" s="27">
        <f t="shared" si="96"/>
        <v>1.3914</v>
      </c>
      <c r="DX118" s="27">
        <f t="shared" si="96"/>
        <v>1.6728</v>
      </c>
      <c r="DY118" s="27">
        <f t="shared" si="96"/>
        <v>1.4362</v>
      </c>
      <c r="DZ118" s="27">
        <f t="shared" si="96"/>
        <v>1.1126</v>
      </c>
      <c r="EA118" s="27">
        <f aca="true" t="shared" si="97" ref="EA118:FU118">EA108</f>
        <v>1.22</v>
      </c>
      <c r="EB118" s="27">
        <f t="shared" si="97"/>
        <v>1.2125</v>
      </c>
      <c r="EC118" s="27">
        <f t="shared" si="97"/>
        <v>1.5318</v>
      </c>
      <c r="ED118" s="27">
        <f t="shared" si="97"/>
        <v>1.0898</v>
      </c>
      <c r="EE118" s="27">
        <f t="shared" si="97"/>
        <v>1.6695</v>
      </c>
      <c r="EF118" s="27">
        <f t="shared" si="97"/>
        <v>1.0901</v>
      </c>
      <c r="EG118" s="27">
        <f t="shared" si="97"/>
        <v>1.539</v>
      </c>
      <c r="EH118" s="27">
        <f t="shared" si="97"/>
        <v>1.6589</v>
      </c>
      <c r="EI118" s="27">
        <f t="shared" si="97"/>
        <v>1.0297</v>
      </c>
      <c r="EJ118" s="27">
        <f t="shared" si="97"/>
        <v>1.0297</v>
      </c>
      <c r="EK118" s="27">
        <f t="shared" si="97"/>
        <v>1.198</v>
      </c>
      <c r="EL118" s="27">
        <f t="shared" si="97"/>
        <v>1.2379</v>
      </c>
      <c r="EM118" s="27">
        <f t="shared" si="97"/>
        <v>1.2092</v>
      </c>
      <c r="EN118" s="27">
        <f t="shared" si="97"/>
        <v>1.1151</v>
      </c>
      <c r="EO118" s="27">
        <f t="shared" si="97"/>
        <v>1.2342</v>
      </c>
      <c r="EP118" s="27">
        <f t="shared" si="97"/>
        <v>1.3103</v>
      </c>
      <c r="EQ118" s="27">
        <f t="shared" si="97"/>
        <v>1.0621</v>
      </c>
      <c r="ER118" s="27">
        <f t="shared" si="97"/>
        <v>1.3459</v>
      </c>
      <c r="ES118" s="27">
        <f t="shared" si="97"/>
        <v>2.1205</v>
      </c>
      <c r="ET118" s="27">
        <f t="shared" si="97"/>
        <v>1.9723</v>
      </c>
      <c r="EU118" s="27">
        <f t="shared" si="97"/>
        <v>1.212</v>
      </c>
      <c r="EV118" s="27">
        <f t="shared" si="97"/>
        <v>2.339</v>
      </c>
      <c r="EW118" s="27">
        <f t="shared" si="97"/>
        <v>1.1934</v>
      </c>
      <c r="EX118" s="27">
        <f t="shared" si="97"/>
        <v>1.5641</v>
      </c>
      <c r="EY118" s="27">
        <f t="shared" si="97"/>
        <v>1.1105</v>
      </c>
      <c r="EZ118" s="27">
        <f t="shared" si="97"/>
        <v>2.1314</v>
      </c>
      <c r="FA118" s="27">
        <f t="shared" si="97"/>
        <v>1.045</v>
      </c>
      <c r="FB118" s="27">
        <f t="shared" si="97"/>
        <v>1.2359</v>
      </c>
      <c r="FC118" s="27">
        <f t="shared" si="97"/>
        <v>1.0464</v>
      </c>
      <c r="FD118" s="27">
        <f t="shared" si="97"/>
        <v>1.3382</v>
      </c>
      <c r="FE118" s="27">
        <f t="shared" si="97"/>
        <v>2.1976</v>
      </c>
      <c r="FF118" s="27">
        <f t="shared" si="97"/>
        <v>1.8718</v>
      </c>
      <c r="FG118" s="27">
        <f t="shared" si="97"/>
        <v>2.1607</v>
      </c>
      <c r="FH118" s="27">
        <f t="shared" si="97"/>
        <v>2.2262</v>
      </c>
      <c r="FI118" s="27">
        <f t="shared" si="97"/>
        <v>1.079</v>
      </c>
      <c r="FJ118" s="27">
        <f t="shared" si="97"/>
        <v>1.0858</v>
      </c>
      <c r="FK118" s="27">
        <f t="shared" si="97"/>
        <v>1.0666</v>
      </c>
      <c r="FL118" s="27">
        <f t="shared" si="97"/>
        <v>1.0317</v>
      </c>
      <c r="FM118" s="27">
        <f t="shared" si="97"/>
        <v>1.0445</v>
      </c>
      <c r="FN118" s="27">
        <f t="shared" si="97"/>
        <v>1.0297</v>
      </c>
      <c r="FO118" s="27">
        <f t="shared" si="97"/>
        <v>1.1162</v>
      </c>
      <c r="FP118" s="27">
        <f t="shared" si="97"/>
        <v>1.0543</v>
      </c>
      <c r="FQ118" s="27">
        <f t="shared" si="97"/>
        <v>1.1586</v>
      </c>
      <c r="FR118" s="27">
        <f t="shared" si="97"/>
        <v>2.0234</v>
      </c>
      <c r="FS118" s="27">
        <f t="shared" si="97"/>
        <v>1.993</v>
      </c>
      <c r="FT118" s="27">
        <f t="shared" si="97"/>
        <v>2.1803</v>
      </c>
      <c r="FU118" s="27">
        <f t="shared" si="97"/>
        <v>1.1705</v>
      </c>
      <c r="FV118" s="27">
        <f>FV108</f>
        <v>1.2005</v>
      </c>
      <c r="FW118" s="27">
        <f>FW108</f>
        <v>2.0716</v>
      </c>
      <c r="FX118" s="27">
        <f>FX108</f>
        <v>2.2642</v>
      </c>
      <c r="FY118" s="27"/>
      <c r="FZ118" s="27"/>
      <c r="GA118" s="27"/>
      <c r="GB118" s="27"/>
      <c r="GC118" s="27"/>
      <c r="GD118" s="27"/>
      <c r="GE118" s="27"/>
      <c r="GF118" s="27"/>
      <c r="GG118" s="10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</row>
    <row r="119" spans="1:189" ht="15">
      <c r="A119" s="3" t="s">
        <v>404</v>
      </c>
      <c r="B119" s="5" t="s">
        <v>391</v>
      </c>
      <c r="C119" s="95">
        <f>ROUND(((C113*C114*C115)+(C117*C116))*C118,8)</f>
        <v>6777.30654869</v>
      </c>
      <c r="D119" s="95">
        <f aca="true" t="shared" si="98" ref="D119:BO119">ROUND(((D113*D114*D115)+(D117*D116))*D118,8)</f>
        <v>6805.53807149</v>
      </c>
      <c r="E119" s="95">
        <f t="shared" si="98"/>
        <v>6729.32316819</v>
      </c>
      <c r="F119" s="95">
        <f t="shared" si="98"/>
        <v>6737.46028931</v>
      </c>
      <c r="G119" s="95">
        <f t="shared" si="98"/>
        <v>7268.95985203</v>
      </c>
      <c r="H119" s="95">
        <f t="shared" si="98"/>
        <v>7318.70734987</v>
      </c>
      <c r="I119" s="95">
        <f t="shared" si="98"/>
        <v>6743.33854832</v>
      </c>
      <c r="J119" s="95">
        <f t="shared" si="98"/>
        <v>6496.12478733</v>
      </c>
      <c r="K119" s="95">
        <f t="shared" si="98"/>
        <v>8962.98720036</v>
      </c>
      <c r="L119" s="95">
        <f t="shared" si="98"/>
        <v>6931.65456909</v>
      </c>
      <c r="M119" s="95">
        <f t="shared" si="98"/>
        <v>7285.52108779</v>
      </c>
      <c r="N119" s="95">
        <f t="shared" si="98"/>
        <v>7005.70512599</v>
      </c>
      <c r="O119" s="95">
        <f t="shared" si="98"/>
        <v>6844.36463867</v>
      </c>
      <c r="P119" s="95">
        <f t="shared" si="98"/>
        <v>12652.91505158</v>
      </c>
      <c r="Q119" s="95">
        <f t="shared" si="98"/>
        <v>6903.05535445</v>
      </c>
      <c r="R119" s="95">
        <f t="shared" si="98"/>
        <v>7985.75150864</v>
      </c>
      <c r="S119" s="95">
        <f t="shared" si="98"/>
        <v>6946.67194795</v>
      </c>
      <c r="T119" s="95">
        <f t="shared" si="98"/>
        <v>11787.37573897</v>
      </c>
      <c r="U119" s="95">
        <f t="shared" si="98"/>
        <v>13601.73535673</v>
      </c>
      <c r="V119" s="95">
        <f t="shared" si="98"/>
        <v>9036.62346163</v>
      </c>
      <c r="W119" s="62">
        <f t="shared" si="98"/>
        <v>7653.8902573</v>
      </c>
      <c r="X119" s="95">
        <f t="shared" si="98"/>
        <v>13940.77060527</v>
      </c>
      <c r="Y119" s="95">
        <f t="shared" si="98"/>
        <v>7085.78378065</v>
      </c>
      <c r="Z119" s="95">
        <f t="shared" si="98"/>
        <v>9391.33988101</v>
      </c>
      <c r="AA119" s="95">
        <f t="shared" si="98"/>
        <v>6855.9430792</v>
      </c>
      <c r="AB119" s="95">
        <f t="shared" si="98"/>
        <v>7012.84977694</v>
      </c>
      <c r="AC119" s="95">
        <f t="shared" si="98"/>
        <v>7196.01295313</v>
      </c>
      <c r="AD119" s="95">
        <f t="shared" si="98"/>
        <v>6956.8360515</v>
      </c>
      <c r="AE119" s="95">
        <f t="shared" si="98"/>
        <v>12809.81559361</v>
      </c>
      <c r="AF119" s="95">
        <f t="shared" si="98"/>
        <v>11139.78794844</v>
      </c>
      <c r="AG119" s="95">
        <f t="shared" si="98"/>
        <v>7406.56144065</v>
      </c>
      <c r="AH119" s="95">
        <f t="shared" si="98"/>
        <v>6714.19262754</v>
      </c>
      <c r="AI119" s="95">
        <f t="shared" si="98"/>
        <v>8670.76376507</v>
      </c>
      <c r="AJ119" s="95">
        <f t="shared" si="98"/>
        <v>9264.08931597</v>
      </c>
      <c r="AK119" s="95">
        <f t="shared" si="98"/>
        <v>10433.94721384</v>
      </c>
      <c r="AL119" s="95">
        <f t="shared" si="98"/>
        <v>9394.95888182</v>
      </c>
      <c r="AM119" s="95">
        <f t="shared" si="98"/>
        <v>7359.64119391</v>
      </c>
      <c r="AN119" s="95">
        <f t="shared" si="98"/>
        <v>7596.43671052</v>
      </c>
      <c r="AO119" s="95">
        <f t="shared" si="98"/>
        <v>6616.58309425</v>
      </c>
      <c r="AP119" s="95">
        <f t="shared" si="98"/>
        <v>6913.3203316</v>
      </c>
      <c r="AQ119" s="95">
        <f t="shared" si="98"/>
        <v>9899.23536076</v>
      </c>
      <c r="AR119" s="95">
        <f t="shared" si="98"/>
        <v>6913.3203316</v>
      </c>
      <c r="AS119" s="95">
        <f t="shared" si="98"/>
        <v>7246.72508818</v>
      </c>
      <c r="AT119" s="95">
        <f t="shared" si="98"/>
        <v>6983.44501448</v>
      </c>
      <c r="AU119" s="95">
        <f t="shared" si="98"/>
        <v>9142.04972967</v>
      </c>
      <c r="AV119" s="95">
        <f t="shared" si="98"/>
        <v>9623.67215837</v>
      </c>
      <c r="AW119" s="95">
        <f t="shared" si="98"/>
        <v>10652.0821593</v>
      </c>
      <c r="AX119" s="95">
        <f t="shared" si="98"/>
        <v>14793.98650894</v>
      </c>
      <c r="AY119" s="95">
        <f t="shared" si="98"/>
        <v>7742.30290978</v>
      </c>
      <c r="AZ119" s="95">
        <f t="shared" si="98"/>
        <v>6702.84009426</v>
      </c>
      <c r="BA119" s="95">
        <f t="shared" si="98"/>
        <v>6550.0904287</v>
      </c>
      <c r="BB119" s="95">
        <f t="shared" si="98"/>
        <v>6599.05039984</v>
      </c>
      <c r="BC119" s="95">
        <f t="shared" si="98"/>
        <v>6713.15327711</v>
      </c>
      <c r="BD119" s="95">
        <f t="shared" si="98"/>
        <v>6692.33408864</v>
      </c>
      <c r="BE119" s="95">
        <f t="shared" si="98"/>
        <v>7148.16981491</v>
      </c>
      <c r="BF119" s="95">
        <f t="shared" si="98"/>
        <v>6760.14418744</v>
      </c>
      <c r="BG119" s="95">
        <f t="shared" si="98"/>
        <v>7367.74792673</v>
      </c>
      <c r="BH119" s="95">
        <f t="shared" si="98"/>
        <v>7710.89508644</v>
      </c>
      <c r="BI119" s="95">
        <f t="shared" si="98"/>
        <v>9716.66890854</v>
      </c>
      <c r="BJ119" s="95">
        <f t="shared" si="98"/>
        <v>6793.91199239</v>
      </c>
      <c r="BK119" s="95">
        <f t="shared" si="98"/>
        <v>6706.32791799</v>
      </c>
      <c r="BL119" s="95">
        <f t="shared" si="98"/>
        <v>10244.5829858</v>
      </c>
      <c r="BM119" s="95">
        <f t="shared" si="98"/>
        <v>9080.0591425</v>
      </c>
      <c r="BN119" s="95">
        <f t="shared" si="98"/>
        <v>6425.82268408</v>
      </c>
      <c r="BO119" s="95">
        <f t="shared" si="98"/>
        <v>6658.58130962</v>
      </c>
      <c r="BP119" s="95">
        <f aca="true" t="shared" si="99" ref="BP119:EA119">ROUND(((BP113*BP114*BP115)+(BP117*BP116))*BP118,8)</f>
        <v>10443.33354816</v>
      </c>
      <c r="BQ119" s="95">
        <f t="shared" si="99"/>
        <v>7185.84696815</v>
      </c>
      <c r="BR119" s="95">
        <f t="shared" si="99"/>
        <v>6669.26057507</v>
      </c>
      <c r="BS119" s="95">
        <f t="shared" si="99"/>
        <v>7203.89547292</v>
      </c>
      <c r="BT119" s="95">
        <f t="shared" si="99"/>
        <v>9597.13928548</v>
      </c>
      <c r="BU119" s="95">
        <f t="shared" si="99"/>
        <v>8109.42535864</v>
      </c>
      <c r="BV119" s="95">
        <f t="shared" si="99"/>
        <v>7046.13887594</v>
      </c>
      <c r="BW119" s="95">
        <f t="shared" si="99"/>
        <v>7075.04745608</v>
      </c>
      <c r="BX119" s="95">
        <f t="shared" si="99"/>
        <v>14584.29478824</v>
      </c>
      <c r="BY119" s="95">
        <f t="shared" si="99"/>
        <v>7074.92903347</v>
      </c>
      <c r="BZ119" s="95">
        <f t="shared" si="99"/>
        <v>9398.51895221</v>
      </c>
      <c r="CA119" s="95">
        <f t="shared" si="99"/>
        <v>11310.26379347</v>
      </c>
      <c r="CB119" s="95">
        <f t="shared" si="99"/>
        <v>6856.86295726</v>
      </c>
      <c r="CC119" s="95">
        <f t="shared" si="99"/>
        <v>10956.71311521</v>
      </c>
      <c r="CD119" s="95">
        <f t="shared" si="99"/>
        <v>13032.61010288</v>
      </c>
      <c r="CE119" s="95">
        <f t="shared" si="99"/>
        <v>11482.4277888</v>
      </c>
      <c r="CF119" s="95">
        <f t="shared" si="99"/>
        <v>12173.50924158</v>
      </c>
      <c r="CG119" s="95">
        <f t="shared" si="99"/>
        <v>10440.93171831</v>
      </c>
      <c r="CH119" s="95">
        <f t="shared" si="99"/>
        <v>12413.00750746</v>
      </c>
      <c r="CI119" s="95">
        <f t="shared" si="99"/>
        <v>6908.8871081</v>
      </c>
      <c r="CJ119" s="95">
        <f t="shared" si="99"/>
        <v>7102.01954541</v>
      </c>
      <c r="CK119" s="95">
        <f t="shared" si="99"/>
        <v>6926.15892568</v>
      </c>
      <c r="CL119" s="95">
        <f t="shared" si="99"/>
        <v>7288.21222307</v>
      </c>
      <c r="CM119" s="95">
        <f t="shared" si="99"/>
        <v>7637.61084699</v>
      </c>
      <c r="CN119" s="95">
        <f t="shared" si="99"/>
        <v>6606.1445766</v>
      </c>
      <c r="CO119" s="95">
        <f t="shared" si="99"/>
        <v>6595.97374233</v>
      </c>
      <c r="CP119" s="95">
        <f t="shared" si="99"/>
        <v>7291.71844003</v>
      </c>
      <c r="CQ119" s="95">
        <f t="shared" si="99"/>
        <v>6865.11971422</v>
      </c>
      <c r="CR119" s="95">
        <f t="shared" si="99"/>
        <v>10809.57793238</v>
      </c>
      <c r="CS119" s="95">
        <f t="shared" si="99"/>
        <v>8786.33097896</v>
      </c>
      <c r="CT119" s="95">
        <f t="shared" si="99"/>
        <v>12130.78860783</v>
      </c>
      <c r="CU119" s="95">
        <f t="shared" si="99"/>
        <v>6855.55827269</v>
      </c>
      <c r="CV119" s="95">
        <f t="shared" si="99"/>
        <v>13129.82942861</v>
      </c>
      <c r="CW119" s="95">
        <f t="shared" si="99"/>
        <v>11491.14306717</v>
      </c>
      <c r="CX119" s="95">
        <f t="shared" si="99"/>
        <v>7592.05236641</v>
      </c>
      <c r="CY119" s="95">
        <f t="shared" si="99"/>
        <v>9334.41592901</v>
      </c>
      <c r="CZ119" s="95">
        <f t="shared" si="99"/>
        <v>6586.36914955</v>
      </c>
      <c r="DA119" s="95">
        <f t="shared" si="99"/>
        <v>11409.55944671</v>
      </c>
      <c r="DB119" s="95">
        <f t="shared" si="99"/>
        <v>9255.49009973</v>
      </c>
      <c r="DC119" s="95">
        <f t="shared" si="99"/>
        <v>12204.16423699</v>
      </c>
      <c r="DD119" s="95">
        <f t="shared" si="99"/>
        <v>12191.74325295</v>
      </c>
      <c r="DE119" s="95">
        <f t="shared" si="99"/>
        <v>7604.51403547</v>
      </c>
      <c r="DF119" s="95">
        <f t="shared" si="99"/>
        <v>6398.87824121</v>
      </c>
      <c r="DG119" s="95">
        <f t="shared" si="99"/>
        <v>13218.72113943</v>
      </c>
      <c r="DH119" s="95">
        <f t="shared" si="99"/>
        <v>6459.79238252</v>
      </c>
      <c r="DI119" s="95">
        <f t="shared" si="99"/>
        <v>6465.96702825</v>
      </c>
      <c r="DJ119" s="95">
        <f t="shared" si="99"/>
        <v>7410.68404108</v>
      </c>
      <c r="DK119" s="95">
        <f t="shared" si="99"/>
        <v>8413.00264498</v>
      </c>
      <c r="DL119" s="95">
        <f t="shared" si="99"/>
        <v>6771.83378463</v>
      </c>
      <c r="DM119" s="95">
        <f t="shared" si="99"/>
        <v>9721.13449958</v>
      </c>
      <c r="DN119" s="95">
        <f t="shared" si="99"/>
        <v>6993.92014515</v>
      </c>
      <c r="DO119" s="95">
        <f t="shared" si="99"/>
        <v>6693.57409983</v>
      </c>
      <c r="DP119" s="95">
        <f t="shared" si="99"/>
        <v>11453.75584305</v>
      </c>
      <c r="DQ119" s="95">
        <f t="shared" si="99"/>
        <v>7682.64118197</v>
      </c>
      <c r="DR119" s="95">
        <f t="shared" si="99"/>
        <v>6787.70647337</v>
      </c>
      <c r="DS119" s="95">
        <f t="shared" si="99"/>
        <v>7102.04149263</v>
      </c>
      <c r="DT119" s="95">
        <f t="shared" si="99"/>
        <v>11357.53350102</v>
      </c>
      <c r="DU119" s="95">
        <f t="shared" si="99"/>
        <v>8092.10363322</v>
      </c>
      <c r="DV119" s="95">
        <f t="shared" si="99"/>
        <v>11120.38352302</v>
      </c>
      <c r="DW119" s="95">
        <f t="shared" si="99"/>
        <v>8473.52462961</v>
      </c>
      <c r="DX119" s="95">
        <f t="shared" si="99"/>
        <v>11486.11831157</v>
      </c>
      <c r="DY119" s="95">
        <f t="shared" si="99"/>
        <v>9727.89213191</v>
      </c>
      <c r="DZ119" s="95">
        <f t="shared" si="99"/>
        <v>7343.66186944</v>
      </c>
      <c r="EA119" s="95">
        <f t="shared" si="99"/>
        <v>7898.71841147</v>
      </c>
      <c r="EB119" s="95">
        <f aca="true" t="shared" si="100" ref="EB119:FX119">ROUND(((EB113*EB114*EB115)+(EB117*EB116))*EB118,8)</f>
        <v>7298.10670058</v>
      </c>
      <c r="EC119" s="95">
        <f t="shared" si="100"/>
        <v>8931.24172881</v>
      </c>
      <c r="ED119" s="95">
        <f t="shared" si="100"/>
        <v>9340.8875099</v>
      </c>
      <c r="EE119" s="95">
        <f t="shared" si="100"/>
        <v>9709.99945659</v>
      </c>
      <c r="EF119" s="95">
        <f t="shared" si="100"/>
        <v>6669.68726876</v>
      </c>
      <c r="EG119" s="95">
        <f t="shared" si="100"/>
        <v>8738.47682538</v>
      </c>
      <c r="EH119" s="95">
        <f t="shared" si="100"/>
        <v>9648.41170955</v>
      </c>
      <c r="EI119" s="95">
        <f t="shared" si="100"/>
        <v>6542.82838271</v>
      </c>
      <c r="EJ119" s="95">
        <f t="shared" si="100"/>
        <v>6484.98948989</v>
      </c>
      <c r="EK119" s="95">
        <f t="shared" si="100"/>
        <v>7261.81598901</v>
      </c>
      <c r="EL119" s="95">
        <f t="shared" si="100"/>
        <v>7386.20106776</v>
      </c>
      <c r="EM119" s="95">
        <f t="shared" si="100"/>
        <v>7322.81177374</v>
      </c>
      <c r="EN119" s="95">
        <f t="shared" si="100"/>
        <v>6765.4054155</v>
      </c>
      <c r="EO119" s="95">
        <f t="shared" si="100"/>
        <v>7415.05710595</v>
      </c>
      <c r="EP119" s="95">
        <f t="shared" si="100"/>
        <v>8659.27487644</v>
      </c>
      <c r="EQ119" s="95">
        <f t="shared" si="100"/>
        <v>7186.26551603</v>
      </c>
      <c r="ER119" s="95">
        <f t="shared" si="100"/>
        <v>8892.20005164</v>
      </c>
      <c r="ES119" s="95">
        <f t="shared" si="100"/>
        <v>12401.97123745</v>
      </c>
      <c r="ET119" s="95">
        <f t="shared" si="100"/>
        <v>11733.13218475</v>
      </c>
      <c r="EU119" s="95">
        <f t="shared" si="100"/>
        <v>7162.3439836</v>
      </c>
      <c r="EV119" s="95">
        <f t="shared" si="100"/>
        <v>14665.84220441</v>
      </c>
      <c r="EW119" s="95">
        <f t="shared" si="100"/>
        <v>9788.029704</v>
      </c>
      <c r="EX119" s="95">
        <f t="shared" si="100"/>
        <v>10211.98124801</v>
      </c>
      <c r="EY119" s="95">
        <f t="shared" si="100"/>
        <v>6692.73851345</v>
      </c>
      <c r="EZ119" s="95">
        <f t="shared" si="100"/>
        <v>12682.53813975</v>
      </c>
      <c r="FA119" s="95">
        <f t="shared" si="100"/>
        <v>7320.77186676</v>
      </c>
      <c r="FB119" s="95">
        <f t="shared" si="100"/>
        <v>7604.85822642</v>
      </c>
      <c r="FC119" s="95">
        <f t="shared" si="100"/>
        <v>6726.04722755</v>
      </c>
      <c r="FD119" s="95">
        <f t="shared" si="100"/>
        <v>8218.1476633</v>
      </c>
      <c r="FE119" s="95">
        <f t="shared" si="100"/>
        <v>13162.54843415</v>
      </c>
      <c r="FF119" s="95">
        <f t="shared" si="100"/>
        <v>11375.63388418</v>
      </c>
      <c r="FG119" s="95">
        <f t="shared" si="100"/>
        <v>13229.06688594</v>
      </c>
      <c r="FH119" s="95">
        <f t="shared" si="100"/>
        <v>13264.33725727</v>
      </c>
      <c r="FI119" s="95">
        <f t="shared" si="100"/>
        <v>6817.44428661</v>
      </c>
      <c r="FJ119" s="95">
        <f t="shared" si="100"/>
        <v>6818.54883917</v>
      </c>
      <c r="FK119" s="95">
        <f t="shared" si="100"/>
        <v>6790.82874235</v>
      </c>
      <c r="FL119" s="95">
        <f t="shared" si="100"/>
        <v>6528.59694681</v>
      </c>
      <c r="FM119" s="95">
        <f t="shared" si="100"/>
        <v>6609.95546222</v>
      </c>
      <c r="FN119" s="95">
        <f t="shared" si="100"/>
        <v>6589.35765263</v>
      </c>
      <c r="FO119" s="95">
        <f t="shared" si="100"/>
        <v>7036.82134334</v>
      </c>
      <c r="FP119" s="95">
        <f t="shared" si="100"/>
        <v>6819.01400571</v>
      </c>
      <c r="FQ119" s="95">
        <f t="shared" si="100"/>
        <v>7246.65696694</v>
      </c>
      <c r="FR119" s="95">
        <f t="shared" si="100"/>
        <v>12418.9289945</v>
      </c>
      <c r="FS119" s="95">
        <f t="shared" si="100"/>
        <v>12224.43113492</v>
      </c>
      <c r="FT119" s="95">
        <f t="shared" si="100"/>
        <v>13367.85185921</v>
      </c>
      <c r="FU119" s="95">
        <f t="shared" si="100"/>
        <v>7459.2333921</v>
      </c>
      <c r="FV119" s="95">
        <f t="shared" si="100"/>
        <v>7392.00772512</v>
      </c>
      <c r="FW119" s="95">
        <f t="shared" si="100"/>
        <v>12704.28637811</v>
      </c>
      <c r="FX119" s="95">
        <f t="shared" si="100"/>
        <v>14349.56728794</v>
      </c>
      <c r="FY119" s="95"/>
      <c r="FZ119" s="95"/>
      <c r="GA119" s="95"/>
      <c r="GB119" s="95"/>
      <c r="GC119" s="95"/>
      <c r="GD119" s="95"/>
      <c r="GE119" s="96"/>
      <c r="GF119" s="96"/>
      <c r="GG119" s="10"/>
    </row>
    <row r="120" spans="1:189" ht="15">
      <c r="A120" s="2"/>
      <c r="B120" s="5" t="s">
        <v>405</v>
      </c>
      <c r="W120"/>
      <c r="FZ120" s="95"/>
      <c r="GA120" s="95"/>
      <c r="GB120" s="95"/>
      <c r="GC120" s="95"/>
      <c r="GD120" s="95"/>
      <c r="GE120" s="96"/>
      <c r="GF120" s="96"/>
      <c r="GG120" s="10"/>
    </row>
    <row r="121" spans="1:189" ht="15">
      <c r="A121" s="2"/>
      <c r="B121" s="5" t="s">
        <v>406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1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G121" s="10"/>
    </row>
    <row r="122" spans="1:189" ht="14.25" customHeight="1">
      <c r="A122" s="3" t="s">
        <v>407</v>
      </c>
      <c r="B122" s="5" t="s">
        <v>408</v>
      </c>
      <c r="C122" s="21">
        <f>C96</f>
        <v>5374.8</v>
      </c>
      <c r="D122" s="21">
        <f aca="true" t="shared" si="101" ref="D122:BO122">D96</f>
        <v>37127.8</v>
      </c>
      <c r="E122" s="21">
        <f t="shared" si="101"/>
        <v>6872</v>
      </c>
      <c r="F122" s="21">
        <f t="shared" si="101"/>
        <v>14013.6</v>
      </c>
      <c r="G122" s="21">
        <f t="shared" si="101"/>
        <v>1064.7</v>
      </c>
      <c r="H122" s="21">
        <f t="shared" si="101"/>
        <v>961</v>
      </c>
      <c r="I122" s="21">
        <f t="shared" si="101"/>
        <v>9941.199999999999</v>
      </c>
      <c r="J122" s="21">
        <f t="shared" si="101"/>
        <v>2142</v>
      </c>
      <c r="K122" s="21">
        <f t="shared" si="101"/>
        <v>306.5</v>
      </c>
      <c r="L122" s="21">
        <f t="shared" si="101"/>
        <v>3203.6</v>
      </c>
      <c r="M122" s="21">
        <f t="shared" si="101"/>
        <v>1478.3999999999999</v>
      </c>
      <c r="N122" s="21">
        <f t="shared" si="101"/>
        <v>48979.3</v>
      </c>
      <c r="O122" s="21">
        <f t="shared" si="101"/>
        <v>15156.6</v>
      </c>
      <c r="P122" s="21">
        <f t="shared" si="101"/>
        <v>165</v>
      </c>
      <c r="Q122" s="21">
        <f t="shared" si="101"/>
        <v>34214.9</v>
      </c>
      <c r="R122" s="21">
        <f t="shared" si="101"/>
        <v>477.1</v>
      </c>
      <c r="S122" s="21">
        <f t="shared" si="101"/>
        <v>1568.3999999999999</v>
      </c>
      <c r="T122" s="21">
        <f t="shared" si="101"/>
        <v>152</v>
      </c>
      <c r="U122" s="21">
        <f t="shared" si="101"/>
        <v>65.19999999999999</v>
      </c>
      <c r="V122" s="21">
        <f t="shared" si="101"/>
        <v>277.7</v>
      </c>
      <c r="W122" s="18">
        <f t="shared" si="101"/>
        <v>75.10000000000001</v>
      </c>
      <c r="X122" s="21">
        <f t="shared" si="101"/>
        <v>48.7</v>
      </c>
      <c r="Y122" s="21">
        <f t="shared" si="101"/>
        <v>554.1</v>
      </c>
      <c r="Z122" s="21">
        <f t="shared" si="101"/>
        <v>251.3</v>
      </c>
      <c r="AA122" s="21">
        <f t="shared" si="101"/>
        <v>24905.9</v>
      </c>
      <c r="AB122" s="21">
        <f t="shared" si="101"/>
        <v>27673.3</v>
      </c>
      <c r="AC122" s="21">
        <f t="shared" si="101"/>
        <v>933.1</v>
      </c>
      <c r="AD122" s="21">
        <f t="shared" si="101"/>
        <v>1079.9</v>
      </c>
      <c r="AE122" s="21">
        <f t="shared" si="101"/>
        <v>97.9</v>
      </c>
      <c r="AF122" s="21">
        <f t="shared" si="101"/>
        <v>195.70000000000002</v>
      </c>
      <c r="AG122" s="21">
        <f t="shared" si="101"/>
        <v>933.9000000000001</v>
      </c>
      <c r="AH122" s="21">
        <f t="shared" si="101"/>
        <v>1092.1</v>
      </c>
      <c r="AI122" s="21">
        <f t="shared" si="101"/>
        <v>328.5</v>
      </c>
      <c r="AJ122" s="21">
        <f t="shared" si="101"/>
        <v>276.4</v>
      </c>
      <c r="AK122" s="21">
        <f t="shared" si="101"/>
        <v>216.8</v>
      </c>
      <c r="AL122" s="21">
        <f t="shared" si="101"/>
        <v>266.9</v>
      </c>
      <c r="AM122" s="21">
        <f t="shared" si="101"/>
        <v>496.7</v>
      </c>
      <c r="AN122" s="21">
        <f t="shared" si="101"/>
        <v>478.40000000000003</v>
      </c>
      <c r="AO122" s="21">
        <f t="shared" si="101"/>
        <v>5140.9</v>
      </c>
      <c r="AP122" s="21">
        <f t="shared" si="101"/>
        <v>70961.9</v>
      </c>
      <c r="AQ122" s="21">
        <f t="shared" si="101"/>
        <v>265.3</v>
      </c>
      <c r="AR122" s="21">
        <f t="shared" si="101"/>
        <v>53720.1</v>
      </c>
      <c r="AS122" s="21">
        <f t="shared" si="101"/>
        <v>6068.400000000001</v>
      </c>
      <c r="AT122" s="21">
        <f t="shared" si="101"/>
        <v>2700.2999999999997</v>
      </c>
      <c r="AU122" s="21">
        <f t="shared" si="101"/>
        <v>354.8</v>
      </c>
      <c r="AV122" s="21">
        <f t="shared" si="101"/>
        <v>301.20000000000005</v>
      </c>
      <c r="AW122" s="21">
        <f t="shared" si="101"/>
        <v>245.20000000000002</v>
      </c>
      <c r="AX122" s="21">
        <f t="shared" si="101"/>
        <v>58.300000000000004</v>
      </c>
      <c r="AY122" s="21">
        <f t="shared" si="101"/>
        <v>623.1999999999999</v>
      </c>
      <c r="AZ122" s="21">
        <f t="shared" si="101"/>
        <v>10367.3</v>
      </c>
      <c r="BA122" s="21">
        <f t="shared" si="101"/>
        <v>8322.1</v>
      </c>
      <c r="BB122" s="21">
        <f t="shared" si="101"/>
        <v>6953.9</v>
      </c>
      <c r="BC122" s="21">
        <f t="shared" si="101"/>
        <v>30183.899999999998</v>
      </c>
      <c r="BD122" s="21">
        <f t="shared" si="101"/>
        <v>4476.400000000001</v>
      </c>
      <c r="BE122" s="21">
        <f t="shared" si="101"/>
        <v>1337</v>
      </c>
      <c r="BF122" s="21">
        <f t="shared" si="101"/>
        <v>21348.2</v>
      </c>
      <c r="BG122" s="21">
        <f t="shared" si="101"/>
        <v>877.6</v>
      </c>
      <c r="BH122" s="21">
        <f t="shared" si="101"/>
        <v>656</v>
      </c>
      <c r="BI122" s="21">
        <f t="shared" si="101"/>
        <v>276.2</v>
      </c>
      <c r="BJ122" s="21">
        <f t="shared" si="101"/>
        <v>5641.3</v>
      </c>
      <c r="BK122" s="21">
        <f t="shared" si="101"/>
        <v>13698</v>
      </c>
      <c r="BL122" s="21">
        <f t="shared" si="101"/>
        <v>210.6</v>
      </c>
      <c r="BM122" s="21">
        <f t="shared" si="101"/>
        <v>329.5</v>
      </c>
      <c r="BN122" s="21">
        <f t="shared" si="101"/>
        <v>3864.1000000000004</v>
      </c>
      <c r="BO122" s="21">
        <f t="shared" si="101"/>
        <v>1692</v>
      </c>
      <c r="BP122" s="21">
        <f aca="true" t="shared" si="102" ref="BP122:EA122">BP96</f>
        <v>228.2</v>
      </c>
      <c r="BQ122" s="21">
        <f t="shared" si="102"/>
        <v>5391.6</v>
      </c>
      <c r="BR122" s="21">
        <f t="shared" si="102"/>
        <v>4450.3</v>
      </c>
      <c r="BS122" s="21">
        <f t="shared" si="102"/>
        <v>1223</v>
      </c>
      <c r="BT122" s="21">
        <f t="shared" si="102"/>
        <v>324.7</v>
      </c>
      <c r="BU122" s="21">
        <f t="shared" si="102"/>
        <v>472.6</v>
      </c>
      <c r="BV122" s="21">
        <f t="shared" si="102"/>
        <v>1364.3</v>
      </c>
      <c r="BW122" s="21">
        <f t="shared" si="102"/>
        <v>1691.7</v>
      </c>
      <c r="BX122" s="21">
        <f t="shared" si="102"/>
        <v>85.2</v>
      </c>
      <c r="BY122" s="21">
        <f t="shared" si="102"/>
        <v>628.6</v>
      </c>
      <c r="BZ122" s="21">
        <f t="shared" si="102"/>
        <v>255.70000000000002</v>
      </c>
      <c r="CA122" s="21">
        <f t="shared" si="102"/>
        <v>203.20000000000002</v>
      </c>
      <c r="CB122" s="21">
        <f t="shared" si="102"/>
        <v>81321.2</v>
      </c>
      <c r="CC122" s="21">
        <f t="shared" si="102"/>
        <v>182.5</v>
      </c>
      <c r="CD122" s="21">
        <f t="shared" si="102"/>
        <v>77.4</v>
      </c>
      <c r="CE122" s="21">
        <f t="shared" si="102"/>
        <v>163.10000000000002</v>
      </c>
      <c r="CF122" s="21">
        <f t="shared" si="102"/>
        <v>114.5</v>
      </c>
      <c r="CG122" s="21">
        <f t="shared" si="102"/>
        <v>210.7</v>
      </c>
      <c r="CH122" s="21">
        <f t="shared" si="102"/>
        <v>120.1</v>
      </c>
      <c r="CI122" s="21">
        <f t="shared" si="102"/>
        <v>726.6</v>
      </c>
      <c r="CJ122" s="21">
        <f t="shared" si="102"/>
        <v>1099.3999999999999</v>
      </c>
      <c r="CK122" s="21">
        <f t="shared" si="102"/>
        <v>4609.900000000001</v>
      </c>
      <c r="CL122" s="21">
        <f t="shared" si="102"/>
        <v>1336.9</v>
      </c>
      <c r="CM122" s="21">
        <f t="shared" si="102"/>
        <v>788.8</v>
      </c>
      <c r="CN122" s="21">
        <f t="shared" si="102"/>
        <v>25303.8</v>
      </c>
      <c r="CO122" s="21">
        <f t="shared" si="102"/>
        <v>14491.699999999999</v>
      </c>
      <c r="CP122" s="21">
        <f t="shared" si="102"/>
        <v>1176.1</v>
      </c>
      <c r="CQ122" s="21">
        <f t="shared" si="102"/>
        <v>1482.7</v>
      </c>
      <c r="CR122" s="21">
        <f t="shared" si="102"/>
        <v>207.79999999999998</v>
      </c>
      <c r="CS122" s="21">
        <f t="shared" si="102"/>
        <v>330.7</v>
      </c>
      <c r="CT122" s="21">
        <f t="shared" si="102"/>
        <v>132.6</v>
      </c>
      <c r="CU122" s="21">
        <f t="shared" si="102"/>
        <v>46.1</v>
      </c>
      <c r="CV122" s="21">
        <f t="shared" si="102"/>
        <v>58.2</v>
      </c>
      <c r="CW122" s="21">
        <f t="shared" si="102"/>
        <v>177.5</v>
      </c>
      <c r="CX122" s="21">
        <f t="shared" si="102"/>
        <v>477.3</v>
      </c>
      <c r="CY122" s="21">
        <f t="shared" si="102"/>
        <v>60.2</v>
      </c>
      <c r="CZ122" s="21">
        <f t="shared" si="102"/>
        <v>2362.6000000000004</v>
      </c>
      <c r="DA122" s="21">
        <f t="shared" si="102"/>
        <v>184.5</v>
      </c>
      <c r="DB122" s="21">
        <f t="shared" si="102"/>
        <v>304.2</v>
      </c>
      <c r="DC122" s="21">
        <f t="shared" si="102"/>
        <v>153.3</v>
      </c>
      <c r="DD122" s="21">
        <f t="shared" si="102"/>
        <v>151.5</v>
      </c>
      <c r="DE122" s="21">
        <f t="shared" si="102"/>
        <v>476.5</v>
      </c>
      <c r="DF122" s="21">
        <f t="shared" si="102"/>
        <v>21365.100000000002</v>
      </c>
      <c r="DG122" s="21">
        <f t="shared" si="102"/>
        <v>117.5</v>
      </c>
      <c r="DH122" s="21">
        <f t="shared" si="102"/>
        <v>2324.2</v>
      </c>
      <c r="DI122" s="21">
        <f t="shared" si="102"/>
        <v>2928.1</v>
      </c>
      <c r="DJ122" s="21">
        <f t="shared" si="102"/>
        <v>681.2</v>
      </c>
      <c r="DK122" s="21">
        <f t="shared" si="102"/>
        <v>382.4</v>
      </c>
      <c r="DL122" s="21">
        <f t="shared" si="102"/>
        <v>6111.3</v>
      </c>
      <c r="DM122" s="21">
        <f t="shared" si="102"/>
        <v>316.7</v>
      </c>
      <c r="DN122" s="21">
        <f t="shared" si="102"/>
        <v>1449.8</v>
      </c>
      <c r="DO122" s="21">
        <f t="shared" si="102"/>
        <v>3009.4</v>
      </c>
      <c r="DP122" s="21">
        <f t="shared" si="102"/>
        <v>201.6</v>
      </c>
      <c r="DQ122" s="21">
        <f t="shared" si="102"/>
        <v>526.1</v>
      </c>
      <c r="DR122" s="21">
        <f t="shared" si="102"/>
        <v>1413.8</v>
      </c>
      <c r="DS122" s="21">
        <f t="shared" si="102"/>
        <v>821.3</v>
      </c>
      <c r="DT122" s="21">
        <f t="shared" si="102"/>
        <v>190.1</v>
      </c>
      <c r="DU122" s="21">
        <f t="shared" si="102"/>
        <v>399.5</v>
      </c>
      <c r="DV122" s="21">
        <f t="shared" si="102"/>
        <v>196.9</v>
      </c>
      <c r="DW122" s="21">
        <f t="shared" si="102"/>
        <v>367.9</v>
      </c>
      <c r="DX122" s="21">
        <f t="shared" si="102"/>
        <v>242.2</v>
      </c>
      <c r="DY122" s="21">
        <f t="shared" si="102"/>
        <v>341.2</v>
      </c>
      <c r="DZ122" s="21">
        <f t="shared" si="102"/>
        <v>1192.8</v>
      </c>
      <c r="EA122" s="21">
        <f t="shared" si="102"/>
        <v>548.9000000000001</v>
      </c>
      <c r="EB122" s="21">
        <f aca="true" t="shared" si="103" ref="EB122:FX122">EB96</f>
        <v>585</v>
      </c>
      <c r="EC122" s="21">
        <f t="shared" si="103"/>
        <v>284.3</v>
      </c>
      <c r="ED122" s="21">
        <f t="shared" si="103"/>
        <v>1616.3</v>
      </c>
      <c r="EE122" s="21">
        <f t="shared" si="103"/>
        <v>243.1</v>
      </c>
      <c r="EF122" s="21">
        <f t="shared" si="103"/>
        <v>1609.6</v>
      </c>
      <c r="EG122" s="21">
        <f t="shared" si="103"/>
        <v>280</v>
      </c>
      <c r="EH122" s="21">
        <f t="shared" si="103"/>
        <v>245.9</v>
      </c>
      <c r="EI122" s="21">
        <f t="shared" si="103"/>
        <v>17257.3</v>
      </c>
      <c r="EJ122" s="21">
        <f t="shared" si="103"/>
        <v>8563.3</v>
      </c>
      <c r="EK122" s="21">
        <f t="shared" si="103"/>
        <v>655.5999999999999</v>
      </c>
      <c r="EL122" s="21">
        <f t="shared" si="103"/>
        <v>462.1</v>
      </c>
      <c r="EM122" s="21">
        <f t="shared" si="103"/>
        <v>601.3000000000001</v>
      </c>
      <c r="EN122" s="21">
        <f t="shared" si="103"/>
        <v>1064.4</v>
      </c>
      <c r="EO122" s="21">
        <f t="shared" si="103"/>
        <v>479.7</v>
      </c>
      <c r="EP122" s="21">
        <f t="shared" si="103"/>
        <v>416.2</v>
      </c>
      <c r="EQ122" s="21">
        <f t="shared" si="103"/>
        <v>2129.7</v>
      </c>
      <c r="ER122" s="21">
        <f t="shared" si="103"/>
        <v>395</v>
      </c>
      <c r="ES122" s="21">
        <f t="shared" si="103"/>
        <v>123.2</v>
      </c>
      <c r="ET122" s="21">
        <f t="shared" si="103"/>
        <v>208.4</v>
      </c>
      <c r="EU122" s="21">
        <f t="shared" si="103"/>
        <v>587.9000000000001</v>
      </c>
      <c r="EV122" s="21">
        <f t="shared" si="103"/>
        <v>65.1</v>
      </c>
      <c r="EW122" s="21">
        <f t="shared" si="103"/>
        <v>678.0999999999999</v>
      </c>
      <c r="EX122" s="21">
        <f t="shared" si="103"/>
        <v>271.1</v>
      </c>
      <c r="EY122" s="21">
        <f t="shared" si="103"/>
        <v>257.1</v>
      </c>
      <c r="EZ122" s="21">
        <f t="shared" si="103"/>
        <v>120.3</v>
      </c>
      <c r="FA122" s="21">
        <f t="shared" si="103"/>
        <v>2902.6</v>
      </c>
      <c r="FB122" s="21">
        <f t="shared" si="103"/>
        <v>471.5</v>
      </c>
      <c r="FC122" s="21">
        <f t="shared" si="103"/>
        <v>2801.1</v>
      </c>
      <c r="FD122" s="21">
        <f t="shared" si="103"/>
        <v>399.6</v>
      </c>
      <c r="FE122" s="21">
        <f t="shared" si="103"/>
        <v>102.7</v>
      </c>
      <c r="FF122" s="21">
        <f t="shared" si="103"/>
        <v>189.3</v>
      </c>
      <c r="FG122" s="21">
        <f t="shared" si="103"/>
        <v>112.5</v>
      </c>
      <c r="FH122" s="21">
        <f t="shared" si="103"/>
        <v>95.1</v>
      </c>
      <c r="FI122" s="21">
        <f t="shared" si="103"/>
        <v>1815.7</v>
      </c>
      <c r="FJ122" s="21">
        <f t="shared" si="103"/>
        <v>1690.3</v>
      </c>
      <c r="FK122" s="21">
        <f t="shared" si="103"/>
        <v>2045.6</v>
      </c>
      <c r="FL122" s="21">
        <f t="shared" si="103"/>
        <v>3879.3</v>
      </c>
      <c r="FM122" s="21">
        <f t="shared" si="103"/>
        <v>2938.6</v>
      </c>
      <c r="FN122" s="21">
        <f t="shared" si="103"/>
        <v>18227.5</v>
      </c>
      <c r="FO122" s="21">
        <f t="shared" si="103"/>
        <v>1124.5</v>
      </c>
      <c r="FP122" s="21">
        <f t="shared" si="103"/>
        <v>2274.7999999999997</v>
      </c>
      <c r="FQ122" s="21">
        <f t="shared" si="103"/>
        <v>847</v>
      </c>
      <c r="FR122" s="21">
        <f t="shared" si="103"/>
        <v>149</v>
      </c>
      <c r="FS122" s="21">
        <f t="shared" si="103"/>
        <v>157.1</v>
      </c>
      <c r="FT122" s="21">
        <f t="shared" si="103"/>
        <v>107.3</v>
      </c>
      <c r="FU122" s="21">
        <f t="shared" si="103"/>
        <v>789.3000000000001</v>
      </c>
      <c r="FV122" s="21">
        <f t="shared" si="103"/>
        <v>643.3</v>
      </c>
      <c r="FW122" s="21">
        <f t="shared" si="103"/>
        <v>136.2</v>
      </c>
      <c r="FX122" s="21">
        <f t="shared" si="103"/>
        <v>85</v>
      </c>
      <c r="FY122" s="21"/>
      <c r="FZ122" s="40">
        <f>SUM(C122:FY122)</f>
        <v>777080.5999999999</v>
      </c>
      <c r="GA122" s="40"/>
      <c r="GB122" s="40"/>
      <c r="GC122" s="40"/>
      <c r="GD122" s="40"/>
      <c r="GG122" s="10"/>
    </row>
    <row r="123" spans="1:189" ht="15">
      <c r="A123" s="3" t="s">
        <v>409</v>
      </c>
      <c r="B123" s="5" t="s">
        <v>410</v>
      </c>
      <c r="C123" s="40">
        <f aca="true" t="shared" si="104" ref="C123:BN123">ROUND(C122*C119,2)</f>
        <v>36426667.24</v>
      </c>
      <c r="D123" s="40">
        <f t="shared" si="104"/>
        <v>252674656.41</v>
      </c>
      <c r="E123" s="40">
        <f t="shared" si="104"/>
        <v>46243908.81</v>
      </c>
      <c r="F123" s="40">
        <f t="shared" si="104"/>
        <v>94416073.51</v>
      </c>
      <c r="G123" s="40">
        <f t="shared" si="104"/>
        <v>7739261.55</v>
      </c>
      <c r="H123" s="40">
        <f t="shared" si="104"/>
        <v>7033277.76</v>
      </c>
      <c r="I123" s="40">
        <f t="shared" si="104"/>
        <v>67036877.18</v>
      </c>
      <c r="J123" s="40">
        <f t="shared" si="104"/>
        <v>13914699.29</v>
      </c>
      <c r="K123" s="40">
        <f t="shared" si="104"/>
        <v>2747155.58</v>
      </c>
      <c r="L123" s="40">
        <f t="shared" si="104"/>
        <v>22206248.58</v>
      </c>
      <c r="M123" s="40">
        <f t="shared" si="104"/>
        <v>10770914.38</v>
      </c>
      <c r="N123" s="40">
        <f t="shared" si="104"/>
        <v>343134533.08</v>
      </c>
      <c r="O123" s="40">
        <f t="shared" si="104"/>
        <v>103737297.08</v>
      </c>
      <c r="P123" s="40">
        <f t="shared" si="104"/>
        <v>2087730.98</v>
      </c>
      <c r="Q123" s="40">
        <f t="shared" si="104"/>
        <v>236187348.65</v>
      </c>
      <c r="R123" s="40">
        <f t="shared" si="104"/>
        <v>3810002.04</v>
      </c>
      <c r="S123" s="40">
        <f t="shared" si="104"/>
        <v>10895160.28</v>
      </c>
      <c r="T123" s="40">
        <f t="shared" si="104"/>
        <v>1791681.11</v>
      </c>
      <c r="U123" s="40">
        <f t="shared" si="104"/>
        <v>886833.15</v>
      </c>
      <c r="V123" s="40">
        <f t="shared" si="104"/>
        <v>2509470.34</v>
      </c>
      <c r="W123" s="41">
        <f t="shared" si="104"/>
        <v>574807.16</v>
      </c>
      <c r="X123" s="40">
        <f t="shared" si="104"/>
        <v>678915.53</v>
      </c>
      <c r="Y123" s="40">
        <f t="shared" si="104"/>
        <v>3926232.79</v>
      </c>
      <c r="Z123" s="40">
        <f t="shared" si="104"/>
        <v>2360043.71</v>
      </c>
      <c r="AA123" s="40">
        <f t="shared" si="104"/>
        <v>170753432.74</v>
      </c>
      <c r="AB123" s="40">
        <f t="shared" si="104"/>
        <v>194068695.73</v>
      </c>
      <c r="AC123" s="40">
        <f t="shared" si="104"/>
        <v>6714599.69</v>
      </c>
      <c r="AD123" s="40">
        <f t="shared" si="104"/>
        <v>7512687.25</v>
      </c>
      <c r="AE123" s="40">
        <f t="shared" si="104"/>
        <v>1254080.95</v>
      </c>
      <c r="AF123" s="40">
        <f t="shared" si="104"/>
        <v>2180056.5</v>
      </c>
      <c r="AG123" s="40">
        <f t="shared" si="104"/>
        <v>6916987.73</v>
      </c>
      <c r="AH123" s="40">
        <f t="shared" si="104"/>
        <v>7332569.77</v>
      </c>
      <c r="AI123" s="40">
        <f t="shared" si="104"/>
        <v>2848345.9</v>
      </c>
      <c r="AJ123" s="40">
        <f t="shared" si="104"/>
        <v>2560594.29</v>
      </c>
      <c r="AK123" s="40">
        <f t="shared" si="104"/>
        <v>2262079.76</v>
      </c>
      <c r="AL123" s="40">
        <f t="shared" si="104"/>
        <v>2507514.53</v>
      </c>
      <c r="AM123" s="40">
        <f t="shared" si="104"/>
        <v>3655533.78</v>
      </c>
      <c r="AN123" s="40">
        <f t="shared" si="104"/>
        <v>3634135.32</v>
      </c>
      <c r="AO123" s="40">
        <f t="shared" si="104"/>
        <v>34015192.03</v>
      </c>
      <c r="AP123" s="40">
        <f t="shared" si="104"/>
        <v>490582346.04</v>
      </c>
      <c r="AQ123" s="40">
        <f t="shared" si="104"/>
        <v>2626267.14</v>
      </c>
      <c r="AR123" s="40">
        <f t="shared" si="104"/>
        <v>371384259.55</v>
      </c>
      <c r="AS123" s="40">
        <f t="shared" si="104"/>
        <v>43976026.53</v>
      </c>
      <c r="AT123" s="40">
        <f t="shared" si="104"/>
        <v>18857396.57</v>
      </c>
      <c r="AU123" s="40">
        <f t="shared" si="104"/>
        <v>3243599.24</v>
      </c>
      <c r="AV123" s="40">
        <f t="shared" si="104"/>
        <v>2898650.05</v>
      </c>
      <c r="AW123" s="40">
        <f t="shared" si="104"/>
        <v>2611890.55</v>
      </c>
      <c r="AX123" s="40">
        <f t="shared" si="104"/>
        <v>862489.41</v>
      </c>
      <c r="AY123" s="40">
        <f t="shared" si="104"/>
        <v>4825003.17</v>
      </c>
      <c r="AZ123" s="40">
        <f t="shared" si="104"/>
        <v>69490354.11</v>
      </c>
      <c r="BA123" s="40">
        <f t="shared" si="104"/>
        <v>54510507.56</v>
      </c>
      <c r="BB123" s="40">
        <f t="shared" si="104"/>
        <v>45889136.58</v>
      </c>
      <c r="BC123" s="40">
        <f t="shared" si="104"/>
        <v>202629147.2</v>
      </c>
      <c r="BD123" s="40">
        <f t="shared" si="104"/>
        <v>29957564.31</v>
      </c>
      <c r="BE123" s="40">
        <f t="shared" si="104"/>
        <v>9557103.04</v>
      </c>
      <c r="BF123" s="40">
        <f t="shared" si="104"/>
        <v>144316910.14</v>
      </c>
      <c r="BG123" s="40">
        <f t="shared" si="104"/>
        <v>6465935.58</v>
      </c>
      <c r="BH123" s="40">
        <f t="shared" si="104"/>
        <v>5058347.18</v>
      </c>
      <c r="BI123" s="40">
        <f t="shared" si="104"/>
        <v>2683743.95</v>
      </c>
      <c r="BJ123" s="40">
        <f t="shared" si="104"/>
        <v>38326495.72</v>
      </c>
      <c r="BK123" s="40">
        <f t="shared" si="104"/>
        <v>91863279.82</v>
      </c>
      <c r="BL123" s="40">
        <f t="shared" si="104"/>
        <v>2157509.18</v>
      </c>
      <c r="BM123" s="40">
        <f t="shared" si="104"/>
        <v>2991879.49</v>
      </c>
      <c r="BN123" s="40">
        <f t="shared" si="104"/>
        <v>24830021.43</v>
      </c>
      <c r="BO123" s="40">
        <f aca="true" t="shared" si="105" ref="BO123:DZ123">ROUND(BO122*BO119,2)</f>
        <v>11266319.58</v>
      </c>
      <c r="BP123" s="40">
        <f t="shared" si="105"/>
        <v>2383168.72</v>
      </c>
      <c r="BQ123" s="40">
        <f t="shared" si="105"/>
        <v>38743212.51</v>
      </c>
      <c r="BR123" s="40">
        <f t="shared" si="105"/>
        <v>29680210.34</v>
      </c>
      <c r="BS123" s="40">
        <f t="shared" si="105"/>
        <v>8810364.16</v>
      </c>
      <c r="BT123" s="40">
        <f t="shared" si="105"/>
        <v>3116191.13</v>
      </c>
      <c r="BU123" s="40">
        <f t="shared" si="105"/>
        <v>3832514.42</v>
      </c>
      <c r="BV123" s="40">
        <f t="shared" si="105"/>
        <v>9613047.27</v>
      </c>
      <c r="BW123" s="40">
        <f t="shared" si="105"/>
        <v>11968857.78</v>
      </c>
      <c r="BX123" s="40">
        <f t="shared" si="105"/>
        <v>1242581.92</v>
      </c>
      <c r="BY123" s="40">
        <f t="shared" si="105"/>
        <v>4447300.39</v>
      </c>
      <c r="BZ123" s="40">
        <f t="shared" si="105"/>
        <v>2403201.3</v>
      </c>
      <c r="CA123" s="40">
        <f t="shared" si="105"/>
        <v>2298245.6</v>
      </c>
      <c r="CB123" s="40">
        <f t="shared" si="105"/>
        <v>557608323.92</v>
      </c>
      <c r="CC123" s="40">
        <f t="shared" si="105"/>
        <v>1999600.14</v>
      </c>
      <c r="CD123" s="40">
        <f t="shared" si="105"/>
        <v>1008724.02</v>
      </c>
      <c r="CE123" s="40">
        <f t="shared" si="105"/>
        <v>1872783.97</v>
      </c>
      <c r="CF123" s="40">
        <f t="shared" si="105"/>
        <v>1393866.81</v>
      </c>
      <c r="CG123" s="40">
        <f t="shared" si="105"/>
        <v>2199904.31</v>
      </c>
      <c r="CH123" s="40">
        <f t="shared" si="105"/>
        <v>1490802.2</v>
      </c>
      <c r="CI123" s="40">
        <f t="shared" si="105"/>
        <v>5019997.37</v>
      </c>
      <c r="CJ123" s="40">
        <f t="shared" si="105"/>
        <v>7807960.29</v>
      </c>
      <c r="CK123" s="40">
        <f t="shared" si="105"/>
        <v>31928900.03</v>
      </c>
      <c r="CL123" s="40">
        <f t="shared" si="105"/>
        <v>9743610.92</v>
      </c>
      <c r="CM123" s="40">
        <f t="shared" si="105"/>
        <v>6024547.44</v>
      </c>
      <c r="CN123" s="40">
        <f t="shared" si="105"/>
        <v>167160561.14</v>
      </c>
      <c r="CO123" s="40">
        <f t="shared" si="105"/>
        <v>95586872.68</v>
      </c>
      <c r="CP123" s="40">
        <f t="shared" si="105"/>
        <v>8575790.06</v>
      </c>
      <c r="CQ123" s="40">
        <f t="shared" si="105"/>
        <v>10178913</v>
      </c>
      <c r="CR123" s="40">
        <f t="shared" si="105"/>
        <v>2246230.29</v>
      </c>
      <c r="CS123" s="40">
        <f t="shared" si="105"/>
        <v>2905639.65</v>
      </c>
      <c r="CT123" s="40">
        <f t="shared" si="105"/>
        <v>1608542.57</v>
      </c>
      <c r="CU123" s="40">
        <f t="shared" si="105"/>
        <v>316041.24</v>
      </c>
      <c r="CV123" s="40">
        <f t="shared" si="105"/>
        <v>764156.07</v>
      </c>
      <c r="CW123" s="40">
        <f t="shared" si="105"/>
        <v>2039677.89</v>
      </c>
      <c r="CX123" s="40">
        <f t="shared" si="105"/>
        <v>3623686.59</v>
      </c>
      <c r="CY123" s="40">
        <f t="shared" si="105"/>
        <v>561931.84</v>
      </c>
      <c r="CZ123" s="40">
        <f t="shared" si="105"/>
        <v>15560955.75</v>
      </c>
      <c r="DA123" s="40">
        <f t="shared" si="105"/>
        <v>2105063.72</v>
      </c>
      <c r="DB123" s="40">
        <f t="shared" si="105"/>
        <v>2815520.09</v>
      </c>
      <c r="DC123" s="40">
        <f t="shared" si="105"/>
        <v>1870898.38</v>
      </c>
      <c r="DD123" s="40">
        <f t="shared" si="105"/>
        <v>1847049.1</v>
      </c>
      <c r="DE123" s="40">
        <f t="shared" si="105"/>
        <v>3623550.94</v>
      </c>
      <c r="DF123" s="40">
        <f t="shared" si="105"/>
        <v>136712673.51</v>
      </c>
      <c r="DG123" s="40">
        <f t="shared" si="105"/>
        <v>1553199.73</v>
      </c>
      <c r="DH123" s="40">
        <f t="shared" si="105"/>
        <v>15013849.46</v>
      </c>
      <c r="DI123" s="40">
        <f t="shared" si="105"/>
        <v>18932998.06</v>
      </c>
      <c r="DJ123" s="40">
        <f t="shared" si="105"/>
        <v>5048157.97</v>
      </c>
      <c r="DK123" s="40">
        <f t="shared" si="105"/>
        <v>3217132.21</v>
      </c>
      <c r="DL123" s="40">
        <f t="shared" si="105"/>
        <v>41384707.81</v>
      </c>
      <c r="DM123" s="40">
        <f t="shared" si="105"/>
        <v>3078683.3</v>
      </c>
      <c r="DN123" s="40">
        <f t="shared" si="105"/>
        <v>10139785.43</v>
      </c>
      <c r="DO123" s="40">
        <f t="shared" si="105"/>
        <v>20143641.9</v>
      </c>
      <c r="DP123" s="40">
        <f t="shared" si="105"/>
        <v>2309077.18</v>
      </c>
      <c r="DQ123" s="40">
        <f t="shared" si="105"/>
        <v>4041837.53</v>
      </c>
      <c r="DR123" s="40">
        <f t="shared" si="105"/>
        <v>9596459.41</v>
      </c>
      <c r="DS123" s="40">
        <f t="shared" si="105"/>
        <v>5832906.68</v>
      </c>
      <c r="DT123" s="40">
        <f t="shared" si="105"/>
        <v>2159067.12</v>
      </c>
      <c r="DU123" s="40">
        <f t="shared" si="105"/>
        <v>3232795.4</v>
      </c>
      <c r="DV123" s="40">
        <f t="shared" si="105"/>
        <v>2189603.52</v>
      </c>
      <c r="DW123" s="40">
        <f t="shared" si="105"/>
        <v>3117409.71</v>
      </c>
      <c r="DX123" s="40">
        <f t="shared" si="105"/>
        <v>2781937.86</v>
      </c>
      <c r="DY123" s="40">
        <f t="shared" si="105"/>
        <v>3319156.8</v>
      </c>
      <c r="DZ123" s="40">
        <f t="shared" si="105"/>
        <v>8759519.88</v>
      </c>
      <c r="EA123" s="40">
        <f aca="true" t="shared" si="106" ref="EA123:FX123">ROUND(EA122*EA119,2)</f>
        <v>4335606.54</v>
      </c>
      <c r="EB123" s="40">
        <f t="shared" si="106"/>
        <v>4269392.42</v>
      </c>
      <c r="EC123" s="40">
        <f t="shared" si="106"/>
        <v>2539152.02</v>
      </c>
      <c r="ED123" s="40">
        <f t="shared" si="106"/>
        <v>15097676.48</v>
      </c>
      <c r="EE123" s="40">
        <f t="shared" si="106"/>
        <v>2360500.87</v>
      </c>
      <c r="EF123" s="40">
        <f t="shared" si="106"/>
        <v>10735528.63</v>
      </c>
      <c r="EG123" s="40">
        <f t="shared" si="106"/>
        <v>2446773.51</v>
      </c>
      <c r="EH123" s="40">
        <f t="shared" si="106"/>
        <v>2372544.44</v>
      </c>
      <c r="EI123" s="40">
        <f t="shared" si="106"/>
        <v>112911552.25</v>
      </c>
      <c r="EJ123" s="40">
        <f t="shared" si="106"/>
        <v>55532910.5</v>
      </c>
      <c r="EK123" s="40">
        <f t="shared" si="106"/>
        <v>4760846.56</v>
      </c>
      <c r="EL123" s="40">
        <f t="shared" si="106"/>
        <v>3413163.51</v>
      </c>
      <c r="EM123" s="40">
        <f t="shared" si="106"/>
        <v>4403206.72</v>
      </c>
      <c r="EN123" s="40">
        <f t="shared" si="106"/>
        <v>7201097.52</v>
      </c>
      <c r="EO123" s="40">
        <f t="shared" si="106"/>
        <v>3557002.89</v>
      </c>
      <c r="EP123" s="40">
        <f t="shared" si="106"/>
        <v>3603990.2</v>
      </c>
      <c r="EQ123" s="40">
        <f t="shared" si="106"/>
        <v>15304589.67</v>
      </c>
      <c r="ER123" s="40">
        <f t="shared" si="106"/>
        <v>3512419.02</v>
      </c>
      <c r="ES123" s="40">
        <f t="shared" si="106"/>
        <v>1527922.86</v>
      </c>
      <c r="ET123" s="40">
        <f t="shared" si="106"/>
        <v>2445184.75</v>
      </c>
      <c r="EU123" s="40">
        <f t="shared" si="106"/>
        <v>4210742.03</v>
      </c>
      <c r="EV123" s="40">
        <f t="shared" si="106"/>
        <v>954746.33</v>
      </c>
      <c r="EW123" s="40">
        <f t="shared" si="106"/>
        <v>6637262.94</v>
      </c>
      <c r="EX123" s="40">
        <f t="shared" si="106"/>
        <v>2768468.12</v>
      </c>
      <c r="EY123" s="40">
        <f t="shared" si="106"/>
        <v>1720703.07</v>
      </c>
      <c r="EZ123" s="40">
        <f t="shared" si="106"/>
        <v>1525709.34</v>
      </c>
      <c r="FA123" s="40">
        <f t="shared" si="106"/>
        <v>21249272.42</v>
      </c>
      <c r="FB123" s="40">
        <f t="shared" si="106"/>
        <v>3585690.65</v>
      </c>
      <c r="FC123" s="40">
        <f t="shared" si="106"/>
        <v>18840330.89</v>
      </c>
      <c r="FD123" s="40">
        <f t="shared" si="106"/>
        <v>3283971.81</v>
      </c>
      <c r="FE123" s="40">
        <f t="shared" si="106"/>
        <v>1351793.72</v>
      </c>
      <c r="FF123" s="40">
        <f t="shared" si="106"/>
        <v>2153407.49</v>
      </c>
      <c r="FG123" s="40">
        <f t="shared" si="106"/>
        <v>1488270.02</v>
      </c>
      <c r="FH123" s="40">
        <f t="shared" si="106"/>
        <v>1261438.47</v>
      </c>
      <c r="FI123" s="40">
        <f t="shared" si="106"/>
        <v>12378433.59</v>
      </c>
      <c r="FJ123" s="40">
        <f t="shared" si="106"/>
        <v>11525393.1</v>
      </c>
      <c r="FK123" s="40">
        <f t="shared" si="106"/>
        <v>13891319.28</v>
      </c>
      <c r="FL123" s="40">
        <f t="shared" si="106"/>
        <v>25326386.14</v>
      </c>
      <c r="FM123" s="40">
        <f t="shared" si="106"/>
        <v>19424015.12</v>
      </c>
      <c r="FN123" s="40">
        <f t="shared" si="106"/>
        <v>120107516.61</v>
      </c>
      <c r="FO123" s="40">
        <f t="shared" si="106"/>
        <v>7912905.6</v>
      </c>
      <c r="FP123" s="40">
        <f t="shared" si="106"/>
        <v>15511893.06</v>
      </c>
      <c r="FQ123" s="40">
        <f t="shared" si="106"/>
        <v>6137918.45</v>
      </c>
      <c r="FR123" s="40">
        <f t="shared" si="106"/>
        <v>1850420.42</v>
      </c>
      <c r="FS123" s="40">
        <f t="shared" si="106"/>
        <v>1920458.13</v>
      </c>
      <c r="FT123" s="40">
        <f t="shared" si="106"/>
        <v>1434370.5</v>
      </c>
      <c r="FU123" s="40">
        <f t="shared" si="106"/>
        <v>5887572.92</v>
      </c>
      <c r="FV123" s="40">
        <f t="shared" si="106"/>
        <v>4755278.57</v>
      </c>
      <c r="FW123" s="40">
        <f t="shared" si="106"/>
        <v>1730323.8</v>
      </c>
      <c r="FX123" s="40">
        <f t="shared" si="106"/>
        <v>1219713.22</v>
      </c>
      <c r="FY123" s="40"/>
      <c r="FZ123" s="66">
        <f>SUM(C123:FX123)</f>
        <v>5362838870.880004</v>
      </c>
      <c r="GA123" s="66"/>
      <c r="GB123" s="66"/>
      <c r="GC123" s="66"/>
      <c r="GD123" s="66"/>
      <c r="GG123" s="10"/>
    </row>
    <row r="124" spans="1:189" ht="15">
      <c r="A124" s="3" t="s">
        <v>388</v>
      </c>
      <c r="B124" s="5" t="s">
        <v>411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18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97"/>
      <c r="FZ124" s="66"/>
      <c r="GA124" s="66"/>
      <c r="GB124" s="66"/>
      <c r="GC124" s="66"/>
      <c r="GD124" s="66"/>
      <c r="GG124" s="10"/>
    </row>
    <row r="125" spans="1:186" ht="15">
      <c r="A125" s="2"/>
      <c r="B125" s="5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9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40"/>
      <c r="GA125" s="40"/>
      <c r="GB125" s="40"/>
      <c r="GC125" s="40"/>
      <c r="GD125" s="40"/>
    </row>
    <row r="126" spans="1:186" ht="15.75">
      <c r="A126" s="3" t="s">
        <v>388</v>
      </c>
      <c r="B126" s="39" t="s">
        <v>412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42"/>
      <c r="FZ126" s="40"/>
      <c r="GA126" s="40"/>
      <c r="GB126" s="40"/>
      <c r="GC126" s="40"/>
      <c r="GD126" s="40"/>
    </row>
    <row r="127" spans="1:192" ht="15">
      <c r="A127" s="3" t="s">
        <v>413</v>
      </c>
      <c r="B127" s="5" t="s">
        <v>414</v>
      </c>
      <c r="C127" s="29">
        <f aca="true" t="shared" si="107" ref="C127:BN127">C10</f>
        <v>2209</v>
      </c>
      <c r="D127" s="29">
        <f t="shared" si="107"/>
        <v>8508</v>
      </c>
      <c r="E127" s="29">
        <f t="shared" si="107"/>
        <v>3377</v>
      </c>
      <c r="F127" s="29">
        <f t="shared" si="107"/>
        <v>2781</v>
      </c>
      <c r="G127" s="29">
        <f t="shared" si="107"/>
        <v>140</v>
      </c>
      <c r="H127" s="29">
        <f t="shared" si="107"/>
        <v>73</v>
      </c>
      <c r="I127" s="29">
        <f t="shared" si="107"/>
        <v>4276</v>
      </c>
      <c r="J127" s="29">
        <f t="shared" si="107"/>
        <v>722</v>
      </c>
      <c r="K127" s="29">
        <f t="shared" si="107"/>
        <v>79</v>
      </c>
      <c r="L127" s="29">
        <f t="shared" si="107"/>
        <v>791</v>
      </c>
      <c r="M127" s="29">
        <f t="shared" si="107"/>
        <v>698</v>
      </c>
      <c r="N127" s="29">
        <f t="shared" si="107"/>
        <v>5848</v>
      </c>
      <c r="O127" s="29">
        <f t="shared" si="107"/>
        <v>1480</v>
      </c>
      <c r="P127" s="29">
        <f t="shared" si="107"/>
        <v>25</v>
      </c>
      <c r="Q127" s="29">
        <f t="shared" si="107"/>
        <v>13451</v>
      </c>
      <c r="R127" s="29">
        <f t="shared" si="107"/>
        <v>83</v>
      </c>
      <c r="S127" s="29">
        <f t="shared" si="107"/>
        <v>379</v>
      </c>
      <c r="T127" s="29">
        <f t="shared" si="107"/>
        <v>29</v>
      </c>
      <c r="U127" s="29">
        <f t="shared" si="107"/>
        <v>15</v>
      </c>
      <c r="V127" s="29">
        <f t="shared" si="107"/>
        <v>57</v>
      </c>
      <c r="W127" s="31">
        <f t="shared" si="107"/>
        <v>50</v>
      </c>
      <c r="X127" s="29">
        <f t="shared" si="107"/>
        <v>10</v>
      </c>
      <c r="Y127" s="29">
        <f t="shared" si="107"/>
        <v>232</v>
      </c>
      <c r="Z127" s="29">
        <f t="shared" si="107"/>
        <v>73</v>
      </c>
      <c r="AA127" s="29">
        <f t="shared" si="107"/>
        <v>4971</v>
      </c>
      <c r="AB127" s="29">
        <f t="shared" si="107"/>
        <v>2594</v>
      </c>
      <c r="AC127" s="29">
        <f t="shared" si="107"/>
        <v>141</v>
      </c>
      <c r="AD127" s="29">
        <f t="shared" si="107"/>
        <v>161</v>
      </c>
      <c r="AE127" s="29">
        <f t="shared" si="107"/>
        <v>24</v>
      </c>
      <c r="AF127" s="29">
        <f t="shared" si="107"/>
        <v>27</v>
      </c>
      <c r="AG127" s="29">
        <f t="shared" si="107"/>
        <v>106</v>
      </c>
      <c r="AH127" s="29">
        <f t="shared" si="107"/>
        <v>381</v>
      </c>
      <c r="AI127" s="29">
        <f t="shared" si="107"/>
        <v>97</v>
      </c>
      <c r="AJ127" s="29">
        <f t="shared" si="107"/>
        <v>95</v>
      </c>
      <c r="AK127" s="29">
        <f t="shared" si="107"/>
        <v>91</v>
      </c>
      <c r="AL127" s="29">
        <f t="shared" si="107"/>
        <v>111</v>
      </c>
      <c r="AM127" s="29">
        <f t="shared" si="107"/>
        <v>158</v>
      </c>
      <c r="AN127" s="29">
        <f t="shared" si="107"/>
        <v>94</v>
      </c>
      <c r="AO127" s="29">
        <f t="shared" si="107"/>
        <v>1121</v>
      </c>
      <c r="AP127" s="29">
        <f t="shared" si="107"/>
        <v>30454</v>
      </c>
      <c r="AQ127" s="29">
        <f t="shared" si="107"/>
        <v>65</v>
      </c>
      <c r="AR127" s="29">
        <f t="shared" si="107"/>
        <v>2514</v>
      </c>
      <c r="AS127" s="29">
        <f t="shared" si="107"/>
        <v>1275</v>
      </c>
      <c r="AT127" s="29">
        <f t="shared" si="107"/>
        <v>180</v>
      </c>
      <c r="AU127" s="29">
        <f t="shared" si="107"/>
        <v>48</v>
      </c>
      <c r="AV127" s="29">
        <f t="shared" si="107"/>
        <v>59</v>
      </c>
      <c r="AW127" s="29">
        <f t="shared" si="107"/>
        <v>27</v>
      </c>
      <c r="AX127" s="29">
        <f t="shared" si="107"/>
        <v>8</v>
      </c>
      <c r="AY127" s="29">
        <f t="shared" si="107"/>
        <v>126</v>
      </c>
      <c r="AZ127" s="29">
        <f t="shared" si="107"/>
        <v>4521</v>
      </c>
      <c r="BA127" s="29">
        <f t="shared" si="107"/>
        <v>1749</v>
      </c>
      <c r="BB127" s="29">
        <f t="shared" si="107"/>
        <v>1461</v>
      </c>
      <c r="BC127" s="29">
        <f t="shared" si="107"/>
        <v>8369</v>
      </c>
      <c r="BD127" s="29">
        <f t="shared" si="107"/>
        <v>325</v>
      </c>
      <c r="BE127" s="29">
        <f t="shared" si="107"/>
        <v>200</v>
      </c>
      <c r="BF127" s="29">
        <f t="shared" si="107"/>
        <v>1103</v>
      </c>
      <c r="BG127" s="29">
        <f t="shared" si="107"/>
        <v>265</v>
      </c>
      <c r="BH127" s="29">
        <f t="shared" si="107"/>
        <v>88</v>
      </c>
      <c r="BI127" s="29">
        <f t="shared" si="107"/>
        <v>59</v>
      </c>
      <c r="BJ127" s="29">
        <f t="shared" si="107"/>
        <v>237</v>
      </c>
      <c r="BK127" s="29">
        <f t="shared" si="107"/>
        <v>1258</v>
      </c>
      <c r="BL127" s="29">
        <f t="shared" si="107"/>
        <v>31</v>
      </c>
      <c r="BM127" s="29">
        <f t="shared" si="107"/>
        <v>93</v>
      </c>
      <c r="BN127" s="29">
        <f t="shared" si="107"/>
        <v>872</v>
      </c>
      <c r="BO127" s="29">
        <f aca="true" t="shared" si="108" ref="BO127:DZ127">BO10</f>
        <v>378</v>
      </c>
      <c r="BP127" s="29">
        <f t="shared" si="108"/>
        <v>45</v>
      </c>
      <c r="BQ127" s="29">
        <f t="shared" si="108"/>
        <v>1253</v>
      </c>
      <c r="BR127" s="29">
        <f t="shared" si="108"/>
        <v>1141</v>
      </c>
      <c r="BS127" s="29">
        <f t="shared" si="108"/>
        <v>254</v>
      </c>
      <c r="BT127" s="29">
        <f t="shared" si="108"/>
        <v>40</v>
      </c>
      <c r="BU127" s="29">
        <f t="shared" si="108"/>
        <v>101</v>
      </c>
      <c r="BV127" s="29">
        <f t="shared" si="108"/>
        <v>181</v>
      </c>
      <c r="BW127" s="29">
        <f t="shared" si="108"/>
        <v>171</v>
      </c>
      <c r="BX127" s="29">
        <f t="shared" si="108"/>
        <v>11</v>
      </c>
      <c r="BY127" s="29">
        <f t="shared" si="108"/>
        <v>238</v>
      </c>
      <c r="BZ127" s="29">
        <f t="shared" si="108"/>
        <v>55</v>
      </c>
      <c r="CA127" s="29">
        <f t="shared" si="108"/>
        <v>45</v>
      </c>
      <c r="CB127" s="29">
        <f t="shared" si="108"/>
        <v>12952</v>
      </c>
      <c r="CC127" s="29">
        <f t="shared" si="108"/>
        <v>29</v>
      </c>
      <c r="CD127" s="29">
        <f t="shared" si="108"/>
        <v>28</v>
      </c>
      <c r="CE127" s="29">
        <f t="shared" si="108"/>
        <v>35</v>
      </c>
      <c r="CF127" s="29">
        <f t="shared" si="108"/>
        <v>21</v>
      </c>
      <c r="CG127" s="29">
        <f t="shared" si="108"/>
        <v>33</v>
      </c>
      <c r="CH127" s="29">
        <f t="shared" si="108"/>
        <v>34</v>
      </c>
      <c r="CI127" s="29">
        <f t="shared" si="108"/>
        <v>191</v>
      </c>
      <c r="CJ127" s="29">
        <f t="shared" si="108"/>
        <v>435</v>
      </c>
      <c r="CK127" s="29">
        <f t="shared" si="108"/>
        <v>668</v>
      </c>
      <c r="CL127" s="29">
        <f t="shared" si="108"/>
        <v>150</v>
      </c>
      <c r="CM127" s="29">
        <f t="shared" si="108"/>
        <v>225</v>
      </c>
      <c r="CN127" s="29">
        <f t="shared" si="108"/>
        <v>3742</v>
      </c>
      <c r="CO127" s="29">
        <f t="shared" si="108"/>
        <v>2088</v>
      </c>
      <c r="CP127" s="29">
        <f t="shared" si="108"/>
        <v>209</v>
      </c>
      <c r="CQ127" s="29">
        <f t="shared" si="108"/>
        <v>451</v>
      </c>
      <c r="CR127" s="29">
        <f t="shared" si="108"/>
        <v>31</v>
      </c>
      <c r="CS127" s="29">
        <f t="shared" si="108"/>
        <v>36</v>
      </c>
      <c r="CT127" s="29">
        <f t="shared" si="108"/>
        <v>46</v>
      </c>
      <c r="CU127" s="29">
        <f t="shared" si="108"/>
        <v>31</v>
      </c>
      <c r="CV127" s="29">
        <f t="shared" si="108"/>
        <v>7</v>
      </c>
      <c r="CW127" s="29">
        <f t="shared" si="108"/>
        <v>50</v>
      </c>
      <c r="CX127" s="29">
        <f t="shared" si="108"/>
        <v>89</v>
      </c>
      <c r="CY127" s="29">
        <f t="shared" si="108"/>
        <v>19</v>
      </c>
      <c r="CZ127" s="29">
        <f t="shared" si="108"/>
        <v>579</v>
      </c>
      <c r="DA127" s="29">
        <f t="shared" si="108"/>
        <v>16</v>
      </c>
      <c r="DB127" s="29">
        <f t="shared" si="108"/>
        <v>36</v>
      </c>
      <c r="DC127" s="29">
        <f t="shared" si="108"/>
        <v>30</v>
      </c>
      <c r="DD127" s="29">
        <f t="shared" si="108"/>
        <v>34</v>
      </c>
      <c r="DE127" s="29">
        <f t="shared" si="108"/>
        <v>57</v>
      </c>
      <c r="DF127" s="29">
        <f t="shared" si="108"/>
        <v>5515</v>
      </c>
      <c r="DG127" s="29">
        <f t="shared" si="108"/>
        <v>10</v>
      </c>
      <c r="DH127" s="29">
        <f t="shared" si="108"/>
        <v>438</v>
      </c>
      <c r="DI127" s="29">
        <f t="shared" si="108"/>
        <v>900</v>
      </c>
      <c r="DJ127" s="29">
        <f t="shared" si="108"/>
        <v>147</v>
      </c>
      <c r="DK127" s="29">
        <f t="shared" si="108"/>
        <v>114</v>
      </c>
      <c r="DL127" s="29">
        <f t="shared" si="108"/>
        <v>1777</v>
      </c>
      <c r="DM127" s="29">
        <f t="shared" si="108"/>
        <v>86</v>
      </c>
      <c r="DN127" s="29">
        <f t="shared" si="108"/>
        <v>393</v>
      </c>
      <c r="DO127" s="29">
        <f t="shared" si="108"/>
        <v>1241</v>
      </c>
      <c r="DP127" s="29">
        <f t="shared" si="108"/>
        <v>33</v>
      </c>
      <c r="DQ127" s="29">
        <f t="shared" si="108"/>
        <v>95</v>
      </c>
      <c r="DR127" s="29">
        <f t="shared" si="108"/>
        <v>482</v>
      </c>
      <c r="DS127" s="29">
        <f t="shared" si="108"/>
        <v>344</v>
      </c>
      <c r="DT127" s="29">
        <f t="shared" si="108"/>
        <v>71</v>
      </c>
      <c r="DU127" s="29">
        <f t="shared" si="108"/>
        <v>104</v>
      </c>
      <c r="DV127" s="29">
        <f t="shared" si="108"/>
        <v>49</v>
      </c>
      <c r="DW127" s="29">
        <f t="shared" si="108"/>
        <v>85</v>
      </c>
      <c r="DX127" s="29">
        <f t="shared" si="108"/>
        <v>20</v>
      </c>
      <c r="DY127" s="29">
        <f t="shared" si="108"/>
        <v>34</v>
      </c>
      <c r="DZ127" s="29">
        <f t="shared" si="108"/>
        <v>139</v>
      </c>
      <c r="EA127" s="29">
        <f aca="true" t="shared" si="109" ref="EA127:FV127">EA10</f>
        <v>99</v>
      </c>
      <c r="EB127" s="29">
        <f t="shared" si="109"/>
        <v>127</v>
      </c>
      <c r="EC127" s="29">
        <f t="shared" si="109"/>
        <v>28</v>
      </c>
      <c r="ED127" s="29">
        <f t="shared" si="109"/>
        <v>35</v>
      </c>
      <c r="EE127" s="29">
        <f t="shared" si="109"/>
        <v>60</v>
      </c>
      <c r="EF127" s="29">
        <f t="shared" si="109"/>
        <v>586</v>
      </c>
      <c r="EG127" s="29">
        <f t="shared" si="109"/>
        <v>87</v>
      </c>
      <c r="EH127" s="29">
        <f t="shared" si="109"/>
        <v>62</v>
      </c>
      <c r="EI127" s="29">
        <f t="shared" si="109"/>
        <v>6171</v>
      </c>
      <c r="EJ127" s="29">
        <f t="shared" si="109"/>
        <v>1506</v>
      </c>
      <c r="EK127" s="29">
        <f t="shared" si="109"/>
        <v>87</v>
      </c>
      <c r="EL127" s="29">
        <f t="shared" si="109"/>
        <v>52</v>
      </c>
      <c r="EM127" s="29">
        <f t="shared" si="109"/>
        <v>210</v>
      </c>
      <c r="EN127" s="29">
        <f t="shared" si="109"/>
        <v>390</v>
      </c>
      <c r="EO127" s="29">
        <f t="shared" si="109"/>
        <v>101</v>
      </c>
      <c r="EP127" s="29">
        <f t="shared" si="109"/>
        <v>62</v>
      </c>
      <c r="EQ127" s="29">
        <f t="shared" si="109"/>
        <v>98</v>
      </c>
      <c r="ER127" s="29">
        <f t="shared" si="109"/>
        <v>42</v>
      </c>
      <c r="ES127" s="29">
        <f t="shared" si="109"/>
        <v>30</v>
      </c>
      <c r="ET127" s="29">
        <f t="shared" si="109"/>
        <v>54</v>
      </c>
      <c r="EU127" s="29">
        <f t="shared" si="109"/>
        <v>294</v>
      </c>
      <c r="EV127" s="29">
        <f t="shared" si="109"/>
        <v>26</v>
      </c>
      <c r="EW127" s="29">
        <f t="shared" si="109"/>
        <v>68</v>
      </c>
      <c r="EX127" s="29">
        <f t="shared" si="109"/>
        <v>39</v>
      </c>
      <c r="EY127" s="29">
        <f t="shared" si="109"/>
        <v>44</v>
      </c>
      <c r="EZ127" s="29">
        <f t="shared" si="109"/>
        <v>41</v>
      </c>
      <c r="FA127" s="29">
        <f t="shared" si="109"/>
        <v>456</v>
      </c>
      <c r="FB127" s="29">
        <f t="shared" si="109"/>
        <v>122</v>
      </c>
      <c r="FC127" s="29">
        <f t="shared" si="109"/>
        <v>343</v>
      </c>
      <c r="FD127" s="29">
        <f t="shared" si="109"/>
        <v>85</v>
      </c>
      <c r="FE127" s="29">
        <f t="shared" si="109"/>
        <v>35</v>
      </c>
      <c r="FF127" s="29">
        <f t="shared" si="109"/>
        <v>32</v>
      </c>
      <c r="FG127" s="29">
        <f t="shared" si="109"/>
        <v>18</v>
      </c>
      <c r="FH127" s="29">
        <f t="shared" si="109"/>
        <v>17</v>
      </c>
      <c r="FI127" s="29">
        <f t="shared" si="109"/>
        <v>556</v>
      </c>
      <c r="FJ127" s="29">
        <f t="shared" si="109"/>
        <v>262</v>
      </c>
      <c r="FK127" s="29">
        <f t="shared" si="109"/>
        <v>508</v>
      </c>
      <c r="FL127" s="29">
        <f t="shared" si="109"/>
        <v>351</v>
      </c>
      <c r="FM127" s="29">
        <f t="shared" si="109"/>
        <v>507</v>
      </c>
      <c r="FN127" s="29">
        <f t="shared" si="109"/>
        <v>6316</v>
      </c>
      <c r="FO127" s="29">
        <f t="shared" si="109"/>
        <v>249</v>
      </c>
      <c r="FP127" s="29">
        <f t="shared" si="109"/>
        <v>826</v>
      </c>
      <c r="FQ127" s="29">
        <f t="shared" si="109"/>
        <v>232</v>
      </c>
      <c r="FR127" s="29">
        <f t="shared" si="109"/>
        <v>36</v>
      </c>
      <c r="FS127" s="29">
        <f t="shared" si="109"/>
        <v>22</v>
      </c>
      <c r="FT127" s="29">
        <f t="shared" si="109"/>
        <v>16</v>
      </c>
      <c r="FU127" s="29">
        <f t="shared" si="109"/>
        <v>204</v>
      </c>
      <c r="FV127" s="29">
        <f t="shared" si="109"/>
        <v>154</v>
      </c>
      <c r="FW127" s="29">
        <f>FW10</f>
        <v>24</v>
      </c>
      <c r="FX127" s="29">
        <f>FX10</f>
        <v>26</v>
      </c>
      <c r="FY127" s="29"/>
      <c r="FZ127" s="29"/>
      <c r="GA127" s="29"/>
      <c r="GB127" s="29"/>
      <c r="GC127" s="29"/>
      <c r="GD127" s="29"/>
      <c r="GE127" s="29"/>
      <c r="GF127" s="29"/>
      <c r="GG127" s="10"/>
      <c r="GH127" s="29"/>
      <c r="GI127" s="29"/>
      <c r="GJ127" s="29"/>
    </row>
    <row r="128" spans="1:192" ht="15">
      <c r="A128" s="3" t="s">
        <v>415</v>
      </c>
      <c r="B128" s="5" t="s">
        <v>416</v>
      </c>
      <c r="C128" s="29">
        <f aca="true" t="shared" si="110" ref="C128:BN128">C13</f>
        <v>3618</v>
      </c>
      <c r="D128" s="29">
        <f t="shared" si="110"/>
        <v>27399</v>
      </c>
      <c r="E128" s="29">
        <f t="shared" si="110"/>
        <v>4420</v>
      </c>
      <c r="F128" s="29">
        <f t="shared" si="110"/>
        <v>9714</v>
      </c>
      <c r="G128" s="29">
        <f t="shared" si="110"/>
        <v>650</v>
      </c>
      <c r="H128" s="29">
        <f t="shared" si="110"/>
        <v>599</v>
      </c>
      <c r="I128" s="29">
        <f t="shared" si="110"/>
        <v>6225</v>
      </c>
      <c r="J128" s="29">
        <f t="shared" si="110"/>
        <v>1253</v>
      </c>
      <c r="K128" s="29">
        <f t="shared" si="110"/>
        <v>182</v>
      </c>
      <c r="L128" s="29">
        <f t="shared" si="110"/>
        <v>1545</v>
      </c>
      <c r="M128" s="29">
        <f t="shared" si="110"/>
        <v>845</v>
      </c>
      <c r="N128" s="29">
        <f t="shared" si="110"/>
        <v>31051</v>
      </c>
      <c r="O128" s="29">
        <f t="shared" si="110"/>
        <v>8718</v>
      </c>
      <c r="P128" s="29">
        <f t="shared" si="110"/>
        <v>79</v>
      </c>
      <c r="Q128" s="29">
        <f t="shared" si="110"/>
        <v>22778</v>
      </c>
      <c r="R128" s="29">
        <f t="shared" si="110"/>
        <v>283</v>
      </c>
      <c r="S128" s="29">
        <f t="shared" si="110"/>
        <v>908</v>
      </c>
      <c r="T128" s="29">
        <f t="shared" si="110"/>
        <v>94</v>
      </c>
      <c r="U128" s="29">
        <f t="shared" si="110"/>
        <v>40</v>
      </c>
      <c r="V128" s="29">
        <f t="shared" si="110"/>
        <v>152</v>
      </c>
      <c r="W128" s="31">
        <f t="shared" si="110"/>
        <v>117</v>
      </c>
      <c r="X128" s="29">
        <f t="shared" si="110"/>
        <v>25</v>
      </c>
      <c r="Y128" s="29">
        <f t="shared" si="110"/>
        <v>342</v>
      </c>
      <c r="Z128" s="29">
        <f t="shared" si="110"/>
        <v>156</v>
      </c>
      <c r="AA128" s="29">
        <f t="shared" si="110"/>
        <v>16128</v>
      </c>
      <c r="AB128" s="29">
        <f t="shared" si="110"/>
        <v>17124</v>
      </c>
      <c r="AC128" s="29">
        <f t="shared" si="110"/>
        <v>492</v>
      </c>
      <c r="AD128" s="29">
        <f t="shared" si="110"/>
        <v>655</v>
      </c>
      <c r="AE128" s="29">
        <f t="shared" si="110"/>
        <v>63</v>
      </c>
      <c r="AF128" s="29">
        <f t="shared" si="110"/>
        <v>93</v>
      </c>
      <c r="AG128" s="29">
        <f t="shared" si="110"/>
        <v>549</v>
      </c>
      <c r="AH128" s="29">
        <f t="shared" si="110"/>
        <v>622</v>
      </c>
      <c r="AI128" s="29">
        <f t="shared" si="110"/>
        <v>205</v>
      </c>
      <c r="AJ128" s="29">
        <f t="shared" si="110"/>
        <v>151</v>
      </c>
      <c r="AK128" s="29">
        <f t="shared" si="110"/>
        <v>116</v>
      </c>
      <c r="AL128" s="29">
        <f t="shared" si="110"/>
        <v>161</v>
      </c>
      <c r="AM128" s="29">
        <f t="shared" si="110"/>
        <v>275</v>
      </c>
      <c r="AN128" s="29">
        <f t="shared" si="110"/>
        <v>256</v>
      </c>
      <c r="AO128" s="29">
        <f t="shared" si="110"/>
        <v>3031</v>
      </c>
      <c r="AP128" s="29">
        <f t="shared" si="110"/>
        <v>46630</v>
      </c>
      <c r="AQ128" s="29">
        <f t="shared" si="110"/>
        <v>167</v>
      </c>
      <c r="AR128" s="29">
        <f t="shared" si="110"/>
        <v>37512</v>
      </c>
      <c r="AS128" s="29">
        <f t="shared" si="110"/>
        <v>3965</v>
      </c>
      <c r="AT128" s="29">
        <f t="shared" si="110"/>
        <v>1566</v>
      </c>
      <c r="AU128" s="29">
        <f t="shared" si="110"/>
        <v>217</v>
      </c>
      <c r="AV128" s="29">
        <f t="shared" si="110"/>
        <v>178</v>
      </c>
      <c r="AW128" s="29">
        <f t="shared" si="110"/>
        <v>137</v>
      </c>
      <c r="AX128" s="29">
        <f t="shared" si="110"/>
        <v>22</v>
      </c>
      <c r="AY128" s="29">
        <f t="shared" si="110"/>
        <v>374</v>
      </c>
      <c r="AZ128" s="29">
        <f t="shared" si="110"/>
        <v>7061</v>
      </c>
      <c r="BA128" s="29">
        <f t="shared" si="110"/>
        <v>5218</v>
      </c>
      <c r="BB128" s="29">
        <f t="shared" si="110"/>
        <v>4729</v>
      </c>
      <c r="BC128" s="29">
        <f t="shared" si="110"/>
        <v>18512</v>
      </c>
      <c r="BD128" s="29">
        <f t="shared" si="110"/>
        <v>2806</v>
      </c>
      <c r="BE128" s="29">
        <f t="shared" si="110"/>
        <v>800</v>
      </c>
      <c r="BF128" s="29">
        <f t="shared" si="110"/>
        <v>13289</v>
      </c>
      <c r="BG128" s="29">
        <f t="shared" si="110"/>
        <v>500</v>
      </c>
      <c r="BH128" s="29">
        <f t="shared" si="110"/>
        <v>418</v>
      </c>
      <c r="BI128" s="29">
        <f t="shared" si="110"/>
        <v>155</v>
      </c>
      <c r="BJ128" s="29">
        <f t="shared" si="110"/>
        <v>3437</v>
      </c>
      <c r="BK128" s="29">
        <f t="shared" si="110"/>
        <v>9200</v>
      </c>
      <c r="BL128" s="29">
        <f t="shared" si="110"/>
        <v>133</v>
      </c>
      <c r="BM128" s="29">
        <f t="shared" si="110"/>
        <v>184</v>
      </c>
      <c r="BN128" s="29">
        <f t="shared" si="110"/>
        <v>2272</v>
      </c>
      <c r="BO128" s="29">
        <f aca="true" t="shared" si="111" ref="BO128:DZ128">BO13</f>
        <v>998</v>
      </c>
      <c r="BP128" s="29">
        <f t="shared" si="111"/>
        <v>114</v>
      </c>
      <c r="BQ128" s="29">
        <f t="shared" si="111"/>
        <v>3371</v>
      </c>
      <c r="BR128" s="29">
        <f t="shared" si="111"/>
        <v>2974</v>
      </c>
      <c r="BS128" s="29">
        <f t="shared" si="111"/>
        <v>694</v>
      </c>
      <c r="BT128" s="29">
        <f t="shared" si="111"/>
        <v>207</v>
      </c>
      <c r="BU128" s="29">
        <f t="shared" si="111"/>
        <v>308</v>
      </c>
      <c r="BV128" s="29">
        <f t="shared" si="111"/>
        <v>857</v>
      </c>
      <c r="BW128" s="29">
        <f t="shared" si="111"/>
        <v>1114</v>
      </c>
      <c r="BX128" s="29">
        <f t="shared" si="111"/>
        <v>56</v>
      </c>
      <c r="BY128" s="29">
        <f t="shared" si="111"/>
        <v>354</v>
      </c>
      <c r="BZ128" s="29">
        <f t="shared" si="111"/>
        <v>128</v>
      </c>
      <c r="CA128" s="29">
        <f t="shared" si="111"/>
        <v>124</v>
      </c>
      <c r="CB128" s="29">
        <f t="shared" si="111"/>
        <v>50103</v>
      </c>
      <c r="CC128" s="29">
        <f t="shared" si="111"/>
        <v>97</v>
      </c>
      <c r="CD128" s="29">
        <f t="shared" si="111"/>
        <v>51</v>
      </c>
      <c r="CE128" s="29">
        <f t="shared" si="111"/>
        <v>89</v>
      </c>
      <c r="CF128" s="29">
        <f t="shared" si="111"/>
        <v>60</v>
      </c>
      <c r="CG128" s="29">
        <f t="shared" si="111"/>
        <v>101</v>
      </c>
      <c r="CH128" s="29">
        <f t="shared" si="111"/>
        <v>74</v>
      </c>
      <c r="CI128" s="29">
        <f t="shared" si="111"/>
        <v>439</v>
      </c>
      <c r="CJ128" s="29">
        <f t="shared" si="111"/>
        <v>697</v>
      </c>
      <c r="CK128" s="29">
        <f t="shared" si="111"/>
        <v>2860</v>
      </c>
      <c r="CL128" s="29">
        <f t="shared" si="111"/>
        <v>828</v>
      </c>
      <c r="CM128" s="29">
        <f t="shared" si="111"/>
        <v>470</v>
      </c>
      <c r="CN128" s="29">
        <f t="shared" si="111"/>
        <v>15778</v>
      </c>
      <c r="CO128" s="29">
        <f t="shared" si="111"/>
        <v>8846</v>
      </c>
      <c r="CP128" s="29">
        <f t="shared" si="111"/>
        <v>699</v>
      </c>
      <c r="CQ128" s="29">
        <f t="shared" si="111"/>
        <v>875</v>
      </c>
      <c r="CR128" s="29">
        <f t="shared" si="111"/>
        <v>121</v>
      </c>
      <c r="CS128" s="29">
        <f t="shared" si="111"/>
        <v>184</v>
      </c>
      <c r="CT128" s="29">
        <f t="shared" si="111"/>
        <v>69</v>
      </c>
      <c r="CU128" s="29">
        <f t="shared" si="111"/>
        <v>245</v>
      </c>
      <c r="CV128" s="29">
        <f t="shared" si="111"/>
        <v>29</v>
      </c>
      <c r="CW128" s="29">
        <f t="shared" si="111"/>
        <v>106</v>
      </c>
      <c r="CX128" s="29">
        <f t="shared" si="111"/>
        <v>247</v>
      </c>
      <c r="CY128" s="29">
        <f t="shared" si="111"/>
        <v>93</v>
      </c>
      <c r="CZ128" s="29">
        <f t="shared" si="111"/>
        <v>1422</v>
      </c>
      <c r="DA128" s="29">
        <f t="shared" si="111"/>
        <v>101</v>
      </c>
      <c r="DB128" s="29">
        <f t="shared" si="111"/>
        <v>193</v>
      </c>
      <c r="DC128" s="29">
        <f t="shared" si="111"/>
        <v>101</v>
      </c>
      <c r="DD128" s="29">
        <f t="shared" si="111"/>
        <v>81</v>
      </c>
      <c r="DE128" s="29">
        <f t="shared" si="111"/>
        <v>178</v>
      </c>
      <c r="DF128" s="29">
        <f t="shared" si="111"/>
        <v>13518</v>
      </c>
      <c r="DG128" s="29">
        <f t="shared" si="111"/>
        <v>54</v>
      </c>
      <c r="DH128" s="29">
        <f t="shared" si="111"/>
        <v>1480</v>
      </c>
      <c r="DI128" s="29">
        <f t="shared" si="111"/>
        <v>1753</v>
      </c>
      <c r="DJ128" s="29">
        <f t="shared" si="111"/>
        <v>401</v>
      </c>
      <c r="DK128" s="29">
        <f t="shared" si="111"/>
        <v>236</v>
      </c>
      <c r="DL128" s="29">
        <f t="shared" si="111"/>
        <v>3891</v>
      </c>
      <c r="DM128" s="29">
        <f t="shared" si="111"/>
        <v>194</v>
      </c>
      <c r="DN128" s="29">
        <f t="shared" si="111"/>
        <v>899</v>
      </c>
      <c r="DO128" s="29">
        <f t="shared" si="111"/>
        <v>1944</v>
      </c>
      <c r="DP128" s="29">
        <f t="shared" si="111"/>
        <v>123</v>
      </c>
      <c r="DQ128" s="29">
        <f t="shared" si="111"/>
        <v>300</v>
      </c>
      <c r="DR128" s="29">
        <f t="shared" si="111"/>
        <v>791</v>
      </c>
      <c r="DS128" s="29">
        <f t="shared" si="111"/>
        <v>527</v>
      </c>
      <c r="DT128" s="29">
        <f t="shared" si="111"/>
        <v>110</v>
      </c>
      <c r="DU128" s="29">
        <f t="shared" si="111"/>
        <v>258</v>
      </c>
      <c r="DV128" s="29">
        <f t="shared" si="111"/>
        <v>128</v>
      </c>
      <c r="DW128" s="29">
        <f t="shared" si="111"/>
        <v>232</v>
      </c>
      <c r="DX128" s="29">
        <f t="shared" si="111"/>
        <v>125</v>
      </c>
      <c r="DY128" s="29">
        <f t="shared" si="111"/>
        <v>193</v>
      </c>
      <c r="DZ128" s="29">
        <f t="shared" si="111"/>
        <v>663</v>
      </c>
      <c r="EA128" s="29">
        <f aca="true" t="shared" si="112" ref="EA128:FU128">EA13</f>
        <v>326</v>
      </c>
      <c r="EB128" s="29">
        <f t="shared" si="112"/>
        <v>356</v>
      </c>
      <c r="EC128" s="29">
        <f t="shared" si="112"/>
        <v>177</v>
      </c>
      <c r="ED128" s="29">
        <f t="shared" si="112"/>
        <v>997</v>
      </c>
      <c r="EE128" s="29">
        <f t="shared" si="112"/>
        <v>132</v>
      </c>
      <c r="EF128" s="29">
        <f t="shared" si="112"/>
        <v>984</v>
      </c>
      <c r="EG128" s="29">
        <f t="shared" si="112"/>
        <v>166</v>
      </c>
      <c r="EH128" s="29">
        <f t="shared" si="112"/>
        <v>126</v>
      </c>
      <c r="EI128" s="29">
        <f t="shared" si="112"/>
        <v>10627</v>
      </c>
      <c r="EJ128" s="29">
        <f t="shared" si="112"/>
        <v>5467</v>
      </c>
      <c r="EK128" s="29">
        <f t="shared" si="112"/>
        <v>414</v>
      </c>
      <c r="EL128" s="29">
        <f t="shared" si="112"/>
        <v>280</v>
      </c>
      <c r="EM128" s="29">
        <f t="shared" si="112"/>
        <v>378</v>
      </c>
      <c r="EN128" s="29">
        <f t="shared" si="112"/>
        <v>642</v>
      </c>
      <c r="EO128" s="29">
        <f t="shared" si="112"/>
        <v>311</v>
      </c>
      <c r="EP128" s="29">
        <f t="shared" si="112"/>
        <v>233</v>
      </c>
      <c r="EQ128" s="29">
        <f t="shared" si="112"/>
        <v>1366</v>
      </c>
      <c r="ER128" s="29">
        <f t="shared" si="112"/>
        <v>241</v>
      </c>
      <c r="ES128" s="29">
        <f t="shared" si="112"/>
        <v>66</v>
      </c>
      <c r="ET128" s="29">
        <f t="shared" si="112"/>
        <v>119</v>
      </c>
      <c r="EU128" s="29">
        <f t="shared" si="112"/>
        <v>350</v>
      </c>
      <c r="EV128" s="29">
        <f t="shared" si="112"/>
        <v>47</v>
      </c>
      <c r="EW128" s="29">
        <f t="shared" si="112"/>
        <v>446</v>
      </c>
      <c r="EX128" s="29">
        <f t="shared" si="112"/>
        <v>156</v>
      </c>
      <c r="EY128" s="29">
        <f t="shared" si="112"/>
        <v>122</v>
      </c>
      <c r="EZ128" s="29">
        <f t="shared" si="112"/>
        <v>80</v>
      </c>
      <c r="FA128" s="29">
        <f t="shared" si="112"/>
        <v>1842</v>
      </c>
      <c r="FB128" s="29">
        <f t="shared" si="112"/>
        <v>241</v>
      </c>
      <c r="FC128" s="29">
        <f t="shared" si="112"/>
        <v>1568</v>
      </c>
      <c r="FD128" s="29">
        <f t="shared" si="112"/>
        <v>221</v>
      </c>
      <c r="FE128" s="29">
        <f t="shared" si="112"/>
        <v>76</v>
      </c>
      <c r="FF128" s="29">
        <f t="shared" si="112"/>
        <v>102</v>
      </c>
      <c r="FG128" s="29">
        <f t="shared" si="112"/>
        <v>73</v>
      </c>
      <c r="FH128" s="29">
        <f t="shared" si="112"/>
        <v>51</v>
      </c>
      <c r="FI128" s="29">
        <f t="shared" si="112"/>
        <v>1086</v>
      </c>
      <c r="FJ128" s="29">
        <f t="shared" si="112"/>
        <v>1056</v>
      </c>
      <c r="FK128" s="29">
        <f t="shared" si="112"/>
        <v>1314</v>
      </c>
      <c r="FL128" s="29">
        <f t="shared" si="112"/>
        <v>2576</v>
      </c>
      <c r="FM128" s="29">
        <f t="shared" si="112"/>
        <v>2004</v>
      </c>
      <c r="FN128" s="29">
        <f t="shared" si="112"/>
        <v>11673</v>
      </c>
      <c r="FO128" s="29">
        <f t="shared" si="112"/>
        <v>699</v>
      </c>
      <c r="FP128" s="29">
        <f t="shared" si="112"/>
        <v>1380</v>
      </c>
      <c r="FQ128" s="29">
        <f t="shared" si="112"/>
        <v>486</v>
      </c>
      <c r="FR128" s="29">
        <f t="shared" si="112"/>
        <v>90</v>
      </c>
      <c r="FS128" s="29">
        <f t="shared" si="112"/>
        <v>102</v>
      </c>
      <c r="FT128" s="29">
        <f t="shared" si="112"/>
        <v>52</v>
      </c>
      <c r="FU128" s="29">
        <f t="shared" si="112"/>
        <v>480</v>
      </c>
      <c r="FV128" s="29">
        <f>FV13</f>
        <v>398</v>
      </c>
      <c r="FW128" s="29">
        <f>FW13</f>
        <v>76</v>
      </c>
      <c r="FX128" s="29">
        <f>FX13</f>
        <v>49</v>
      </c>
      <c r="FY128" s="29"/>
      <c r="FZ128" s="29"/>
      <c r="GA128" s="29"/>
      <c r="GB128" s="29"/>
      <c r="GC128" s="29"/>
      <c r="GD128" s="29"/>
      <c r="GE128" s="29"/>
      <c r="GF128" s="29"/>
      <c r="GG128" s="10"/>
      <c r="GH128" s="29"/>
      <c r="GI128" s="29"/>
      <c r="GJ128" s="29"/>
    </row>
    <row r="129" spans="1:198" ht="15">
      <c r="A129" s="4" t="s">
        <v>417</v>
      </c>
      <c r="B129" s="5" t="s">
        <v>418</v>
      </c>
      <c r="C129" s="100">
        <f aca="true" t="shared" si="113" ref="C129:BO129">ROUND(C127/C128,4)</f>
        <v>0.6106</v>
      </c>
      <c r="D129" s="100">
        <f t="shared" si="113"/>
        <v>0.3105</v>
      </c>
      <c r="E129" s="100">
        <f t="shared" si="113"/>
        <v>0.764</v>
      </c>
      <c r="F129" s="100">
        <f t="shared" si="113"/>
        <v>0.2863</v>
      </c>
      <c r="G129" s="100">
        <f t="shared" si="113"/>
        <v>0.2154</v>
      </c>
      <c r="H129" s="100">
        <f t="shared" si="113"/>
        <v>0.1219</v>
      </c>
      <c r="I129" s="100">
        <f t="shared" si="113"/>
        <v>0.6869</v>
      </c>
      <c r="J129" s="100">
        <f t="shared" si="113"/>
        <v>0.5762</v>
      </c>
      <c r="K129" s="100">
        <f t="shared" si="113"/>
        <v>0.4341</v>
      </c>
      <c r="L129" s="100">
        <f t="shared" si="113"/>
        <v>0.512</v>
      </c>
      <c r="M129" s="100">
        <f t="shared" si="113"/>
        <v>0.826</v>
      </c>
      <c r="N129" s="100">
        <f t="shared" si="113"/>
        <v>0.1883</v>
      </c>
      <c r="O129" s="100">
        <f t="shared" si="113"/>
        <v>0.1698</v>
      </c>
      <c r="P129" s="100">
        <f t="shared" si="113"/>
        <v>0.3165</v>
      </c>
      <c r="Q129" s="100">
        <f t="shared" si="113"/>
        <v>0.5905</v>
      </c>
      <c r="R129" s="100">
        <f t="shared" si="113"/>
        <v>0.2933</v>
      </c>
      <c r="S129" s="100">
        <f t="shared" si="113"/>
        <v>0.4174</v>
      </c>
      <c r="T129" s="100">
        <f t="shared" si="113"/>
        <v>0.3085</v>
      </c>
      <c r="U129" s="100">
        <f t="shared" si="113"/>
        <v>0.375</v>
      </c>
      <c r="V129" s="100">
        <f t="shared" si="113"/>
        <v>0.375</v>
      </c>
      <c r="W129" s="101">
        <f t="shared" si="113"/>
        <v>0.4274</v>
      </c>
      <c r="X129" s="100">
        <f t="shared" si="113"/>
        <v>0.4</v>
      </c>
      <c r="Y129" s="100">
        <f t="shared" si="113"/>
        <v>0.6784</v>
      </c>
      <c r="Z129" s="100">
        <f t="shared" si="113"/>
        <v>0.4679</v>
      </c>
      <c r="AA129" s="100">
        <f t="shared" si="113"/>
        <v>0.3082</v>
      </c>
      <c r="AB129" s="100">
        <f t="shared" si="113"/>
        <v>0.1515</v>
      </c>
      <c r="AC129" s="100">
        <f t="shared" si="113"/>
        <v>0.2866</v>
      </c>
      <c r="AD129" s="100">
        <f t="shared" si="113"/>
        <v>0.2458</v>
      </c>
      <c r="AE129" s="100">
        <f t="shared" si="113"/>
        <v>0.381</v>
      </c>
      <c r="AF129" s="100">
        <f t="shared" si="113"/>
        <v>0.2903</v>
      </c>
      <c r="AG129" s="100">
        <f t="shared" si="113"/>
        <v>0.1931</v>
      </c>
      <c r="AH129" s="100">
        <f t="shared" si="113"/>
        <v>0.6125</v>
      </c>
      <c r="AI129" s="100">
        <f t="shared" si="113"/>
        <v>0.4732</v>
      </c>
      <c r="AJ129" s="100">
        <f t="shared" si="113"/>
        <v>0.6291</v>
      </c>
      <c r="AK129" s="100">
        <f t="shared" si="113"/>
        <v>0.7845</v>
      </c>
      <c r="AL129" s="100">
        <f t="shared" si="113"/>
        <v>0.6894</v>
      </c>
      <c r="AM129" s="100">
        <f t="shared" si="113"/>
        <v>0.5745</v>
      </c>
      <c r="AN129" s="100">
        <f t="shared" si="113"/>
        <v>0.3672</v>
      </c>
      <c r="AO129" s="100">
        <f t="shared" si="113"/>
        <v>0.3698</v>
      </c>
      <c r="AP129" s="100">
        <f t="shared" si="113"/>
        <v>0.6531</v>
      </c>
      <c r="AQ129" s="100">
        <f t="shared" si="113"/>
        <v>0.3892</v>
      </c>
      <c r="AR129" s="100">
        <f t="shared" si="113"/>
        <v>0.067</v>
      </c>
      <c r="AS129" s="100">
        <f t="shared" si="113"/>
        <v>0.3216</v>
      </c>
      <c r="AT129" s="100">
        <f t="shared" si="113"/>
        <v>0.1149</v>
      </c>
      <c r="AU129" s="100">
        <f t="shared" si="113"/>
        <v>0.2212</v>
      </c>
      <c r="AV129" s="100">
        <f t="shared" si="113"/>
        <v>0.3315</v>
      </c>
      <c r="AW129" s="100">
        <f t="shared" si="113"/>
        <v>0.1971</v>
      </c>
      <c r="AX129" s="100">
        <f t="shared" si="113"/>
        <v>0.3636</v>
      </c>
      <c r="AY129" s="100">
        <f t="shared" si="113"/>
        <v>0.3369</v>
      </c>
      <c r="AZ129" s="100">
        <f t="shared" si="113"/>
        <v>0.6403</v>
      </c>
      <c r="BA129" s="100">
        <f t="shared" si="113"/>
        <v>0.3352</v>
      </c>
      <c r="BB129" s="100">
        <f t="shared" si="113"/>
        <v>0.3089</v>
      </c>
      <c r="BC129" s="100">
        <f t="shared" si="113"/>
        <v>0.4521</v>
      </c>
      <c r="BD129" s="100">
        <f t="shared" si="113"/>
        <v>0.1158</v>
      </c>
      <c r="BE129" s="100">
        <f t="shared" si="113"/>
        <v>0.25</v>
      </c>
      <c r="BF129" s="100">
        <f t="shared" si="113"/>
        <v>0.083</v>
      </c>
      <c r="BG129" s="100">
        <f t="shared" si="113"/>
        <v>0.53</v>
      </c>
      <c r="BH129" s="100">
        <f t="shared" si="113"/>
        <v>0.2105</v>
      </c>
      <c r="BI129" s="100">
        <f t="shared" si="113"/>
        <v>0.3806</v>
      </c>
      <c r="BJ129" s="100">
        <f t="shared" si="113"/>
        <v>0.069</v>
      </c>
      <c r="BK129" s="100">
        <f t="shared" si="113"/>
        <v>0.1367</v>
      </c>
      <c r="BL129" s="100">
        <f t="shared" si="113"/>
        <v>0.2331</v>
      </c>
      <c r="BM129" s="100">
        <f t="shared" si="113"/>
        <v>0.5054</v>
      </c>
      <c r="BN129" s="100">
        <f t="shared" si="113"/>
        <v>0.3838</v>
      </c>
      <c r="BO129" s="100">
        <f t="shared" si="113"/>
        <v>0.3788</v>
      </c>
      <c r="BP129" s="100">
        <f aca="true" t="shared" si="114" ref="BP129:EA129">ROUND(BP127/BP128,4)</f>
        <v>0.3947</v>
      </c>
      <c r="BQ129" s="100">
        <f t="shared" si="114"/>
        <v>0.3717</v>
      </c>
      <c r="BR129" s="100">
        <f t="shared" si="114"/>
        <v>0.3837</v>
      </c>
      <c r="BS129" s="100">
        <f t="shared" si="114"/>
        <v>0.366</v>
      </c>
      <c r="BT129" s="100">
        <f t="shared" si="114"/>
        <v>0.1932</v>
      </c>
      <c r="BU129" s="100">
        <f t="shared" si="114"/>
        <v>0.3279</v>
      </c>
      <c r="BV129" s="100">
        <f t="shared" si="114"/>
        <v>0.2112</v>
      </c>
      <c r="BW129" s="100">
        <f t="shared" si="114"/>
        <v>0.1535</v>
      </c>
      <c r="BX129" s="100">
        <f t="shared" si="114"/>
        <v>0.1964</v>
      </c>
      <c r="BY129" s="100">
        <f t="shared" si="114"/>
        <v>0.6723</v>
      </c>
      <c r="BZ129" s="100">
        <f t="shared" si="114"/>
        <v>0.4297</v>
      </c>
      <c r="CA129" s="100">
        <f t="shared" si="114"/>
        <v>0.3629</v>
      </c>
      <c r="CB129" s="100">
        <f t="shared" si="114"/>
        <v>0.2585</v>
      </c>
      <c r="CC129" s="100">
        <f t="shared" si="114"/>
        <v>0.299</v>
      </c>
      <c r="CD129" s="100">
        <f t="shared" si="114"/>
        <v>0.549</v>
      </c>
      <c r="CE129" s="100">
        <f t="shared" si="114"/>
        <v>0.3933</v>
      </c>
      <c r="CF129" s="100">
        <f t="shared" si="114"/>
        <v>0.35</v>
      </c>
      <c r="CG129" s="100">
        <f t="shared" si="114"/>
        <v>0.3267</v>
      </c>
      <c r="CH129" s="100">
        <f t="shared" si="114"/>
        <v>0.4595</v>
      </c>
      <c r="CI129" s="100">
        <f t="shared" si="114"/>
        <v>0.4351</v>
      </c>
      <c r="CJ129" s="100">
        <f t="shared" si="114"/>
        <v>0.6241</v>
      </c>
      <c r="CK129" s="100">
        <f t="shared" si="114"/>
        <v>0.2336</v>
      </c>
      <c r="CL129" s="100">
        <f t="shared" si="114"/>
        <v>0.1812</v>
      </c>
      <c r="CM129" s="100">
        <f t="shared" si="114"/>
        <v>0.4787</v>
      </c>
      <c r="CN129" s="100">
        <f t="shared" si="114"/>
        <v>0.2372</v>
      </c>
      <c r="CO129" s="100">
        <f t="shared" si="114"/>
        <v>0.236</v>
      </c>
      <c r="CP129" s="100">
        <f t="shared" si="114"/>
        <v>0.299</v>
      </c>
      <c r="CQ129" s="100">
        <f t="shared" si="114"/>
        <v>0.5154</v>
      </c>
      <c r="CR129" s="100">
        <f t="shared" si="114"/>
        <v>0.2562</v>
      </c>
      <c r="CS129" s="100">
        <f t="shared" si="114"/>
        <v>0.1957</v>
      </c>
      <c r="CT129" s="100">
        <f t="shared" si="114"/>
        <v>0.6667</v>
      </c>
      <c r="CU129" s="100">
        <f t="shared" si="114"/>
        <v>0.1265</v>
      </c>
      <c r="CV129" s="100">
        <f t="shared" si="114"/>
        <v>0.2414</v>
      </c>
      <c r="CW129" s="100">
        <f t="shared" si="114"/>
        <v>0.4717</v>
      </c>
      <c r="CX129" s="100">
        <f t="shared" si="114"/>
        <v>0.3603</v>
      </c>
      <c r="CY129" s="100">
        <f t="shared" si="114"/>
        <v>0.2043</v>
      </c>
      <c r="CZ129" s="100">
        <f t="shared" si="114"/>
        <v>0.4072</v>
      </c>
      <c r="DA129" s="100">
        <f t="shared" si="114"/>
        <v>0.1584</v>
      </c>
      <c r="DB129" s="100">
        <f t="shared" si="114"/>
        <v>0.1865</v>
      </c>
      <c r="DC129" s="100">
        <f t="shared" si="114"/>
        <v>0.297</v>
      </c>
      <c r="DD129" s="100">
        <f t="shared" si="114"/>
        <v>0.4198</v>
      </c>
      <c r="DE129" s="100">
        <f t="shared" si="114"/>
        <v>0.3202</v>
      </c>
      <c r="DF129" s="100">
        <f t="shared" si="114"/>
        <v>0.408</v>
      </c>
      <c r="DG129" s="100">
        <f t="shared" si="114"/>
        <v>0.1852</v>
      </c>
      <c r="DH129" s="100">
        <f t="shared" si="114"/>
        <v>0.2959</v>
      </c>
      <c r="DI129" s="100">
        <f t="shared" si="114"/>
        <v>0.5134</v>
      </c>
      <c r="DJ129" s="100">
        <f t="shared" si="114"/>
        <v>0.3666</v>
      </c>
      <c r="DK129" s="100">
        <f t="shared" si="114"/>
        <v>0.4831</v>
      </c>
      <c r="DL129" s="100">
        <f t="shared" si="114"/>
        <v>0.4567</v>
      </c>
      <c r="DM129" s="100">
        <f t="shared" si="114"/>
        <v>0.4433</v>
      </c>
      <c r="DN129" s="100">
        <f t="shared" si="114"/>
        <v>0.4372</v>
      </c>
      <c r="DO129" s="100">
        <f t="shared" si="114"/>
        <v>0.6384</v>
      </c>
      <c r="DP129" s="100">
        <f t="shared" si="114"/>
        <v>0.2683</v>
      </c>
      <c r="DQ129" s="100">
        <f t="shared" si="114"/>
        <v>0.3167</v>
      </c>
      <c r="DR129" s="100">
        <f t="shared" si="114"/>
        <v>0.6094</v>
      </c>
      <c r="DS129" s="100">
        <f t="shared" si="114"/>
        <v>0.6528</v>
      </c>
      <c r="DT129" s="100">
        <f t="shared" si="114"/>
        <v>0.6455</v>
      </c>
      <c r="DU129" s="100">
        <f t="shared" si="114"/>
        <v>0.4031</v>
      </c>
      <c r="DV129" s="100">
        <f t="shared" si="114"/>
        <v>0.3828</v>
      </c>
      <c r="DW129" s="100">
        <f t="shared" si="114"/>
        <v>0.3664</v>
      </c>
      <c r="DX129" s="100">
        <f t="shared" si="114"/>
        <v>0.16</v>
      </c>
      <c r="DY129" s="100">
        <f t="shared" si="114"/>
        <v>0.1762</v>
      </c>
      <c r="DZ129" s="100">
        <f t="shared" si="114"/>
        <v>0.2097</v>
      </c>
      <c r="EA129" s="100">
        <f t="shared" si="114"/>
        <v>0.3037</v>
      </c>
      <c r="EB129" s="100">
        <f aca="true" t="shared" si="115" ref="EB129:FX129">ROUND(EB127/EB128,4)</f>
        <v>0.3567</v>
      </c>
      <c r="EC129" s="100">
        <f t="shared" si="115"/>
        <v>0.1582</v>
      </c>
      <c r="ED129" s="100">
        <f t="shared" si="115"/>
        <v>0.0351</v>
      </c>
      <c r="EE129" s="100">
        <f t="shared" si="115"/>
        <v>0.4545</v>
      </c>
      <c r="EF129" s="100">
        <f t="shared" si="115"/>
        <v>0.5955</v>
      </c>
      <c r="EG129" s="100">
        <f t="shared" si="115"/>
        <v>0.5241</v>
      </c>
      <c r="EH129" s="100">
        <f t="shared" si="115"/>
        <v>0.4921</v>
      </c>
      <c r="EI129" s="100">
        <f t="shared" si="115"/>
        <v>0.5807</v>
      </c>
      <c r="EJ129" s="100">
        <f t="shared" si="115"/>
        <v>0.2755</v>
      </c>
      <c r="EK129" s="100">
        <f t="shared" si="115"/>
        <v>0.2101</v>
      </c>
      <c r="EL129" s="100">
        <f t="shared" si="115"/>
        <v>0.1857</v>
      </c>
      <c r="EM129" s="100">
        <f t="shared" si="115"/>
        <v>0.5556</v>
      </c>
      <c r="EN129" s="100">
        <f t="shared" si="115"/>
        <v>0.6075</v>
      </c>
      <c r="EO129" s="100">
        <f t="shared" si="115"/>
        <v>0.3248</v>
      </c>
      <c r="EP129" s="100">
        <f t="shared" si="115"/>
        <v>0.2661</v>
      </c>
      <c r="EQ129" s="100">
        <f t="shared" si="115"/>
        <v>0.0717</v>
      </c>
      <c r="ER129" s="100">
        <f t="shared" si="115"/>
        <v>0.1743</v>
      </c>
      <c r="ES129" s="100">
        <f t="shared" si="115"/>
        <v>0.4545</v>
      </c>
      <c r="ET129" s="100">
        <f t="shared" si="115"/>
        <v>0.4538</v>
      </c>
      <c r="EU129" s="100">
        <f t="shared" si="115"/>
        <v>0.84</v>
      </c>
      <c r="EV129" s="100">
        <f t="shared" si="115"/>
        <v>0.5532</v>
      </c>
      <c r="EW129" s="100">
        <f t="shared" si="115"/>
        <v>0.1525</v>
      </c>
      <c r="EX129" s="100">
        <f t="shared" si="115"/>
        <v>0.25</v>
      </c>
      <c r="EY129" s="100">
        <f t="shared" si="115"/>
        <v>0.3607</v>
      </c>
      <c r="EZ129" s="100">
        <f t="shared" si="115"/>
        <v>0.5125</v>
      </c>
      <c r="FA129" s="100">
        <f t="shared" si="115"/>
        <v>0.2476</v>
      </c>
      <c r="FB129" s="100">
        <f t="shared" si="115"/>
        <v>0.5062</v>
      </c>
      <c r="FC129" s="100">
        <f t="shared" si="115"/>
        <v>0.2188</v>
      </c>
      <c r="FD129" s="100">
        <f t="shared" si="115"/>
        <v>0.3846</v>
      </c>
      <c r="FE129" s="100">
        <f t="shared" si="115"/>
        <v>0.4605</v>
      </c>
      <c r="FF129" s="100">
        <f t="shared" si="115"/>
        <v>0.3137</v>
      </c>
      <c r="FG129" s="100">
        <f t="shared" si="115"/>
        <v>0.2466</v>
      </c>
      <c r="FH129" s="100">
        <f t="shared" si="115"/>
        <v>0.3333</v>
      </c>
      <c r="FI129" s="100">
        <f t="shared" si="115"/>
        <v>0.512</v>
      </c>
      <c r="FJ129" s="100">
        <f t="shared" si="115"/>
        <v>0.2481</v>
      </c>
      <c r="FK129" s="100">
        <f t="shared" si="115"/>
        <v>0.3866</v>
      </c>
      <c r="FL129" s="100">
        <f t="shared" si="115"/>
        <v>0.1363</v>
      </c>
      <c r="FM129" s="100">
        <f t="shared" si="115"/>
        <v>0.253</v>
      </c>
      <c r="FN129" s="100">
        <f t="shared" si="115"/>
        <v>0.5411</v>
      </c>
      <c r="FO129" s="100">
        <f t="shared" si="115"/>
        <v>0.3562</v>
      </c>
      <c r="FP129" s="100">
        <f t="shared" si="115"/>
        <v>0.5986</v>
      </c>
      <c r="FQ129" s="100">
        <f t="shared" si="115"/>
        <v>0.4774</v>
      </c>
      <c r="FR129" s="100">
        <f t="shared" si="115"/>
        <v>0.4</v>
      </c>
      <c r="FS129" s="100">
        <f t="shared" si="115"/>
        <v>0.2157</v>
      </c>
      <c r="FT129" s="100">
        <f t="shared" si="115"/>
        <v>0.3077</v>
      </c>
      <c r="FU129" s="100">
        <f t="shared" si="115"/>
        <v>0.425</v>
      </c>
      <c r="FV129" s="100">
        <f t="shared" si="115"/>
        <v>0.3869</v>
      </c>
      <c r="FW129" s="100">
        <f t="shared" si="115"/>
        <v>0.3158</v>
      </c>
      <c r="FX129" s="100">
        <f t="shared" si="115"/>
        <v>0.5306</v>
      </c>
      <c r="FY129" s="100"/>
      <c r="FZ129" s="84"/>
      <c r="GA129" s="84"/>
      <c r="GB129" s="84"/>
      <c r="GC129" s="84"/>
      <c r="GD129" s="84"/>
      <c r="GE129" s="16"/>
      <c r="GF129" s="16"/>
      <c r="GG129" s="10"/>
      <c r="GH129" s="27"/>
      <c r="GI129" s="27"/>
      <c r="GJ129" s="27"/>
      <c r="GK129" s="27"/>
      <c r="GL129" s="27"/>
      <c r="GM129" s="27"/>
      <c r="GN129" s="27"/>
      <c r="GO129" s="27"/>
      <c r="GP129" s="27"/>
    </row>
    <row r="130" spans="1:192" ht="15">
      <c r="A130" s="4" t="s">
        <v>419</v>
      </c>
      <c r="B130" s="5" t="s">
        <v>420</v>
      </c>
      <c r="C130" s="21">
        <f aca="true" t="shared" si="116" ref="C130:BN130">ROUND(C129*C14,1)+C24</f>
        <v>3211.4</v>
      </c>
      <c r="D130" s="21">
        <f t="shared" si="116"/>
        <v>13095.2</v>
      </c>
      <c r="E130" s="21">
        <f t="shared" si="116"/>
        <v>5143.2</v>
      </c>
      <c r="F130" s="21">
        <f t="shared" si="116"/>
        <v>4167</v>
      </c>
      <c r="G130" s="21">
        <f t="shared" si="116"/>
        <v>223.6</v>
      </c>
      <c r="H130" s="21">
        <f t="shared" si="116"/>
        <v>114.3</v>
      </c>
      <c r="I130" s="21">
        <f t="shared" si="116"/>
        <v>6857.5</v>
      </c>
      <c r="J130" s="21">
        <f t="shared" si="116"/>
        <v>1134.5</v>
      </c>
      <c r="K130" s="21">
        <f t="shared" si="116"/>
        <v>125.5</v>
      </c>
      <c r="L130" s="21">
        <f t="shared" si="116"/>
        <v>1441</v>
      </c>
      <c r="M130" s="21">
        <f t="shared" si="116"/>
        <v>1138.4</v>
      </c>
      <c r="N130" s="21">
        <f t="shared" si="116"/>
        <v>9599.9</v>
      </c>
      <c r="O130" s="21">
        <f t="shared" si="116"/>
        <v>2556.5</v>
      </c>
      <c r="P130" s="21">
        <f t="shared" si="116"/>
        <v>45.7</v>
      </c>
      <c r="Q130" s="21">
        <f t="shared" si="116"/>
        <v>20605.8</v>
      </c>
      <c r="R130" s="21">
        <f t="shared" si="116"/>
        <v>125.8</v>
      </c>
      <c r="S130" s="21">
        <f t="shared" si="116"/>
        <v>614.7</v>
      </c>
      <c r="T130" s="21">
        <f t="shared" si="116"/>
        <v>46.9</v>
      </c>
      <c r="U130" s="21">
        <f t="shared" si="116"/>
        <v>23.1</v>
      </c>
      <c r="V130" s="21">
        <f t="shared" si="116"/>
        <v>98.6</v>
      </c>
      <c r="W130" s="18">
        <f t="shared" si="116"/>
        <v>175.9</v>
      </c>
      <c r="X130" s="21">
        <f t="shared" si="116"/>
        <v>17</v>
      </c>
      <c r="Y130" s="21">
        <f t="shared" si="116"/>
        <v>351.1</v>
      </c>
      <c r="Z130" s="21">
        <f t="shared" si="116"/>
        <v>109.3</v>
      </c>
      <c r="AA130" s="21">
        <f t="shared" si="116"/>
        <v>7672.5</v>
      </c>
      <c r="AB130" s="21">
        <f t="shared" si="116"/>
        <v>4308.4</v>
      </c>
      <c r="AC130" s="21">
        <f t="shared" si="116"/>
        <v>251.9</v>
      </c>
      <c r="AD130" s="21">
        <f t="shared" si="116"/>
        <v>256.9</v>
      </c>
      <c r="AE130" s="21">
        <f t="shared" si="116"/>
        <v>35.6</v>
      </c>
      <c r="AF130" s="21">
        <f t="shared" si="116"/>
        <v>46.3</v>
      </c>
      <c r="AG130" s="21">
        <f t="shared" si="116"/>
        <v>164</v>
      </c>
      <c r="AH130" s="21">
        <f t="shared" si="116"/>
        <v>621.7</v>
      </c>
      <c r="AI130" s="21">
        <f t="shared" si="116"/>
        <v>142.2</v>
      </c>
      <c r="AJ130" s="21">
        <f t="shared" si="116"/>
        <v>166.4</v>
      </c>
      <c r="AK130" s="21">
        <f t="shared" si="116"/>
        <v>183.6</v>
      </c>
      <c r="AL130" s="21">
        <f t="shared" si="116"/>
        <v>170.2</v>
      </c>
      <c r="AM130" s="21">
        <f t="shared" si="116"/>
        <v>272.6</v>
      </c>
      <c r="AN130" s="21">
        <f t="shared" si="116"/>
        <v>163.6</v>
      </c>
      <c r="AO130" s="21">
        <f t="shared" si="116"/>
        <v>1827.6</v>
      </c>
      <c r="AP130" s="21">
        <f t="shared" si="116"/>
        <v>45858.2</v>
      </c>
      <c r="AQ130" s="21">
        <f t="shared" si="116"/>
        <v>98.7</v>
      </c>
      <c r="AR130" s="21">
        <f t="shared" si="116"/>
        <v>4054.1</v>
      </c>
      <c r="AS130" s="21">
        <f t="shared" si="116"/>
        <v>2097.6</v>
      </c>
      <c r="AT130" s="21">
        <f t="shared" si="116"/>
        <v>291.1</v>
      </c>
      <c r="AU130" s="21">
        <f t="shared" si="116"/>
        <v>74</v>
      </c>
      <c r="AV130" s="21">
        <f t="shared" si="116"/>
        <v>93.5</v>
      </c>
      <c r="AW130" s="21">
        <f t="shared" si="116"/>
        <v>43</v>
      </c>
      <c r="AX130" s="21">
        <f t="shared" si="116"/>
        <v>15.8</v>
      </c>
      <c r="AY130" s="21">
        <f t="shared" si="116"/>
        <v>199.1</v>
      </c>
      <c r="AZ130" s="21">
        <f t="shared" si="116"/>
        <v>6607.9</v>
      </c>
      <c r="BA130" s="21">
        <f t="shared" si="116"/>
        <v>2751.9</v>
      </c>
      <c r="BB130" s="21">
        <f t="shared" si="116"/>
        <v>2140.2</v>
      </c>
      <c r="BC130" s="21">
        <f t="shared" si="116"/>
        <v>13368.9</v>
      </c>
      <c r="BD130" s="21">
        <f t="shared" si="116"/>
        <v>528.1</v>
      </c>
      <c r="BE130" s="21">
        <f t="shared" si="116"/>
        <v>334.4</v>
      </c>
      <c r="BF130" s="21">
        <f t="shared" si="116"/>
        <v>1830.6</v>
      </c>
      <c r="BG130" s="21">
        <f t="shared" si="116"/>
        <v>420.3</v>
      </c>
      <c r="BH130" s="21">
        <f t="shared" si="116"/>
        <v>137.2</v>
      </c>
      <c r="BI130" s="21">
        <f t="shared" si="116"/>
        <v>94.9</v>
      </c>
      <c r="BJ130" s="21">
        <f t="shared" si="116"/>
        <v>420.5</v>
      </c>
      <c r="BK130" s="21">
        <f t="shared" si="116"/>
        <v>1869.2</v>
      </c>
      <c r="BL130" s="21">
        <f t="shared" si="116"/>
        <v>68.2</v>
      </c>
      <c r="BM130" s="21">
        <f t="shared" si="116"/>
        <v>152.1</v>
      </c>
      <c r="BN130" s="21">
        <f t="shared" si="116"/>
        <v>1368.6</v>
      </c>
      <c r="BO130" s="21">
        <f aca="true" t="shared" si="117" ref="BO130:DZ130">ROUND(BO129*BO14,1)+BO24</f>
        <v>595.1</v>
      </c>
      <c r="BP130" s="21">
        <f t="shared" si="117"/>
        <v>77.6</v>
      </c>
      <c r="BQ130" s="21">
        <f t="shared" si="117"/>
        <v>2035.5</v>
      </c>
      <c r="BR130" s="21">
        <f t="shared" si="117"/>
        <v>1806.5</v>
      </c>
      <c r="BS130" s="21">
        <f t="shared" si="117"/>
        <v>406.1</v>
      </c>
      <c r="BT130" s="21">
        <f t="shared" si="117"/>
        <v>58.2</v>
      </c>
      <c r="BU130" s="21">
        <f t="shared" si="117"/>
        <v>143.1</v>
      </c>
      <c r="BV130" s="21">
        <f t="shared" si="117"/>
        <v>284.5</v>
      </c>
      <c r="BW130" s="21">
        <f t="shared" si="117"/>
        <v>266.7</v>
      </c>
      <c r="BX130" s="21">
        <f t="shared" si="117"/>
        <v>17.1</v>
      </c>
      <c r="BY130" s="21">
        <f t="shared" si="117"/>
        <v>378.8</v>
      </c>
      <c r="BZ130" s="21">
        <f t="shared" si="117"/>
        <v>102.1</v>
      </c>
      <c r="CA130" s="21">
        <f t="shared" si="117"/>
        <v>69.1</v>
      </c>
      <c r="CB130" s="21">
        <f t="shared" si="117"/>
        <v>21032.3</v>
      </c>
      <c r="CC130" s="21">
        <f t="shared" si="117"/>
        <v>51.5</v>
      </c>
      <c r="CD130" s="21">
        <f t="shared" si="117"/>
        <v>40.4</v>
      </c>
      <c r="CE130" s="21">
        <f t="shared" si="117"/>
        <v>55.8</v>
      </c>
      <c r="CF130" s="21">
        <f t="shared" si="117"/>
        <v>38.5</v>
      </c>
      <c r="CG130" s="21">
        <f t="shared" si="117"/>
        <v>54.9</v>
      </c>
      <c r="CH130" s="21">
        <f t="shared" si="117"/>
        <v>54.2</v>
      </c>
      <c r="CI130" s="21">
        <f t="shared" si="117"/>
        <v>308.4</v>
      </c>
      <c r="CJ130" s="21">
        <f t="shared" si="117"/>
        <v>646.8</v>
      </c>
      <c r="CK130" s="21">
        <f t="shared" si="117"/>
        <v>1057.1</v>
      </c>
      <c r="CL130" s="21">
        <f t="shared" si="117"/>
        <v>243.1</v>
      </c>
      <c r="CM130" s="21">
        <f t="shared" si="117"/>
        <v>371.2</v>
      </c>
      <c r="CN130" s="21">
        <f t="shared" si="117"/>
        <v>6017.3</v>
      </c>
      <c r="CO130" s="21">
        <f t="shared" si="117"/>
        <v>3401.2</v>
      </c>
      <c r="CP130" s="21">
        <f t="shared" si="117"/>
        <v>347.9</v>
      </c>
      <c r="CQ130" s="21">
        <f t="shared" si="117"/>
        <v>693.5</v>
      </c>
      <c r="CR130" s="21">
        <f t="shared" si="117"/>
        <v>51.9</v>
      </c>
      <c r="CS130" s="21">
        <f t="shared" si="117"/>
        <v>62.1</v>
      </c>
      <c r="CT130" s="21">
        <f t="shared" si="117"/>
        <v>75.7</v>
      </c>
      <c r="CU130" s="21">
        <f t="shared" si="117"/>
        <v>61.3</v>
      </c>
      <c r="CV130" s="21">
        <f t="shared" si="117"/>
        <v>13.6</v>
      </c>
      <c r="CW130" s="21">
        <f t="shared" si="117"/>
        <v>77.8</v>
      </c>
      <c r="CX130" s="21">
        <f t="shared" si="117"/>
        <v>155.6</v>
      </c>
      <c r="CY130" s="21">
        <f t="shared" si="117"/>
        <v>53.7</v>
      </c>
      <c r="CZ130" s="21">
        <f t="shared" si="117"/>
        <v>921.6</v>
      </c>
      <c r="DA130" s="21">
        <f t="shared" si="117"/>
        <v>26.5</v>
      </c>
      <c r="DB130" s="21">
        <f t="shared" si="117"/>
        <v>55.1</v>
      </c>
      <c r="DC130" s="21">
        <f t="shared" si="117"/>
        <v>44</v>
      </c>
      <c r="DD130" s="21">
        <f t="shared" si="117"/>
        <v>52.1</v>
      </c>
      <c r="DE130" s="21">
        <f t="shared" si="117"/>
        <v>144.1</v>
      </c>
      <c r="DF130" s="21">
        <f t="shared" si="117"/>
        <v>8583.7</v>
      </c>
      <c r="DG130" s="21">
        <f t="shared" si="117"/>
        <v>16.9</v>
      </c>
      <c r="DH130" s="21">
        <f t="shared" si="117"/>
        <v>685</v>
      </c>
      <c r="DI130" s="21">
        <f t="shared" si="117"/>
        <v>1434.6</v>
      </c>
      <c r="DJ130" s="21">
        <f t="shared" si="117"/>
        <v>232.8</v>
      </c>
      <c r="DK130" s="21">
        <f t="shared" si="117"/>
        <v>174.9</v>
      </c>
      <c r="DL130" s="21">
        <f t="shared" si="117"/>
        <v>2784.9</v>
      </c>
      <c r="DM130" s="21">
        <f t="shared" si="117"/>
        <v>131.4</v>
      </c>
      <c r="DN130" s="21">
        <f t="shared" si="117"/>
        <v>603</v>
      </c>
      <c r="DO130" s="21">
        <f t="shared" si="117"/>
        <v>1920.2</v>
      </c>
      <c r="DP130" s="21">
        <f t="shared" si="117"/>
        <v>49.9</v>
      </c>
      <c r="DQ130" s="21">
        <f t="shared" si="117"/>
        <v>156.3</v>
      </c>
      <c r="DR130" s="21">
        <f t="shared" si="117"/>
        <v>772</v>
      </c>
      <c r="DS130" s="21">
        <f t="shared" si="117"/>
        <v>515.1</v>
      </c>
      <c r="DT130" s="21">
        <f t="shared" si="117"/>
        <v>110.4</v>
      </c>
      <c r="DU130" s="21">
        <f t="shared" si="117"/>
        <v>155.2</v>
      </c>
      <c r="DV130" s="21">
        <f t="shared" si="117"/>
        <v>73.3</v>
      </c>
      <c r="DW130" s="21">
        <f t="shared" si="117"/>
        <v>134.1</v>
      </c>
      <c r="DX130" s="21">
        <f t="shared" si="117"/>
        <v>34.9</v>
      </c>
      <c r="DY130" s="21">
        <f t="shared" si="117"/>
        <v>59.4</v>
      </c>
      <c r="DZ130" s="21">
        <f t="shared" si="117"/>
        <v>231.6</v>
      </c>
      <c r="EA130" s="21">
        <f aca="true" t="shared" si="118" ref="EA130:FX130">ROUND(EA129*EA14,1)+EA24</f>
        <v>151.5</v>
      </c>
      <c r="EB130" s="21">
        <f t="shared" si="118"/>
        <v>208.1</v>
      </c>
      <c r="EC130" s="21">
        <f t="shared" si="118"/>
        <v>43.5</v>
      </c>
      <c r="ED130" s="21">
        <f t="shared" si="118"/>
        <v>65.7</v>
      </c>
      <c r="EE130" s="21">
        <f t="shared" si="118"/>
        <v>97.9</v>
      </c>
      <c r="EF130" s="21">
        <f t="shared" si="118"/>
        <v>913</v>
      </c>
      <c r="EG130" s="21">
        <f t="shared" si="118"/>
        <v>134.3</v>
      </c>
      <c r="EH130" s="21">
        <f t="shared" si="118"/>
        <v>99.9</v>
      </c>
      <c r="EI130" s="21">
        <f t="shared" si="118"/>
        <v>9642.7</v>
      </c>
      <c r="EJ130" s="21">
        <f t="shared" si="118"/>
        <v>2327.4</v>
      </c>
      <c r="EK130" s="21">
        <f t="shared" si="118"/>
        <v>138.7</v>
      </c>
      <c r="EL130" s="21">
        <f t="shared" si="118"/>
        <v>83</v>
      </c>
      <c r="EM130" s="21">
        <f t="shared" si="118"/>
        <v>321.6</v>
      </c>
      <c r="EN130" s="21">
        <f t="shared" si="118"/>
        <v>667.6</v>
      </c>
      <c r="EO130" s="21">
        <f t="shared" si="118"/>
        <v>150.7</v>
      </c>
      <c r="EP130" s="21">
        <f t="shared" si="118"/>
        <v>106.1</v>
      </c>
      <c r="EQ130" s="21">
        <f t="shared" si="118"/>
        <v>160.1</v>
      </c>
      <c r="ER130" s="21">
        <f t="shared" si="118"/>
        <v>65.5</v>
      </c>
      <c r="ES130" s="21">
        <f t="shared" si="118"/>
        <v>49.5</v>
      </c>
      <c r="ET130" s="21">
        <f t="shared" si="118"/>
        <v>91</v>
      </c>
      <c r="EU130" s="21">
        <f t="shared" si="118"/>
        <v>463.7</v>
      </c>
      <c r="EV130" s="21">
        <f t="shared" si="118"/>
        <v>34.6</v>
      </c>
      <c r="EW130" s="21">
        <f t="shared" si="118"/>
        <v>100.3</v>
      </c>
      <c r="EX130" s="21">
        <f t="shared" si="118"/>
        <v>58.8</v>
      </c>
      <c r="EY130" s="21">
        <f t="shared" si="118"/>
        <v>429.8</v>
      </c>
      <c r="EZ130" s="21">
        <f t="shared" si="118"/>
        <v>56.4</v>
      </c>
      <c r="FA130" s="21">
        <f t="shared" si="118"/>
        <v>729.4</v>
      </c>
      <c r="FB130" s="21">
        <f t="shared" si="118"/>
        <v>208</v>
      </c>
      <c r="FC130" s="21">
        <f t="shared" si="118"/>
        <v>571</v>
      </c>
      <c r="FD130" s="21">
        <f t="shared" si="118"/>
        <v>137.5</v>
      </c>
      <c r="FE130" s="21">
        <f t="shared" si="118"/>
        <v>45.4</v>
      </c>
      <c r="FF130" s="21">
        <f t="shared" si="118"/>
        <v>56.3</v>
      </c>
      <c r="FG130" s="21">
        <f t="shared" si="118"/>
        <v>27.5</v>
      </c>
      <c r="FH130" s="21">
        <f t="shared" si="118"/>
        <v>31</v>
      </c>
      <c r="FI130" s="21">
        <f t="shared" si="118"/>
        <v>885.8</v>
      </c>
      <c r="FJ130" s="21">
        <f t="shared" si="118"/>
        <v>413.8</v>
      </c>
      <c r="FK130" s="21">
        <f t="shared" si="118"/>
        <v>775.8</v>
      </c>
      <c r="FL130" s="21">
        <f t="shared" si="118"/>
        <v>521.6</v>
      </c>
      <c r="FM130" s="21">
        <f t="shared" si="118"/>
        <v>735.9</v>
      </c>
      <c r="FN130" s="21">
        <f t="shared" si="118"/>
        <v>9704.4</v>
      </c>
      <c r="FO130" s="21">
        <f t="shared" si="118"/>
        <v>388.3</v>
      </c>
      <c r="FP130" s="21">
        <f t="shared" si="118"/>
        <v>1296</v>
      </c>
      <c r="FQ130" s="21">
        <f t="shared" si="118"/>
        <v>374.6</v>
      </c>
      <c r="FR130" s="21">
        <f t="shared" si="118"/>
        <v>56.4</v>
      </c>
      <c r="FS130" s="21">
        <f t="shared" si="118"/>
        <v>33</v>
      </c>
      <c r="FT130" s="21">
        <f t="shared" si="118"/>
        <v>27.4</v>
      </c>
      <c r="FU130" s="21">
        <f t="shared" si="118"/>
        <v>323.1</v>
      </c>
      <c r="FV130" s="21">
        <f t="shared" si="118"/>
        <v>241.7</v>
      </c>
      <c r="FW130" s="21">
        <f t="shared" si="118"/>
        <v>39.8</v>
      </c>
      <c r="FX130" s="21">
        <f t="shared" si="118"/>
        <v>43</v>
      </c>
      <c r="FY130" s="21"/>
      <c r="FZ130" s="84">
        <f>SUM(C130:FX130)</f>
        <v>267860.80000000005</v>
      </c>
      <c r="GA130" s="84"/>
      <c r="GB130" s="84"/>
      <c r="GC130" s="84"/>
      <c r="GD130" s="84"/>
      <c r="GE130" s="16"/>
      <c r="GF130" s="16"/>
      <c r="GG130" s="10"/>
      <c r="GH130" s="21"/>
      <c r="GI130" s="21"/>
      <c r="GJ130" s="21"/>
    </row>
    <row r="131" spans="1:192" ht="15">
      <c r="A131" s="5"/>
      <c r="B131" s="5" t="s">
        <v>421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1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84"/>
      <c r="GA131" s="84"/>
      <c r="GB131" s="84"/>
      <c r="GC131" s="84"/>
      <c r="GD131" s="84"/>
      <c r="GE131" s="16"/>
      <c r="GF131" s="16"/>
      <c r="GG131" s="10"/>
      <c r="GH131" s="40"/>
      <c r="GI131" s="40"/>
      <c r="GJ131" s="40"/>
    </row>
    <row r="132" spans="1:192" ht="15">
      <c r="A132" s="4" t="s">
        <v>422</v>
      </c>
      <c r="B132" s="5" t="s">
        <v>423</v>
      </c>
      <c r="C132" s="21">
        <f>C11+C24</f>
        <v>3047</v>
      </c>
      <c r="D132" s="21">
        <f aca="true" t="shared" si="119" ref="D132:BO132">D11+D24</f>
        <v>11304.5</v>
      </c>
      <c r="E132" s="21">
        <f t="shared" si="119"/>
        <v>4846</v>
      </c>
      <c r="F132" s="21">
        <f t="shared" si="119"/>
        <v>3793.5</v>
      </c>
      <c r="G132" s="21">
        <f t="shared" si="119"/>
        <v>202.5</v>
      </c>
      <c r="H132" s="21">
        <f t="shared" si="119"/>
        <v>128.5</v>
      </c>
      <c r="I132" s="21">
        <f t="shared" si="119"/>
        <v>6376</v>
      </c>
      <c r="J132" s="21">
        <f t="shared" si="119"/>
        <v>1072.5</v>
      </c>
      <c r="K132" s="21">
        <f t="shared" si="119"/>
        <v>107.5</v>
      </c>
      <c r="L132" s="21">
        <f t="shared" si="119"/>
        <v>1256.5</v>
      </c>
      <c r="M132" s="21">
        <f t="shared" si="119"/>
        <v>1060</v>
      </c>
      <c r="N132" s="21">
        <f t="shared" si="119"/>
        <v>8942.5</v>
      </c>
      <c r="O132" s="21">
        <f t="shared" si="119"/>
        <v>2093</v>
      </c>
      <c r="P132" s="21">
        <f t="shared" si="119"/>
        <v>43</v>
      </c>
      <c r="Q132" s="21">
        <f t="shared" si="119"/>
        <v>19392</v>
      </c>
      <c r="R132" s="21">
        <f t="shared" si="119"/>
        <v>117.5</v>
      </c>
      <c r="S132" s="21">
        <f t="shared" si="119"/>
        <v>558.5</v>
      </c>
      <c r="T132" s="21">
        <f t="shared" si="119"/>
        <v>45</v>
      </c>
      <c r="U132" s="21">
        <f t="shared" si="119"/>
        <v>27</v>
      </c>
      <c r="V132" s="21">
        <f t="shared" si="119"/>
        <v>92.5</v>
      </c>
      <c r="W132" s="18">
        <f t="shared" si="119"/>
        <v>173</v>
      </c>
      <c r="X132" s="21">
        <f t="shared" si="119"/>
        <v>21.5</v>
      </c>
      <c r="Y132" s="21">
        <f t="shared" si="119"/>
        <v>325.5</v>
      </c>
      <c r="Z132" s="21">
        <f t="shared" si="119"/>
        <v>105</v>
      </c>
      <c r="AA132" s="21">
        <f t="shared" si="119"/>
        <v>7035</v>
      </c>
      <c r="AB132" s="21">
        <f t="shared" si="119"/>
        <v>3944.5</v>
      </c>
      <c r="AC132" s="21">
        <f t="shared" si="119"/>
        <v>216.5</v>
      </c>
      <c r="AD132" s="21">
        <f t="shared" si="119"/>
        <v>235.5</v>
      </c>
      <c r="AE132" s="21">
        <f t="shared" si="119"/>
        <v>30</v>
      </c>
      <c r="AF132" s="21">
        <f t="shared" si="119"/>
        <v>39.5</v>
      </c>
      <c r="AG132" s="21">
        <f t="shared" si="119"/>
        <v>146</v>
      </c>
      <c r="AH132" s="21">
        <f t="shared" si="119"/>
        <v>580</v>
      </c>
      <c r="AI132" s="21">
        <f t="shared" si="119"/>
        <v>138</v>
      </c>
      <c r="AJ132" s="21">
        <f t="shared" si="119"/>
        <v>155.5</v>
      </c>
      <c r="AK132" s="21">
        <f t="shared" si="119"/>
        <v>173.5</v>
      </c>
      <c r="AL132" s="21">
        <f t="shared" si="119"/>
        <v>156</v>
      </c>
      <c r="AM132" s="21">
        <f t="shared" si="119"/>
        <v>266.5</v>
      </c>
      <c r="AN132" s="21">
        <f t="shared" si="119"/>
        <v>144</v>
      </c>
      <c r="AO132" s="21">
        <f t="shared" si="119"/>
        <v>1724</v>
      </c>
      <c r="AP132" s="21">
        <f t="shared" si="119"/>
        <v>43901.5</v>
      </c>
      <c r="AQ132" s="21">
        <f t="shared" si="119"/>
        <v>78</v>
      </c>
      <c r="AR132" s="21">
        <f t="shared" si="119"/>
        <v>3799.5</v>
      </c>
      <c r="AS132" s="21">
        <f t="shared" si="119"/>
        <v>1839</v>
      </c>
      <c r="AT132" s="21">
        <f t="shared" si="119"/>
        <v>260.5</v>
      </c>
      <c r="AU132" s="21">
        <f t="shared" si="119"/>
        <v>64.5</v>
      </c>
      <c r="AV132" s="21">
        <f t="shared" si="119"/>
        <v>87</v>
      </c>
      <c r="AW132" s="21">
        <f t="shared" si="119"/>
        <v>40</v>
      </c>
      <c r="AX132" s="21">
        <f t="shared" si="119"/>
        <v>17.5</v>
      </c>
      <c r="AY132" s="21">
        <f t="shared" si="119"/>
        <v>180</v>
      </c>
      <c r="AZ132" s="21">
        <f t="shared" si="119"/>
        <v>6240.5</v>
      </c>
      <c r="BA132" s="21">
        <f t="shared" si="119"/>
        <v>2420</v>
      </c>
      <c r="BB132" s="21">
        <f t="shared" si="119"/>
        <v>1959</v>
      </c>
      <c r="BC132" s="21">
        <f t="shared" si="119"/>
        <v>11997.5</v>
      </c>
      <c r="BD132" s="21">
        <f t="shared" si="119"/>
        <v>459.5</v>
      </c>
      <c r="BE132" s="21">
        <f t="shared" si="119"/>
        <v>270.5</v>
      </c>
      <c r="BF132" s="21">
        <f t="shared" si="119"/>
        <v>1572</v>
      </c>
      <c r="BG132" s="21">
        <f t="shared" si="119"/>
        <v>398.5</v>
      </c>
      <c r="BH132" s="21">
        <f t="shared" si="119"/>
        <v>119.5</v>
      </c>
      <c r="BI132" s="21">
        <f t="shared" si="119"/>
        <v>93</v>
      </c>
      <c r="BJ132" s="21">
        <f t="shared" si="119"/>
        <v>354</v>
      </c>
      <c r="BK132" s="21">
        <f t="shared" si="119"/>
        <v>1765</v>
      </c>
      <c r="BL132" s="21">
        <f t="shared" si="119"/>
        <v>40.5</v>
      </c>
      <c r="BM132" s="21">
        <f t="shared" si="119"/>
        <v>144</v>
      </c>
      <c r="BN132" s="21">
        <f t="shared" si="119"/>
        <v>1215.5</v>
      </c>
      <c r="BO132" s="21">
        <f t="shared" si="119"/>
        <v>545.5</v>
      </c>
      <c r="BP132" s="21">
        <f aca="true" t="shared" si="120" ref="BP132:EA132">BP11+BP24</f>
        <v>81.5</v>
      </c>
      <c r="BQ132" s="21">
        <f t="shared" si="120"/>
        <v>1784</v>
      </c>
      <c r="BR132" s="21">
        <f t="shared" si="120"/>
        <v>1561.5</v>
      </c>
      <c r="BS132" s="21">
        <f t="shared" si="120"/>
        <v>377.5</v>
      </c>
      <c r="BT132" s="21">
        <f t="shared" si="120"/>
        <v>58</v>
      </c>
      <c r="BU132" s="21">
        <f t="shared" si="120"/>
        <v>121</v>
      </c>
      <c r="BV132" s="21">
        <f t="shared" si="120"/>
        <v>248</v>
      </c>
      <c r="BW132" s="21">
        <f t="shared" si="120"/>
        <v>245</v>
      </c>
      <c r="BX132" s="21">
        <f t="shared" si="120"/>
        <v>15.5</v>
      </c>
      <c r="BY132" s="21">
        <f t="shared" si="120"/>
        <v>354.5</v>
      </c>
      <c r="BZ132" s="21">
        <f t="shared" si="120"/>
        <v>90.5</v>
      </c>
      <c r="CA132" s="21">
        <f t="shared" si="120"/>
        <v>69</v>
      </c>
      <c r="CB132" s="21">
        <f t="shared" si="120"/>
        <v>19068</v>
      </c>
      <c r="CC132" s="21">
        <f t="shared" si="120"/>
        <v>42.5</v>
      </c>
      <c r="CD132" s="21">
        <f t="shared" si="120"/>
        <v>38.5</v>
      </c>
      <c r="CE132" s="21">
        <f t="shared" si="120"/>
        <v>48.5</v>
      </c>
      <c r="CF132" s="21">
        <f t="shared" si="120"/>
        <v>36</v>
      </c>
      <c r="CG132" s="21">
        <f t="shared" si="120"/>
        <v>52.5</v>
      </c>
      <c r="CH132" s="21">
        <f t="shared" si="120"/>
        <v>49.5</v>
      </c>
      <c r="CI132" s="21">
        <f t="shared" si="120"/>
        <v>280.5</v>
      </c>
      <c r="CJ132" s="21">
        <f t="shared" si="120"/>
        <v>600.5</v>
      </c>
      <c r="CK132" s="21">
        <f t="shared" si="120"/>
        <v>916</v>
      </c>
      <c r="CL132" s="21">
        <f t="shared" si="120"/>
        <v>218</v>
      </c>
      <c r="CM132" s="21">
        <f t="shared" si="120"/>
        <v>310.5</v>
      </c>
      <c r="CN132" s="21">
        <f t="shared" si="120"/>
        <v>5439</v>
      </c>
      <c r="CO132" s="21">
        <f t="shared" si="120"/>
        <v>2946.5</v>
      </c>
      <c r="CP132" s="21">
        <f t="shared" si="120"/>
        <v>308</v>
      </c>
      <c r="CQ132" s="21">
        <f t="shared" si="120"/>
        <v>644.5</v>
      </c>
      <c r="CR132" s="21">
        <f t="shared" si="120"/>
        <v>55</v>
      </c>
      <c r="CS132" s="21">
        <f t="shared" si="120"/>
        <v>58</v>
      </c>
      <c r="CT132" s="21">
        <f t="shared" si="120"/>
        <v>75</v>
      </c>
      <c r="CU132" s="21">
        <f t="shared" si="120"/>
        <v>64</v>
      </c>
      <c r="CV132" s="21">
        <f t="shared" si="120"/>
        <v>14.5</v>
      </c>
      <c r="CW132" s="21">
        <f t="shared" si="120"/>
        <v>67.5</v>
      </c>
      <c r="CX132" s="21">
        <f t="shared" si="120"/>
        <v>140</v>
      </c>
      <c r="CY132" s="21">
        <f t="shared" si="120"/>
        <v>41.5</v>
      </c>
      <c r="CZ132" s="21">
        <f t="shared" si="120"/>
        <v>812</v>
      </c>
      <c r="DA132" s="21">
        <f t="shared" si="120"/>
        <v>24.5</v>
      </c>
      <c r="DB132" s="21">
        <f t="shared" si="120"/>
        <v>60.5</v>
      </c>
      <c r="DC132" s="21">
        <f t="shared" si="120"/>
        <v>39</v>
      </c>
      <c r="DD132" s="21">
        <f t="shared" si="120"/>
        <v>52</v>
      </c>
      <c r="DE132" s="21">
        <f t="shared" si="120"/>
        <v>86</v>
      </c>
      <c r="DF132" s="21">
        <f t="shared" si="120"/>
        <v>7749</v>
      </c>
      <c r="DG132" s="21">
        <f t="shared" si="120"/>
        <v>19.5</v>
      </c>
      <c r="DH132" s="21">
        <f t="shared" si="120"/>
        <v>612</v>
      </c>
      <c r="DI132" s="21">
        <f t="shared" si="120"/>
        <v>1287</v>
      </c>
      <c r="DJ132" s="21">
        <f t="shared" si="120"/>
        <v>185</v>
      </c>
      <c r="DK132" s="21">
        <f t="shared" si="120"/>
        <v>162.5</v>
      </c>
      <c r="DL132" s="21">
        <f t="shared" si="120"/>
        <v>2569.5</v>
      </c>
      <c r="DM132" s="21">
        <f t="shared" si="120"/>
        <v>123</v>
      </c>
      <c r="DN132" s="21">
        <f t="shared" si="120"/>
        <v>566</v>
      </c>
      <c r="DO132" s="21">
        <f t="shared" si="120"/>
        <v>1790.5</v>
      </c>
      <c r="DP132" s="21">
        <f t="shared" si="120"/>
        <v>49</v>
      </c>
      <c r="DQ132" s="21">
        <f t="shared" si="120"/>
        <v>156</v>
      </c>
      <c r="DR132" s="21">
        <f t="shared" si="120"/>
        <v>720</v>
      </c>
      <c r="DS132" s="21">
        <f t="shared" si="120"/>
        <v>494.5</v>
      </c>
      <c r="DT132" s="21">
        <f t="shared" si="120"/>
        <v>107.5</v>
      </c>
      <c r="DU132" s="21">
        <f t="shared" si="120"/>
        <v>146.5</v>
      </c>
      <c r="DV132" s="21">
        <f t="shared" si="120"/>
        <v>69</v>
      </c>
      <c r="DW132" s="21">
        <f t="shared" si="120"/>
        <v>110</v>
      </c>
      <c r="DX132" s="21">
        <f t="shared" si="120"/>
        <v>37.5</v>
      </c>
      <c r="DY132" s="21">
        <f t="shared" si="120"/>
        <v>51</v>
      </c>
      <c r="DZ132" s="21">
        <f t="shared" si="120"/>
        <v>200.5</v>
      </c>
      <c r="EA132" s="21">
        <f t="shared" si="120"/>
        <v>146</v>
      </c>
      <c r="EB132" s="21">
        <f aca="true" t="shared" si="121" ref="EB132:FX132">EB11+EB24</f>
        <v>187.5</v>
      </c>
      <c r="EC132" s="21">
        <f t="shared" si="121"/>
        <v>44</v>
      </c>
      <c r="ED132" s="21">
        <f t="shared" si="121"/>
        <v>63.5</v>
      </c>
      <c r="EE132" s="21">
        <f t="shared" si="121"/>
        <v>96.5</v>
      </c>
      <c r="EF132" s="21">
        <f t="shared" si="121"/>
        <v>864</v>
      </c>
      <c r="EG132" s="21">
        <f t="shared" si="121"/>
        <v>126.5</v>
      </c>
      <c r="EH132" s="21">
        <f t="shared" si="121"/>
        <v>91.5</v>
      </c>
      <c r="EI132" s="21">
        <f t="shared" si="121"/>
        <v>8985.5</v>
      </c>
      <c r="EJ132" s="21">
        <f t="shared" si="121"/>
        <v>2140</v>
      </c>
      <c r="EK132" s="21">
        <f t="shared" si="121"/>
        <v>119</v>
      </c>
      <c r="EL132" s="21">
        <f t="shared" si="121"/>
        <v>70</v>
      </c>
      <c r="EM132" s="21">
        <f t="shared" si="121"/>
        <v>293.5</v>
      </c>
      <c r="EN132" s="21">
        <f t="shared" si="121"/>
        <v>567.5</v>
      </c>
      <c r="EO132" s="21">
        <f t="shared" si="121"/>
        <v>151</v>
      </c>
      <c r="EP132" s="21">
        <f t="shared" si="121"/>
        <v>93</v>
      </c>
      <c r="EQ132" s="21">
        <f t="shared" si="121"/>
        <v>159.5</v>
      </c>
      <c r="ER132" s="21">
        <f t="shared" si="121"/>
        <v>59.5</v>
      </c>
      <c r="ES132" s="21">
        <f t="shared" si="121"/>
        <v>47.5</v>
      </c>
      <c r="ET132" s="21">
        <f t="shared" si="121"/>
        <v>83</v>
      </c>
      <c r="EU132" s="21">
        <f t="shared" si="121"/>
        <v>450.5</v>
      </c>
      <c r="EV132" s="21">
        <f t="shared" si="121"/>
        <v>36</v>
      </c>
      <c r="EW132" s="21">
        <f t="shared" si="121"/>
        <v>86.5</v>
      </c>
      <c r="EX132" s="21">
        <f t="shared" si="121"/>
        <v>53.5</v>
      </c>
      <c r="EY132" s="21">
        <f t="shared" si="121"/>
        <v>117</v>
      </c>
      <c r="EZ132" s="21">
        <f t="shared" si="121"/>
        <v>58</v>
      </c>
      <c r="FA132" s="21">
        <f t="shared" si="121"/>
        <v>662</v>
      </c>
      <c r="FB132" s="21">
        <f t="shared" si="121"/>
        <v>178</v>
      </c>
      <c r="FC132" s="21">
        <f t="shared" si="121"/>
        <v>530.5</v>
      </c>
      <c r="FD132" s="21">
        <f t="shared" si="121"/>
        <v>125.5</v>
      </c>
      <c r="FE132" s="21">
        <f t="shared" si="121"/>
        <v>40</v>
      </c>
      <c r="FF132" s="21">
        <f t="shared" si="121"/>
        <v>45.5</v>
      </c>
      <c r="FG132" s="21">
        <f t="shared" si="121"/>
        <v>23.5</v>
      </c>
      <c r="FH132" s="21">
        <f t="shared" si="121"/>
        <v>32</v>
      </c>
      <c r="FI132" s="21">
        <f t="shared" si="121"/>
        <v>799</v>
      </c>
      <c r="FJ132" s="21">
        <f t="shared" si="121"/>
        <v>388.5</v>
      </c>
      <c r="FK132" s="21">
        <f t="shared" si="121"/>
        <v>734</v>
      </c>
      <c r="FL132" s="21">
        <f t="shared" si="121"/>
        <v>488</v>
      </c>
      <c r="FM132" s="21">
        <f t="shared" si="121"/>
        <v>713</v>
      </c>
      <c r="FN132" s="21">
        <f t="shared" si="121"/>
        <v>8952.5</v>
      </c>
      <c r="FO132" s="21">
        <f t="shared" si="121"/>
        <v>346</v>
      </c>
      <c r="FP132" s="21">
        <f t="shared" si="121"/>
        <v>1210</v>
      </c>
      <c r="FQ132" s="21">
        <f t="shared" si="121"/>
        <v>341</v>
      </c>
      <c r="FR132" s="21">
        <f t="shared" si="121"/>
        <v>53.5</v>
      </c>
      <c r="FS132" s="21">
        <f t="shared" si="121"/>
        <v>34</v>
      </c>
      <c r="FT132" s="21">
        <f t="shared" si="121"/>
        <v>25.5</v>
      </c>
      <c r="FU132" s="21">
        <f t="shared" si="121"/>
        <v>307.5</v>
      </c>
      <c r="FV132" s="21">
        <f t="shared" si="121"/>
        <v>227</v>
      </c>
      <c r="FW132" s="21">
        <f t="shared" si="121"/>
        <v>40.5</v>
      </c>
      <c r="FX132" s="21">
        <f t="shared" si="121"/>
        <v>35</v>
      </c>
      <c r="FY132" s="21"/>
      <c r="FZ132" s="84">
        <f>SUM(C132:FX132)</f>
        <v>246299</v>
      </c>
      <c r="GA132" s="84"/>
      <c r="GB132" s="84"/>
      <c r="GC132" s="84"/>
      <c r="GD132" s="84"/>
      <c r="GE132" s="16"/>
      <c r="GF132" s="16"/>
      <c r="GG132" s="10"/>
      <c r="GH132" s="21"/>
      <c r="GI132" s="21"/>
      <c r="GJ132" s="21"/>
    </row>
    <row r="133" spans="1:192" s="20" customFormat="1" ht="14.25" customHeight="1">
      <c r="A133" s="4" t="s">
        <v>424</v>
      </c>
      <c r="B133" s="5" t="s">
        <v>425</v>
      </c>
      <c r="C133" s="26">
        <f>MAX(C130,C132)</f>
        <v>3211.4</v>
      </c>
      <c r="D133" s="26">
        <f aca="true" t="shared" si="122" ref="D133:BO133">MAX(D130,D132)</f>
        <v>13095.2</v>
      </c>
      <c r="E133" s="26">
        <f t="shared" si="122"/>
        <v>5143.2</v>
      </c>
      <c r="F133" s="26">
        <f t="shared" si="122"/>
        <v>4167</v>
      </c>
      <c r="G133" s="26">
        <f t="shared" si="122"/>
        <v>223.6</v>
      </c>
      <c r="H133" s="26">
        <f t="shared" si="122"/>
        <v>128.5</v>
      </c>
      <c r="I133" s="26">
        <f t="shared" si="122"/>
        <v>6857.5</v>
      </c>
      <c r="J133" s="26">
        <f t="shared" si="122"/>
        <v>1134.5</v>
      </c>
      <c r="K133" s="26">
        <f t="shared" si="122"/>
        <v>125.5</v>
      </c>
      <c r="L133" s="26">
        <f t="shared" si="122"/>
        <v>1441</v>
      </c>
      <c r="M133" s="26">
        <f t="shared" si="122"/>
        <v>1138.4</v>
      </c>
      <c r="N133" s="26">
        <f t="shared" si="122"/>
        <v>9599.9</v>
      </c>
      <c r="O133" s="26">
        <f t="shared" si="122"/>
        <v>2556.5</v>
      </c>
      <c r="P133" s="26">
        <f t="shared" si="122"/>
        <v>45.7</v>
      </c>
      <c r="Q133" s="26">
        <f t="shared" si="122"/>
        <v>20605.8</v>
      </c>
      <c r="R133" s="26">
        <f t="shared" si="122"/>
        <v>125.8</v>
      </c>
      <c r="S133" s="26">
        <f t="shared" si="122"/>
        <v>614.7</v>
      </c>
      <c r="T133" s="26">
        <f t="shared" si="122"/>
        <v>46.9</v>
      </c>
      <c r="U133" s="26">
        <f t="shared" si="122"/>
        <v>27</v>
      </c>
      <c r="V133" s="26">
        <f t="shared" si="122"/>
        <v>98.6</v>
      </c>
      <c r="W133" s="26">
        <f t="shared" si="122"/>
        <v>175.9</v>
      </c>
      <c r="X133" s="26">
        <f t="shared" si="122"/>
        <v>21.5</v>
      </c>
      <c r="Y133" s="26">
        <f t="shared" si="122"/>
        <v>351.1</v>
      </c>
      <c r="Z133" s="26">
        <f t="shared" si="122"/>
        <v>109.3</v>
      </c>
      <c r="AA133" s="26">
        <f t="shared" si="122"/>
        <v>7672.5</v>
      </c>
      <c r="AB133" s="26">
        <f t="shared" si="122"/>
        <v>4308.4</v>
      </c>
      <c r="AC133" s="26">
        <f t="shared" si="122"/>
        <v>251.9</v>
      </c>
      <c r="AD133" s="26">
        <f t="shared" si="122"/>
        <v>256.9</v>
      </c>
      <c r="AE133" s="26">
        <f t="shared" si="122"/>
        <v>35.6</v>
      </c>
      <c r="AF133" s="26">
        <f t="shared" si="122"/>
        <v>46.3</v>
      </c>
      <c r="AG133" s="26">
        <f t="shared" si="122"/>
        <v>164</v>
      </c>
      <c r="AH133" s="26">
        <f t="shared" si="122"/>
        <v>621.7</v>
      </c>
      <c r="AI133" s="26">
        <f t="shared" si="122"/>
        <v>142.2</v>
      </c>
      <c r="AJ133" s="26">
        <f t="shared" si="122"/>
        <v>166.4</v>
      </c>
      <c r="AK133" s="26">
        <f t="shared" si="122"/>
        <v>183.6</v>
      </c>
      <c r="AL133" s="26">
        <f t="shared" si="122"/>
        <v>170.2</v>
      </c>
      <c r="AM133" s="26">
        <f t="shared" si="122"/>
        <v>272.6</v>
      </c>
      <c r="AN133" s="26">
        <f t="shared" si="122"/>
        <v>163.6</v>
      </c>
      <c r="AO133" s="26">
        <f t="shared" si="122"/>
        <v>1827.6</v>
      </c>
      <c r="AP133" s="26">
        <f t="shared" si="122"/>
        <v>45858.2</v>
      </c>
      <c r="AQ133" s="26">
        <f t="shared" si="122"/>
        <v>98.7</v>
      </c>
      <c r="AR133" s="26">
        <f t="shared" si="122"/>
        <v>4054.1</v>
      </c>
      <c r="AS133" s="26">
        <f t="shared" si="122"/>
        <v>2097.6</v>
      </c>
      <c r="AT133" s="26">
        <f t="shared" si="122"/>
        <v>291.1</v>
      </c>
      <c r="AU133" s="26">
        <f t="shared" si="122"/>
        <v>74</v>
      </c>
      <c r="AV133" s="26">
        <f t="shared" si="122"/>
        <v>93.5</v>
      </c>
      <c r="AW133" s="26">
        <f t="shared" si="122"/>
        <v>43</v>
      </c>
      <c r="AX133" s="26">
        <f t="shared" si="122"/>
        <v>17.5</v>
      </c>
      <c r="AY133" s="26">
        <f t="shared" si="122"/>
        <v>199.1</v>
      </c>
      <c r="AZ133" s="26">
        <f t="shared" si="122"/>
        <v>6607.9</v>
      </c>
      <c r="BA133" s="26">
        <f t="shared" si="122"/>
        <v>2751.9</v>
      </c>
      <c r="BB133" s="26">
        <f t="shared" si="122"/>
        <v>2140.2</v>
      </c>
      <c r="BC133" s="26">
        <f t="shared" si="122"/>
        <v>13368.9</v>
      </c>
      <c r="BD133" s="26">
        <f t="shared" si="122"/>
        <v>528.1</v>
      </c>
      <c r="BE133" s="26">
        <f t="shared" si="122"/>
        <v>334.4</v>
      </c>
      <c r="BF133" s="26">
        <f t="shared" si="122"/>
        <v>1830.6</v>
      </c>
      <c r="BG133" s="26">
        <f t="shared" si="122"/>
        <v>420.3</v>
      </c>
      <c r="BH133" s="26">
        <f t="shared" si="122"/>
        <v>137.2</v>
      </c>
      <c r="BI133" s="26">
        <f t="shared" si="122"/>
        <v>94.9</v>
      </c>
      <c r="BJ133" s="26">
        <f t="shared" si="122"/>
        <v>420.5</v>
      </c>
      <c r="BK133" s="26">
        <f t="shared" si="122"/>
        <v>1869.2</v>
      </c>
      <c r="BL133" s="26">
        <f t="shared" si="122"/>
        <v>68.2</v>
      </c>
      <c r="BM133" s="26">
        <f t="shared" si="122"/>
        <v>152.1</v>
      </c>
      <c r="BN133" s="26">
        <f t="shared" si="122"/>
        <v>1368.6</v>
      </c>
      <c r="BO133" s="26">
        <f t="shared" si="122"/>
        <v>595.1</v>
      </c>
      <c r="BP133" s="26">
        <f aca="true" t="shared" si="123" ref="BP133:EA133">MAX(BP130,BP132)</f>
        <v>81.5</v>
      </c>
      <c r="BQ133" s="26">
        <f t="shared" si="123"/>
        <v>2035.5</v>
      </c>
      <c r="BR133" s="26">
        <f t="shared" si="123"/>
        <v>1806.5</v>
      </c>
      <c r="BS133" s="26">
        <f t="shared" si="123"/>
        <v>406.1</v>
      </c>
      <c r="BT133" s="26">
        <f t="shared" si="123"/>
        <v>58.2</v>
      </c>
      <c r="BU133" s="26">
        <f t="shared" si="123"/>
        <v>143.1</v>
      </c>
      <c r="BV133" s="26">
        <f t="shared" si="123"/>
        <v>284.5</v>
      </c>
      <c r="BW133" s="26">
        <f t="shared" si="123"/>
        <v>266.7</v>
      </c>
      <c r="BX133" s="26">
        <f t="shared" si="123"/>
        <v>17.1</v>
      </c>
      <c r="BY133" s="26">
        <f t="shared" si="123"/>
        <v>378.8</v>
      </c>
      <c r="BZ133" s="26">
        <f t="shared" si="123"/>
        <v>102.1</v>
      </c>
      <c r="CA133" s="26">
        <f t="shared" si="123"/>
        <v>69.1</v>
      </c>
      <c r="CB133" s="26">
        <f t="shared" si="123"/>
        <v>21032.3</v>
      </c>
      <c r="CC133" s="26">
        <f t="shared" si="123"/>
        <v>51.5</v>
      </c>
      <c r="CD133" s="26">
        <f t="shared" si="123"/>
        <v>40.4</v>
      </c>
      <c r="CE133" s="26">
        <f t="shared" si="123"/>
        <v>55.8</v>
      </c>
      <c r="CF133" s="26">
        <f t="shared" si="123"/>
        <v>38.5</v>
      </c>
      <c r="CG133" s="26">
        <f t="shared" si="123"/>
        <v>54.9</v>
      </c>
      <c r="CH133" s="26">
        <f t="shared" si="123"/>
        <v>54.2</v>
      </c>
      <c r="CI133" s="26">
        <f t="shared" si="123"/>
        <v>308.4</v>
      </c>
      <c r="CJ133" s="26">
        <f t="shared" si="123"/>
        <v>646.8</v>
      </c>
      <c r="CK133" s="26">
        <f t="shared" si="123"/>
        <v>1057.1</v>
      </c>
      <c r="CL133" s="26">
        <f t="shared" si="123"/>
        <v>243.1</v>
      </c>
      <c r="CM133" s="26">
        <f t="shared" si="123"/>
        <v>371.2</v>
      </c>
      <c r="CN133" s="26">
        <f t="shared" si="123"/>
        <v>6017.3</v>
      </c>
      <c r="CO133" s="26">
        <f t="shared" si="123"/>
        <v>3401.2</v>
      </c>
      <c r="CP133" s="26">
        <f t="shared" si="123"/>
        <v>347.9</v>
      </c>
      <c r="CQ133" s="26">
        <f t="shared" si="123"/>
        <v>693.5</v>
      </c>
      <c r="CR133" s="26">
        <f t="shared" si="123"/>
        <v>55</v>
      </c>
      <c r="CS133" s="26">
        <f t="shared" si="123"/>
        <v>62.1</v>
      </c>
      <c r="CT133" s="26">
        <f t="shared" si="123"/>
        <v>75.7</v>
      </c>
      <c r="CU133" s="26">
        <f t="shared" si="123"/>
        <v>64</v>
      </c>
      <c r="CV133" s="26">
        <f t="shared" si="123"/>
        <v>14.5</v>
      </c>
      <c r="CW133" s="26">
        <f t="shared" si="123"/>
        <v>77.8</v>
      </c>
      <c r="CX133" s="26">
        <f t="shared" si="123"/>
        <v>155.6</v>
      </c>
      <c r="CY133" s="26">
        <f t="shared" si="123"/>
        <v>53.7</v>
      </c>
      <c r="CZ133" s="26">
        <f t="shared" si="123"/>
        <v>921.6</v>
      </c>
      <c r="DA133" s="26">
        <f t="shared" si="123"/>
        <v>26.5</v>
      </c>
      <c r="DB133" s="26">
        <f t="shared" si="123"/>
        <v>60.5</v>
      </c>
      <c r="DC133" s="26">
        <f t="shared" si="123"/>
        <v>44</v>
      </c>
      <c r="DD133" s="26">
        <f t="shared" si="123"/>
        <v>52.1</v>
      </c>
      <c r="DE133" s="26">
        <f t="shared" si="123"/>
        <v>144.1</v>
      </c>
      <c r="DF133" s="26">
        <f t="shared" si="123"/>
        <v>8583.7</v>
      </c>
      <c r="DG133" s="26">
        <f t="shared" si="123"/>
        <v>19.5</v>
      </c>
      <c r="DH133" s="26">
        <f t="shared" si="123"/>
        <v>685</v>
      </c>
      <c r="DI133" s="26">
        <f t="shared" si="123"/>
        <v>1434.6</v>
      </c>
      <c r="DJ133" s="26">
        <f t="shared" si="123"/>
        <v>232.8</v>
      </c>
      <c r="DK133" s="26">
        <f t="shared" si="123"/>
        <v>174.9</v>
      </c>
      <c r="DL133" s="26">
        <f t="shared" si="123"/>
        <v>2784.9</v>
      </c>
      <c r="DM133" s="26">
        <f t="shared" si="123"/>
        <v>131.4</v>
      </c>
      <c r="DN133" s="26">
        <f t="shared" si="123"/>
        <v>603</v>
      </c>
      <c r="DO133" s="26">
        <f t="shared" si="123"/>
        <v>1920.2</v>
      </c>
      <c r="DP133" s="26">
        <f t="shared" si="123"/>
        <v>49.9</v>
      </c>
      <c r="DQ133" s="26">
        <f t="shared" si="123"/>
        <v>156.3</v>
      </c>
      <c r="DR133" s="26">
        <f t="shared" si="123"/>
        <v>772</v>
      </c>
      <c r="DS133" s="26">
        <f t="shared" si="123"/>
        <v>515.1</v>
      </c>
      <c r="DT133" s="26">
        <f t="shared" si="123"/>
        <v>110.4</v>
      </c>
      <c r="DU133" s="26">
        <f t="shared" si="123"/>
        <v>155.2</v>
      </c>
      <c r="DV133" s="26">
        <f t="shared" si="123"/>
        <v>73.3</v>
      </c>
      <c r="DW133" s="26">
        <f t="shared" si="123"/>
        <v>134.1</v>
      </c>
      <c r="DX133" s="26">
        <f t="shared" si="123"/>
        <v>37.5</v>
      </c>
      <c r="DY133" s="26">
        <f t="shared" si="123"/>
        <v>59.4</v>
      </c>
      <c r="DZ133" s="26">
        <f t="shared" si="123"/>
        <v>231.6</v>
      </c>
      <c r="EA133" s="26">
        <f t="shared" si="123"/>
        <v>151.5</v>
      </c>
      <c r="EB133" s="26">
        <f aca="true" t="shared" si="124" ref="EB133:FX133">MAX(EB130,EB132)</f>
        <v>208.1</v>
      </c>
      <c r="EC133" s="26">
        <f t="shared" si="124"/>
        <v>44</v>
      </c>
      <c r="ED133" s="26">
        <f t="shared" si="124"/>
        <v>65.7</v>
      </c>
      <c r="EE133" s="26">
        <f t="shared" si="124"/>
        <v>97.9</v>
      </c>
      <c r="EF133" s="26">
        <f t="shared" si="124"/>
        <v>913</v>
      </c>
      <c r="EG133" s="26">
        <f t="shared" si="124"/>
        <v>134.3</v>
      </c>
      <c r="EH133" s="26">
        <f t="shared" si="124"/>
        <v>99.9</v>
      </c>
      <c r="EI133" s="26">
        <f t="shared" si="124"/>
        <v>9642.7</v>
      </c>
      <c r="EJ133" s="26">
        <f t="shared" si="124"/>
        <v>2327.4</v>
      </c>
      <c r="EK133" s="26">
        <f t="shared" si="124"/>
        <v>138.7</v>
      </c>
      <c r="EL133" s="26">
        <f t="shared" si="124"/>
        <v>83</v>
      </c>
      <c r="EM133" s="26">
        <f t="shared" si="124"/>
        <v>321.6</v>
      </c>
      <c r="EN133" s="26">
        <f t="shared" si="124"/>
        <v>667.6</v>
      </c>
      <c r="EO133" s="26">
        <f t="shared" si="124"/>
        <v>151</v>
      </c>
      <c r="EP133" s="26">
        <f t="shared" si="124"/>
        <v>106.1</v>
      </c>
      <c r="EQ133" s="26">
        <f t="shared" si="124"/>
        <v>160.1</v>
      </c>
      <c r="ER133" s="26">
        <f t="shared" si="124"/>
        <v>65.5</v>
      </c>
      <c r="ES133" s="26">
        <f t="shared" si="124"/>
        <v>49.5</v>
      </c>
      <c r="ET133" s="26">
        <f t="shared" si="124"/>
        <v>91</v>
      </c>
      <c r="EU133" s="26">
        <f t="shared" si="124"/>
        <v>463.7</v>
      </c>
      <c r="EV133" s="26">
        <f t="shared" si="124"/>
        <v>36</v>
      </c>
      <c r="EW133" s="26">
        <f t="shared" si="124"/>
        <v>100.3</v>
      </c>
      <c r="EX133" s="26">
        <f t="shared" si="124"/>
        <v>58.8</v>
      </c>
      <c r="EY133" s="26">
        <f t="shared" si="124"/>
        <v>429.8</v>
      </c>
      <c r="EZ133" s="26">
        <f t="shared" si="124"/>
        <v>58</v>
      </c>
      <c r="FA133" s="26">
        <f t="shared" si="124"/>
        <v>729.4</v>
      </c>
      <c r="FB133" s="26">
        <f t="shared" si="124"/>
        <v>208</v>
      </c>
      <c r="FC133" s="26">
        <f t="shared" si="124"/>
        <v>571</v>
      </c>
      <c r="FD133" s="26">
        <f t="shared" si="124"/>
        <v>137.5</v>
      </c>
      <c r="FE133" s="26">
        <f t="shared" si="124"/>
        <v>45.4</v>
      </c>
      <c r="FF133" s="26">
        <f t="shared" si="124"/>
        <v>56.3</v>
      </c>
      <c r="FG133" s="26">
        <f t="shared" si="124"/>
        <v>27.5</v>
      </c>
      <c r="FH133" s="26">
        <f t="shared" si="124"/>
        <v>32</v>
      </c>
      <c r="FI133" s="26">
        <f t="shared" si="124"/>
        <v>885.8</v>
      </c>
      <c r="FJ133" s="26">
        <f t="shared" si="124"/>
        <v>413.8</v>
      </c>
      <c r="FK133" s="26">
        <f t="shared" si="124"/>
        <v>775.8</v>
      </c>
      <c r="FL133" s="26">
        <f t="shared" si="124"/>
        <v>521.6</v>
      </c>
      <c r="FM133" s="26">
        <f t="shared" si="124"/>
        <v>735.9</v>
      </c>
      <c r="FN133" s="26">
        <f t="shared" si="124"/>
        <v>9704.4</v>
      </c>
      <c r="FO133" s="26">
        <f t="shared" si="124"/>
        <v>388.3</v>
      </c>
      <c r="FP133" s="26">
        <f t="shared" si="124"/>
        <v>1296</v>
      </c>
      <c r="FQ133" s="26">
        <f t="shared" si="124"/>
        <v>374.6</v>
      </c>
      <c r="FR133" s="26">
        <f t="shared" si="124"/>
        <v>56.4</v>
      </c>
      <c r="FS133" s="26">
        <f t="shared" si="124"/>
        <v>34</v>
      </c>
      <c r="FT133" s="26">
        <f t="shared" si="124"/>
        <v>27.4</v>
      </c>
      <c r="FU133" s="26">
        <f t="shared" si="124"/>
        <v>323.1</v>
      </c>
      <c r="FV133" s="26">
        <f t="shared" si="124"/>
        <v>241.7</v>
      </c>
      <c r="FW133" s="26">
        <f t="shared" si="124"/>
        <v>40.5</v>
      </c>
      <c r="FX133" s="26">
        <f t="shared" si="124"/>
        <v>43</v>
      </c>
      <c r="FY133" s="15"/>
      <c r="FZ133" s="86">
        <f>SUM(C133:FX133)</f>
        <v>267912.8000000001</v>
      </c>
      <c r="GA133" s="86"/>
      <c r="GB133" s="86"/>
      <c r="GC133" s="86"/>
      <c r="GD133" s="86"/>
      <c r="GE133" s="17"/>
      <c r="GF133" s="17"/>
      <c r="GG133" s="19"/>
      <c r="GH133" s="18"/>
      <c r="GI133" s="18"/>
      <c r="GJ133" s="18"/>
    </row>
    <row r="134" spans="1:192" ht="14.25" customHeight="1">
      <c r="A134" s="4"/>
      <c r="B134" s="5" t="s">
        <v>426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21"/>
      <c r="FZ134" s="84"/>
      <c r="GA134" s="84"/>
      <c r="GB134" s="84"/>
      <c r="GC134" s="84"/>
      <c r="GD134" s="84"/>
      <c r="GE134" s="16"/>
      <c r="GF134" s="16"/>
      <c r="GG134" s="10"/>
      <c r="GH134" s="21"/>
      <c r="GI134" s="21"/>
      <c r="GJ134" s="21"/>
    </row>
    <row r="135" spans="1:189" ht="15">
      <c r="A135" s="4" t="s">
        <v>427</v>
      </c>
      <c r="B135" s="5" t="s">
        <v>428</v>
      </c>
      <c r="C135" s="27">
        <f aca="true" t="shared" si="125" ref="C135:BN135">ROUND((C133/C14),4)</f>
        <v>0.6238</v>
      </c>
      <c r="D135" s="27">
        <f t="shared" si="125"/>
        <v>0.3165</v>
      </c>
      <c r="E135" s="27">
        <f t="shared" si="125"/>
        <v>0.7792</v>
      </c>
      <c r="F135" s="27">
        <f t="shared" si="125"/>
        <v>0.2961</v>
      </c>
      <c r="G135" s="27">
        <f t="shared" si="125"/>
        <v>0.2173</v>
      </c>
      <c r="H135" s="27">
        <f t="shared" si="125"/>
        <v>0.137</v>
      </c>
      <c r="I135" s="27">
        <f t="shared" si="125"/>
        <v>0.699</v>
      </c>
      <c r="J135" s="27">
        <f t="shared" si="125"/>
        <v>0.5762</v>
      </c>
      <c r="K135" s="27">
        <f t="shared" si="125"/>
        <v>0.4343</v>
      </c>
      <c r="L135" s="27">
        <f t="shared" si="125"/>
        <v>0.5163</v>
      </c>
      <c r="M135" s="27">
        <f t="shared" si="125"/>
        <v>0.8303</v>
      </c>
      <c r="N135" s="27">
        <f t="shared" si="125"/>
        <v>0.1986</v>
      </c>
      <c r="O135" s="27">
        <f t="shared" si="125"/>
        <v>0.1732</v>
      </c>
      <c r="P135" s="27">
        <f t="shared" si="125"/>
        <v>0.3163</v>
      </c>
      <c r="Q135" s="27">
        <f t="shared" si="125"/>
        <v>0.6055</v>
      </c>
      <c r="R135" s="27">
        <f t="shared" si="125"/>
        <v>0.2932</v>
      </c>
      <c r="S135" s="27">
        <f t="shared" si="125"/>
        <v>0.4202</v>
      </c>
      <c r="T135" s="27">
        <f t="shared" si="125"/>
        <v>0.3223</v>
      </c>
      <c r="U135" s="27">
        <f t="shared" si="125"/>
        <v>0.439</v>
      </c>
      <c r="V135" s="27">
        <f t="shared" si="125"/>
        <v>0.3829</v>
      </c>
      <c r="W135" s="28">
        <f t="shared" si="125"/>
        <v>0.4275</v>
      </c>
      <c r="X135" s="27">
        <f t="shared" si="125"/>
        <v>0.5059</v>
      </c>
      <c r="Y135" s="27">
        <f t="shared" si="125"/>
        <v>0.6785</v>
      </c>
      <c r="Z135" s="27">
        <f t="shared" si="125"/>
        <v>0.4681</v>
      </c>
      <c r="AA135" s="27">
        <f t="shared" si="125"/>
        <v>0.3126</v>
      </c>
      <c r="AB135" s="27">
        <f t="shared" si="125"/>
        <v>0.1572</v>
      </c>
      <c r="AC135" s="27">
        <f t="shared" si="125"/>
        <v>0.2877</v>
      </c>
      <c r="AD135" s="27">
        <f t="shared" si="125"/>
        <v>0.2477</v>
      </c>
      <c r="AE135" s="27">
        <f t="shared" si="125"/>
        <v>0.3807</v>
      </c>
      <c r="AF135" s="27">
        <f t="shared" si="125"/>
        <v>0.2968</v>
      </c>
      <c r="AG135" s="27">
        <f t="shared" si="125"/>
        <v>0.1931</v>
      </c>
      <c r="AH135" s="27">
        <f t="shared" si="125"/>
        <v>0.6125</v>
      </c>
      <c r="AI135" s="27">
        <f t="shared" si="125"/>
        <v>0.4732</v>
      </c>
      <c r="AJ135" s="27">
        <f t="shared" si="125"/>
        <v>0.6291</v>
      </c>
      <c r="AK135" s="27">
        <f t="shared" si="125"/>
        <v>0.9022</v>
      </c>
      <c r="AL135" s="27">
        <f t="shared" si="125"/>
        <v>0.6933</v>
      </c>
      <c r="AM135" s="27">
        <f t="shared" si="125"/>
        <v>0.5745</v>
      </c>
      <c r="AN135" s="27">
        <f t="shared" si="125"/>
        <v>0.3672</v>
      </c>
      <c r="AO135" s="27">
        <f t="shared" si="125"/>
        <v>0.3708</v>
      </c>
      <c r="AP135" s="27">
        <f t="shared" si="125"/>
        <v>0.662</v>
      </c>
      <c r="AQ135" s="27">
        <f t="shared" si="125"/>
        <v>0.3893</v>
      </c>
      <c r="AR135" s="27">
        <f t="shared" si="125"/>
        <v>0.0723</v>
      </c>
      <c r="AS135" s="27">
        <f t="shared" si="125"/>
        <v>0.3527</v>
      </c>
      <c r="AT135" s="27">
        <f t="shared" si="125"/>
        <v>0.1165</v>
      </c>
      <c r="AU135" s="27">
        <f t="shared" si="125"/>
        <v>0.2212</v>
      </c>
      <c r="AV135" s="27">
        <f t="shared" si="125"/>
        <v>0.3316</v>
      </c>
      <c r="AW135" s="27">
        <f t="shared" si="125"/>
        <v>0.1972</v>
      </c>
      <c r="AX135" s="27">
        <f t="shared" si="125"/>
        <v>0.4023</v>
      </c>
      <c r="AY135" s="27">
        <f t="shared" si="125"/>
        <v>0.3369</v>
      </c>
      <c r="AZ135" s="27">
        <f t="shared" si="125"/>
        <v>0.6442</v>
      </c>
      <c r="BA135" s="27">
        <f t="shared" si="125"/>
        <v>0.3373</v>
      </c>
      <c r="BB135" s="27">
        <f t="shared" si="125"/>
        <v>0.3154</v>
      </c>
      <c r="BC135" s="27">
        <f t="shared" si="125"/>
        <v>0.4546</v>
      </c>
      <c r="BD135" s="27">
        <f t="shared" si="125"/>
        <v>0.1218</v>
      </c>
      <c r="BE135" s="27">
        <f t="shared" si="125"/>
        <v>0.2523</v>
      </c>
      <c r="BF135" s="27">
        <f t="shared" si="125"/>
        <v>0.0852</v>
      </c>
      <c r="BG135" s="27">
        <f t="shared" si="125"/>
        <v>0.53</v>
      </c>
      <c r="BH135" s="27">
        <f t="shared" si="125"/>
        <v>0.2104</v>
      </c>
      <c r="BI135" s="27">
        <f t="shared" si="125"/>
        <v>0.3889</v>
      </c>
      <c r="BJ135" s="27">
        <f t="shared" si="125"/>
        <v>0.0753</v>
      </c>
      <c r="BK135" s="27">
        <f t="shared" si="125"/>
        <v>0.1383</v>
      </c>
      <c r="BL135" s="27">
        <f t="shared" si="125"/>
        <v>0.2332</v>
      </c>
      <c r="BM135" s="27">
        <f t="shared" si="125"/>
        <v>0.5053</v>
      </c>
      <c r="BN135" s="27">
        <f t="shared" si="125"/>
        <v>0.3838</v>
      </c>
      <c r="BO135" s="27">
        <f aca="true" t="shared" si="126" ref="BO135:DZ135">ROUND((BO133/BO14),4)</f>
        <v>0.3807</v>
      </c>
      <c r="BP135" s="27">
        <f t="shared" si="126"/>
        <v>0.4148</v>
      </c>
      <c r="BQ135" s="27">
        <f t="shared" si="126"/>
        <v>0.3911</v>
      </c>
      <c r="BR135" s="27">
        <f t="shared" si="126"/>
        <v>0.3944</v>
      </c>
      <c r="BS135" s="27">
        <f t="shared" si="126"/>
        <v>0.3743</v>
      </c>
      <c r="BT135" s="27">
        <f t="shared" si="126"/>
        <v>0.1934</v>
      </c>
      <c r="BU135" s="27">
        <f t="shared" si="126"/>
        <v>0.3301</v>
      </c>
      <c r="BV135" s="27">
        <f t="shared" si="126"/>
        <v>0.2142</v>
      </c>
      <c r="BW135" s="27">
        <f t="shared" si="126"/>
        <v>0.162</v>
      </c>
      <c r="BX135" s="27">
        <f t="shared" si="126"/>
        <v>0.2221</v>
      </c>
      <c r="BY135" s="27">
        <f t="shared" si="126"/>
        <v>0.6722</v>
      </c>
      <c r="BZ135" s="27">
        <f t="shared" si="126"/>
        <v>0.4299</v>
      </c>
      <c r="CA135" s="27">
        <f t="shared" si="126"/>
        <v>0.3627</v>
      </c>
      <c r="CB135" s="27">
        <f t="shared" si="126"/>
        <v>0.2616</v>
      </c>
      <c r="CC135" s="27">
        <f t="shared" si="126"/>
        <v>0.3047</v>
      </c>
      <c r="CD135" s="27">
        <f t="shared" si="126"/>
        <v>0.5497</v>
      </c>
      <c r="CE135" s="27">
        <f t="shared" si="126"/>
        <v>0.393</v>
      </c>
      <c r="CF135" s="27">
        <f t="shared" si="126"/>
        <v>0.35</v>
      </c>
      <c r="CG135" s="27">
        <f t="shared" si="126"/>
        <v>0.3268</v>
      </c>
      <c r="CH135" s="27">
        <f t="shared" si="126"/>
        <v>0.4593</v>
      </c>
      <c r="CI135" s="27">
        <f t="shared" si="126"/>
        <v>0.4393</v>
      </c>
      <c r="CJ135" s="27">
        <f t="shared" si="126"/>
        <v>0.627</v>
      </c>
      <c r="CK135" s="27">
        <f t="shared" si="126"/>
        <v>0.2354</v>
      </c>
      <c r="CL135" s="27">
        <f t="shared" si="126"/>
        <v>0.1835</v>
      </c>
      <c r="CM135" s="27">
        <f t="shared" si="126"/>
        <v>0.484</v>
      </c>
      <c r="CN135" s="27">
        <f t="shared" si="126"/>
        <v>0.2409</v>
      </c>
      <c r="CO135" s="27">
        <f t="shared" si="126"/>
        <v>0.239</v>
      </c>
      <c r="CP135" s="27">
        <f t="shared" si="126"/>
        <v>0.3069</v>
      </c>
      <c r="CQ135" s="27">
        <f t="shared" si="126"/>
        <v>0.5154</v>
      </c>
      <c r="CR135" s="27">
        <f t="shared" si="126"/>
        <v>0.2716</v>
      </c>
      <c r="CS135" s="27">
        <f t="shared" si="126"/>
        <v>0.1956</v>
      </c>
      <c r="CT135" s="27">
        <f t="shared" si="126"/>
        <v>0.667</v>
      </c>
      <c r="CU135" s="27">
        <f t="shared" si="126"/>
        <v>0.1342</v>
      </c>
      <c r="CV135" s="27">
        <f t="shared" si="126"/>
        <v>0.2566</v>
      </c>
      <c r="CW135" s="27">
        <f t="shared" si="126"/>
        <v>0.4715</v>
      </c>
      <c r="CX135" s="27">
        <f t="shared" si="126"/>
        <v>0.3627</v>
      </c>
      <c r="CY135" s="27">
        <f t="shared" si="126"/>
        <v>0.2042</v>
      </c>
      <c r="CZ135" s="27">
        <f t="shared" si="126"/>
        <v>0.409</v>
      </c>
      <c r="DA135" s="27">
        <f t="shared" si="126"/>
        <v>0.1582</v>
      </c>
      <c r="DB135" s="27">
        <f t="shared" si="126"/>
        <v>0.2047</v>
      </c>
      <c r="DC135" s="27">
        <f t="shared" si="126"/>
        <v>0.2973</v>
      </c>
      <c r="DD135" s="27">
        <f t="shared" si="126"/>
        <v>0.4202</v>
      </c>
      <c r="DE135" s="27">
        <f t="shared" si="126"/>
        <v>0.3202</v>
      </c>
      <c r="DF135" s="27">
        <f t="shared" si="126"/>
        <v>0.4099</v>
      </c>
      <c r="DG135" s="27">
        <f t="shared" si="126"/>
        <v>0.2131</v>
      </c>
      <c r="DH135" s="27">
        <f t="shared" si="126"/>
        <v>0.3034</v>
      </c>
      <c r="DI135" s="27">
        <f t="shared" si="126"/>
        <v>0.5177</v>
      </c>
      <c r="DJ135" s="27">
        <f t="shared" si="126"/>
        <v>0.3666</v>
      </c>
      <c r="DK135" s="27">
        <f t="shared" si="126"/>
        <v>0.4858</v>
      </c>
      <c r="DL135" s="27">
        <f t="shared" si="126"/>
        <v>0.4635</v>
      </c>
      <c r="DM135" s="27">
        <f t="shared" si="126"/>
        <v>0.4432</v>
      </c>
      <c r="DN135" s="27">
        <f t="shared" si="126"/>
        <v>0.4431</v>
      </c>
      <c r="DO135" s="27">
        <f t="shared" si="126"/>
        <v>0.6454</v>
      </c>
      <c r="DP135" s="27">
        <f t="shared" si="126"/>
        <v>0.2683</v>
      </c>
      <c r="DQ135" s="27">
        <f t="shared" si="126"/>
        <v>0.3187</v>
      </c>
      <c r="DR135" s="27">
        <f t="shared" si="126"/>
        <v>0.611</v>
      </c>
      <c r="DS135" s="27">
        <f t="shared" si="126"/>
        <v>0.6541</v>
      </c>
      <c r="DT135" s="27">
        <f t="shared" si="126"/>
        <v>0.6456</v>
      </c>
      <c r="DU135" s="27">
        <f t="shared" si="126"/>
        <v>0.4031</v>
      </c>
      <c r="DV135" s="27">
        <f t="shared" si="126"/>
        <v>0.3828</v>
      </c>
      <c r="DW135" s="27">
        <f t="shared" si="126"/>
        <v>0.3664</v>
      </c>
      <c r="DX135" s="27">
        <f t="shared" si="126"/>
        <v>0.1769</v>
      </c>
      <c r="DY135" s="27">
        <f t="shared" si="126"/>
        <v>0.1792</v>
      </c>
      <c r="DZ135" s="27">
        <f t="shared" si="126"/>
        <v>0.2097</v>
      </c>
      <c r="EA135" s="27">
        <f aca="true" t="shared" si="127" ref="EA135:FX135">ROUND((EA133/EA14),4)</f>
        <v>0.3058</v>
      </c>
      <c r="EB135" s="27">
        <f t="shared" si="127"/>
        <v>0.3709</v>
      </c>
      <c r="EC135" s="27">
        <f t="shared" si="127"/>
        <v>0.16</v>
      </c>
      <c r="ED135" s="27">
        <f t="shared" si="127"/>
        <v>0.0414</v>
      </c>
      <c r="EE135" s="27">
        <f t="shared" si="127"/>
        <v>0.4543</v>
      </c>
      <c r="EF135" s="27">
        <f t="shared" si="127"/>
        <v>0.5961</v>
      </c>
      <c r="EG135" s="27">
        <f t="shared" si="127"/>
        <v>0.5319</v>
      </c>
      <c r="EH135" s="27">
        <f t="shared" si="127"/>
        <v>0.4921</v>
      </c>
      <c r="EI135" s="27">
        <f t="shared" si="127"/>
        <v>0.5826</v>
      </c>
      <c r="EJ135" s="27">
        <f t="shared" si="127"/>
        <v>0.2773</v>
      </c>
      <c r="EK135" s="27">
        <f t="shared" si="127"/>
        <v>0.2212</v>
      </c>
      <c r="EL135" s="27">
        <f t="shared" si="127"/>
        <v>0.188</v>
      </c>
      <c r="EM135" s="27">
        <f t="shared" si="127"/>
        <v>0.5574</v>
      </c>
      <c r="EN135" s="27">
        <f t="shared" si="127"/>
        <v>0.613</v>
      </c>
      <c r="EO135" s="27">
        <f t="shared" si="127"/>
        <v>0.3254</v>
      </c>
      <c r="EP135" s="27">
        <f t="shared" si="127"/>
        <v>0.2686</v>
      </c>
      <c r="EQ135" s="27">
        <f t="shared" si="127"/>
        <v>0.077</v>
      </c>
      <c r="ER135" s="27">
        <f t="shared" si="127"/>
        <v>0.177</v>
      </c>
      <c r="ES135" s="27">
        <f t="shared" si="127"/>
        <v>0.4541</v>
      </c>
      <c r="ET135" s="27">
        <f t="shared" si="127"/>
        <v>0.4539</v>
      </c>
      <c r="EU135" s="27">
        <f t="shared" si="127"/>
        <v>0.84</v>
      </c>
      <c r="EV135" s="27">
        <f t="shared" si="127"/>
        <v>0.576</v>
      </c>
      <c r="EW135" s="27">
        <f t="shared" si="127"/>
        <v>0.1556</v>
      </c>
      <c r="EX135" s="27">
        <f t="shared" si="127"/>
        <v>0.2502</v>
      </c>
      <c r="EY135" s="27">
        <f t="shared" si="127"/>
        <v>0.3607</v>
      </c>
      <c r="EZ135" s="27">
        <f t="shared" si="127"/>
        <v>0.5273</v>
      </c>
      <c r="FA135" s="27">
        <f t="shared" si="127"/>
        <v>0.2605</v>
      </c>
      <c r="FB135" s="27">
        <f t="shared" si="127"/>
        <v>0.5061</v>
      </c>
      <c r="FC135" s="27">
        <f t="shared" si="127"/>
        <v>0.2192</v>
      </c>
      <c r="FD135" s="27">
        <f t="shared" si="127"/>
        <v>0.3846</v>
      </c>
      <c r="FE135" s="27">
        <f t="shared" si="127"/>
        <v>0.4609</v>
      </c>
      <c r="FF135" s="27">
        <f t="shared" si="127"/>
        <v>0.3136</v>
      </c>
      <c r="FG135" s="27">
        <f t="shared" si="127"/>
        <v>0.2466</v>
      </c>
      <c r="FH135" s="27">
        <f t="shared" si="127"/>
        <v>0.3556</v>
      </c>
      <c r="FI135" s="27">
        <f t="shared" si="127"/>
        <v>0.5179</v>
      </c>
      <c r="FJ135" s="27">
        <f t="shared" si="127"/>
        <v>0.2543</v>
      </c>
      <c r="FK135" s="27">
        <f t="shared" si="127"/>
        <v>0.3906</v>
      </c>
      <c r="FL135" s="27">
        <f t="shared" si="127"/>
        <v>0.1371</v>
      </c>
      <c r="FM135" s="27">
        <f t="shared" si="127"/>
        <v>0.2565</v>
      </c>
      <c r="FN135" s="27">
        <f t="shared" si="127"/>
        <v>0.5468</v>
      </c>
      <c r="FO135" s="27">
        <f t="shared" si="127"/>
        <v>0.358</v>
      </c>
      <c r="FP135" s="27">
        <f t="shared" si="127"/>
        <v>0.6113</v>
      </c>
      <c r="FQ135" s="27">
        <f t="shared" si="127"/>
        <v>0.4787</v>
      </c>
      <c r="FR135" s="27">
        <f t="shared" si="127"/>
        <v>0.4</v>
      </c>
      <c r="FS135" s="27">
        <f t="shared" si="127"/>
        <v>0.2222</v>
      </c>
      <c r="FT135" s="27">
        <f t="shared" si="127"/>
        <v>0.3079</v>
      </c>
      <c r="FU135" s="27">
        <f t="shared" si="127"/>
        <v>0.4357</v>
      </c>
      <c r="FV135" s="27">
        <f t="shared" si="127"/>
        <v>0.3886</v>
      </c>
      <c r="FW135" s="27">
        <f t="shared" si="127"/>
        <v>0.3214</v>
      </c>
      <c r="FX135" s="27">
        <f t="shared" si="127"/>
        <v>0.5309</v>
      </c>
      <c r="FY135" s="27"/>
      <c r="FZ135" s="27">
        <f>ROUND((FZ133/FZ14),4)</f>
        <v>0.3479</v>
      </c>
      <c r="GA135" s="27"/>
      <c r="GB135" s="27"/>
      <c r="GC135" s="27"/>
      <c r="GD135" s="27"/>
      <c r="GE135" s="92"/>
      <c r="GF135" s="92"/>
      <c r="GG135" s="10"/>
    </row>
    <row r="136" spans="1:189" ht="15">
      <c r="A136" s="2"/>
      <c r="B136" s="5" t="s">
        <v>429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1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G136" s="10"/>
    </row>
    <row r="137" spans="1:256" ht="15">
      <c r="A137" s="103" t="s">
        <v>430</v>
      </c>
      <c r="B137" s="47" t="s">
        <v>431</v>
      </c>
      <c r="C137" s="46">
        <f aca="true" t="shared" si="128" ref="C137:BN137">C35</f>
        <v>0.12</v>
      </c>
      <c r="D137" s="46">
        <f t="shared" si="128"/>
        <v>0.12</v>
      </c>
      <c r="E137" s="46">
        <f t="shared" si="128"/>
        <v>0.12</v>
      </c>
      <c r="F137" s="46">
        <f t="shared" si="128"/>
        <v>0.12</v>
      </c>
      <c r="G137" s="46">
        <f t="shared" si="128"/>
        <v>0.12</v>
      </c>
      <c r="H137" s="46">
        <f t="shared" si="128"/>
        <v>0.12</v>
      </c>
      <c r="I137" s="46">
        <f t="shared" si="128"/>
        <v>0.12</v>
      </c>
      <c r="J137" s="46">
        <f t="shared" si="128"/>
        <v>0.12</v>
      </c>
      <c r="K137" s="46">
        <f t="shared" si="128"/>
        <v>0.12</v>
      </c>
      <c r="L137" s="46">
        <f t="shared" si="128"/>
        <v>0.12</v>
      </c>
      <c r="M137" s="46">
        <f t="shared" si="128"/>
        <v>0.12</v>
      </c>
      <c r="N137" s="46">
        <f t="shared" si="128"/>
        <v>0.12</v>
      </c>
      <c r="O137" s="46">
        <f t="shared" si="128"/>
        <v>0.12</v>
      </c>
      <c r="P137" s="46">
        <f t="shared" si="128"/>
        <v>0.12</v>
      </c>
      <c r="Q137" s="46">
        <f t="shared" si="128"/>
        <v>0.12</v>
      </c>
      <c r="R137" s="46">
        <f t="shared" si="128"/>
        <v>0.12</v>
      </c>
      <c r="S137" s="46">
        <f t="shared" si="128"/>
        <v>0.12</v>
      </c>
      <c r="T137" s="46">
        <f t="shared" si="128"/>
        <v>0.12</v>
      </c>
      <c r="U137" s="46">
        <f t="shared" si="128"/>
        <v>0.12</v>
      </c>
      <c r="V137" s="46">
        <f t="shared" si="128"/>
        <v>0.12</v>
      </c>
      <c r="W137" s="47">
        <f t="shared" si="128"/>
        <v>0.12</v>
      </c>
      <c r="X137" s="46">
        <f t="shared" si="128"/>
        <v>0.12</v>
      </c>
      <c r="Y137" s="46">
        <f t="shared" si="128"/>
        <v>0.12</v>
      </c>
      <c r="Z137" s="46">
        <f t="shared" si="128"/>
        <v>0.12</v>
      </c>
      <c r="AA137" s="46">
        <f t="shared" si="128"/>
        <v>0.12</v>
      </c>
      <c r="AB137" s="46">
        <f t="shared" si="128"/>
        <v>0.12</v>
      </c>
      <c r="AC137" s="46">
        <f t="shared" si="128"/>
        <v>0.12</v>
      </c>
      <c r="AD137" s="46">
        <f t="shared" si="128"/>
        <v>0.12</v>
      </c>
      <c r="AE137" s="46">
        <f t="shared" si="128"/>
        <v>0.12</v>
      </c>
      <c r="AF137" s="46">
        <f t="shared" si="128"/>
        <v>0.12</v>
      </c>
      <c r="AG137" s="46">
        <f t="shared" si="128"/>
        <v>0.12</v>
      </c>
      <c r="AH137" s="46">
        <f t="shared" si="128"/>
        <v>0.12</v>
      </c>
      <c r="AI137" s="46">
        <f t="shared" si="128"/>
        <v>0.12</v>
      </c>
      <c r="AJ137" s="46">
        <f t="shared" si="128"/>
        <v>0.12</v>
      </c>
      <c r="AK137" s="46">
        <f t="shared" si="128"/>
        <v>0.12</v>
      </c>
      <c r="AL137" s="46">
        <f t="shared" si="128"/>
        <v>0.12</v>
      </c>
      <c r="AM137" s="46">
        <f t="shared" si="128"/>
        <v>0.12</v>
      </c>
      <c r="AN137" s="46">
        <f t="shared" si="128"/>
        <v>0.12</v>
      </c>
      <c r="AO137" s="46">
        <f t="shared" si="128"/>
        <v>0.12</v>
      </c>
      <c r="AP137" s="46">
        <f t="shared" si="128"/>
        <v>0.12</v>
      </c>
      <c r="AQ137" s="46">
        <f t="shared" si="128"/>
        <v>0.12</v>
      </c>
      <c r="AR137" s="46">
        <f t="shared" si="128"/>
        <v>0.12</v>
      </c>
      <c r="AS137" s="46">
        <f t="shared" si="128"/>
        <v>0.12</v>
      </c>
      <c r="AT137" s="46">
        <f t="shared" si="128"/>
        <v>0.12</v>
      </c>
      <c r="AU137" s="46">
        <f t="shared" si="128"/>
        <v>0.12</v>
      </c>
      <c r="AV137" s="46">
        <f t="shared" si="128"/>
        <v>0.12</v>
      </c>
      <c r="AW137" s="46">
        <f t="shared" si="128"/>
        <v>0.12</v>
      </c>
      <c r="AX137" s="46">
        <f t="shared" si="128"/>
        <v>0.12</v>
      </c>
      <c r="AY137" s="46">
        <f t="shared" si="128"/>
        <v>0.12</v>
      </c>
      <c r="AZ137" s="46">
        <f t="shared" si="128"/>
        <v>0.12</v>
      </c>
      <c r="BA137" s="46">
        <f t="shared" si="128"/>
        <v>0.12</v>
      </c>
      <c r="BB137" s="46">
        <f t="shared" si="128"/>
        <v>0.12</v>
      </c>
      <c r="BC137" s="46">
        <f t="shared" si="128"/>
        <v>0.12</v>
      </c>
      <c r="BD137" s="46">
        <f t="shared" si="128"/>
        <v>0.12</v>
      </c>
      <c r="BE137" s="46">
        <f t="shared" si="128"/>
        <v>0.12</v>
      </c>
      <c r="BF137" s="46">
        <f t="shared" si="128"/>
        <v>0.12</v>
      </c>
      <c r="BG137" s="46">
        <f t="shared" si="128"/>
        <v>0.12</v>
      </c>
      <c r="BH137" s="46">
        <f t="shared" si="128"/>
        <v>0.12</v>
      </c>
      <c r="BI137" s="46">
        <f t="shared" si="128"/>
        <v>0.12</v>
      </c>
      <c r="BJ137" s="46">
        <f t="shared" si="128"/>
        <v>0.12</v>
      </c>
      <c r="BK137" s="46">
        <f t="shared" si="128"/>
        <v>0.12</v>
      </c>
      <c r="BL137" s="46">
        <f t="shared" si="128"/>
        <v>0.12</v>
      </c>
      <c r="BM137" s="46">
        <f t="shared" si="128"/>
        <v>0.12</v>
      </c>
      <c r="BN137" s="46">
        <f t="shared" si="128"/>
        <v>0.12</v>
      </c>
      <c r="BO137" s="46">
        <f aca="true" t="shared" si="129" ref="BO137:DZ137">BO35</f>
        <v>0.12</v>
      </c>
      <c r="BP137" s="46">
        <f t="shared" si="129"/>
        <v>0.12</v>
      </c>
      <c r="BQ137" s="46">
        <f t="shared" si="129"/>
        <v>0.12</v>
      </c>
      <c r="BR137" s="46">
        <f t="shared" si="129"/>
        <v>0.12</v>
      </c>
      <c r="BS137" s="46">
        <f t="shared" si="129"/>
        <v>0.12</v>
      </c>
      <c r="BT137" s="46">
        <f t="shared" si="129"/>
        <v>0.12</v>
      </c>
      <c r="BU137" s="46">
        <f t="shared" si="129"/>
        <v>0.12</v>
      </c>
      <c r="BV137" s="46">
        <f t="shared" si="129"/>
        <v>0.12</v>
      </c>
      <c r="BW137" s="46">
        <f t="shared" si="129"/>
        <v>0.12</v>
      </c>
      <c r="BX137" s="46">
        <f t="shared" si="129"/>
        <v>0.12</v>
      </c>
      <c r="BY137" s="46">
        <f t="shared" si="129"/>
        <v>0.12</v>
      </c>
      <c r="BZ137" s="46">
        <f t="shared" si="129"/>
        <v>0.12</v>
      </c>
      <c r="CA137" s="46">
        <f t="shared" si="129"/>
        <v>0.12</v>
      </c>
      <c r="CB137" s="46">
        <f t="shared" si="129"/>
        <v>0.12</v>
      </c>
      <c r="CC137" s="46">
        <f t="shared" si="129"/>
        <v>0.12</v>
      </c>
      <c r="CD137" s="46">
        <f t="shared" si="129"/>
        <v>0.12</v>
      </c>
      <c r="CE137" s="46">
        <f t="shared" si="129"/>
        <v>0.12</v>
      </c>
      <c r="CF137" s="46">
        <f t="shared" si="129"/>
        <v>0.12</v>
      </c>
      <c r="CG137" s="46">
        <f t="shared" si="129"/>
        <v>0.12</v>
      </c>
      <c r="CH137" s="46">
        <f t="shared" si="129"/>
        <v>0.12</v>
      </c>
      <c r="CI137" s="46">
        <f t="shared" si="129"/>
        <v>0.12</v>
      </c>
      <c r="CJ137" s="46">
        <f t="shared" si="129"/>
        <v>0.12</v>
      </c>
      <c r="CK137" s="46">
        <f t="shared" si="129"/>
        <v>0.12</v>
      </c>
      <c r="CL137" s="46">
        <f t="shared" si="129"/>
        <v>0.12</v>
      </c>
      <c r="CM137" s="46">
        <f t="shared" si="129"/>
        <v>0.12</v>
      </c>
      <c r="CN137" s="46">
        <f t="shared" si="129"/>
        <v>0.12</v>
      </c>
      <c r="CO137" s="46">
        <f t="shared" si="129"/>
        <v>0.12</v>
      </c>
      <c r="CP137" s="46">
        <f t="shared" si="129"/>
        <v>0.12</v>
      </c>
      <c r="CQ137" s="46">
        <f t="shared" si="129"/>
        <v>0.12</v>
      </c>
      <c r="CR137" s="46">
        <f t="shared" si="129"/>
        <v>0.12</v>
      </c>
      <c r="CS137" s="46">
        <f t="shared" si="129"/>
        <v>0.12</v>
      </c>
      <c r="CT137" s="46">
        <f t="shared" si="129"/>
        <v>0.12</v>
      </c>
      <c r="CU137" s="46">
        <f t="shared" si="129"/>
        <v>0.12</v>
      </c>
      <c r="CV137" s="46">
        <f t="shared" si="129"/>
        <v>0.12</v>
      </c>
      <c r="CW137" s="46">
        <f t="shared" si="129"/>
        <v>0.12</v>
      </c>
      <c r="CX137" s="46">
        <f t="shared" si="129"/>
        <v>0.12</v>
      </c>
      <c r="CY137" s="46">
        <f t="shared" si="129"/>
        <v>0.12</v>
      </c>
      <c r="CZ137" s="46">
        <f t="shared" si="129"/>
        <v>0.12</v>
      </c>
      <c r="DA137" s="46">
        <f t="shared" si="129"/>
        <v>0.12</v>
      </c>
      <c r="DB137" s="46">
        <f t="shared" si="129"/>
        <v>0.12</v>
      </c>
      <c r="DC137" s="46">
        <f t="shared" si="129"/>
        <v>0.12</v>
      </c>
      <c r="DD137" s="46">
        <f t="shared" si="129"/>
        <v>0.12</v>
      </c>
      <c r="DE137" s="46">
        <f t="shared" si="129"/>
        <v>0.12</v>
      </c>
      <c r="DF137" s="46">
        <f t="shared" si="129"/>
        <v>0.12</v>
      </c>
      <c r="DG137" s="46">
        <f t="shared" si="129"/>
        <v>0.12</v>
      </c>
      <c r="DH137" s="46">
        <f t="shared" si="129"/>
        <v>0.12</v>
      </c>
      <c r="DI137" s="46">
        <f t="shared" si="129"/>
        <v>0.12</v>
      </c>
      <c r="DJ137" s="46">
        <f t="shared" si="129"/>
        <v>0.12</v>
      </c>
      <c r="DK137" s="46">
        <f t="shared" si="129"/>
        <v>0.12</v>
      </c>
      <c r="DL137" s="46">
        <f t="shared" si="129"/>
        <v>0.12</v>
      </c>
      <c r="DM137" s="46">
        <f t="shared" si="129"/>
        <v>0.12</v>
      </c>
      <c r="DN137" s="46">
        <f t="shared" si="129"/>
        <v>0.12</v>
      </c>
      <c r="DO137" s="46">
        <f t="shared" si="129"/>
        <v>0.12</v>
      </c>
      <c r="DP137" s="46">
        <f t="shared" si="129"/>
        <v>0.12</v>
      </c>
      <c r="DQ137" s="46">
        <f t="shared" si="129"/>
        <v>0.12</v>
      </c>
      <c r="DR137" s="46">
        <f t="shared" si="129"/>
        <v>0.12</v>
      </c>
      <c r="DS137" s="46">
        <f t="shared" si="129"/>
        <v>0.12</v>
      </c>
      <c r="DT137" s="46">
        <f t="shared" si="129"/>
        <v>0.12</v>
      </c>
      <c r="DU137" s="46">
        <f t="shared" si="129"/>
        <v>0.12</v>
      </c>
      <c r="DV137" s="46">
        <f t="shared" si="129"/>
        <v>0.12</v>
      </c>
      <c r="DW137" s="46">
        <f t="shared" si="129"/>
        <v>0.12</v>
      </c>
      <c r="DX137" s="46">
        <f t="shared" si="129"/>
        <v>0.12</v>
      </c>
      <c r="DY137" s="46">
        <f t="shared" si="129"/>
        <v>0.12</v>
      </c>
      <c r="DZ137" s="46">
        <f t="shared" si="129"/>
        <v>0.12</v>
      </c>
      <c r="EA137" s="46">
        <f aca="true" t="shared" si="130" ref="EA137:FU137">EA35</f>
        <v>0.12</v>
      </c>
      <c r="EB137" s="46">
        <f t="shared" si="130"/>
        <v>0.12</v>
      </c>
      <c r="EC137" s="46">
        <f t="shared" si="130"/>
        <v>0.12</v>
      </c>
      <c r="ED137" s="46">
        <f t="shared" si="130"/>
        <v>0.12</v>
      </c>
      <c r="EE137" s="46">
        <f t="shared" si="130"/>
        <v>0.12</v>
      </c>
      <c r="EF137" s="46">
        <f t="shared" si="130"/>
        <v>0.12</v>
      </c>
      <c r="EG137" s="46">
        <f t="shared" si="130"/>
        <v>0.12</v>
      </c>
      <c r="EH137" s="46">
        <f t="shared" si="130"/>
        <v>0.12</v>
      </c>
      <c r="EI137" s="46">
        <f t="shared" si="130"/>
        <v>0.12</v>
      </c>
      <c r="EJ137" s="46">
        <f t="shared" si="130"/>
        <v>0.12</v>
      </c>
      <c r="EK137" s="46">
        <f t="shared" si="130"/>
        <v>0.12</v>
      </c>
      <c r="EL137" s="46">
        <f t="shared" si="130"/>
        <v>0.12</v>
      </c>
      <c r="EM137" s="46">
        <f t="shared" si="130"/>
        <v>0.12</v>
      </c>
      <c r="EN137" s="46">
        <f t="shared" si="130"/>
        <v>0.12</v>
      </c>
      <c r="EO137" s="46">
        <f t="shared" si="130"/>
        <v>0.12</v>
      </c>
      <c r="EP137" s="46">
        <f t="shared" si="130"/>
        <v>0.12</v>
      </c>
      <c r="EQ137" s="46">
        <f t="shared" si="130"/>
        <v>0.12</v>
      </c>
      <c r="ER137" s="46">
        <f t="shared" si="130"/>
        <v>0.12</v>
      </c>
      <c r="ES137" s="46">
        <f t="shared" si="130"/>
        <v>0.12</v>
      </c>
      <c r="ET137" s="46">
        <f t="shared" si="130"/>
        <v>0.12</v>
      </c>
      <c r="EU137" s="46">
        <f t="shared" si="130"/>
        <v>0.12</v>
      </c>
      <c r="EV137" s="46">
        <f t="shared" si="130"/>
        <v>0.12</v>
      </c>
      <c r="EW137" s="46">
        <f t="shared" si="130"/>
        <v>0.12</v>
      </c>
      <c r="EX137" s="46">
        <f t="shared" si="130"/>
        <v>0.12</v>
      </c>
      <c r="EY137" s="46">
        <f t="shared" si="130"/>
        <v>0.12</v>
      </c>
      <c r="EZ137" s="46">
        <f t="shared" si="130"/>
        <v>0.12</v>
      </c>
      <c r="FA137" s="46">
        <f t="shared" si="130"/>
        <v>0.12</v>
      </c>
      <c r="FB137" s="46">
        <f t="shared" si="130"/>
        <v>0.12</v>
      </c>
      <c r="FC137" s="46">
        <f t="shared" si="130"/>
        <v>0.12</v>
      </c>
      <c r="FD137" s="46">
        <f t="shared" si="130"/>
        <v>0.12</v>
      </c>
      <c r="FE137" s="46">
        <f t="shared" si="130"/>
        <v>0.12</v>
      </c>
      <c r="FF137" s="46">
        <f t="shared" si="130"/>
        <v>0.12</v>
      </c>
      <c r="FG137" s="46">
        <f t="shared" si="130"/>
        <v>0.12</v>
      </c>
      <c r="FH137" s="46">
        <f t="shared" si="130"/>
        <v>0.12</v>
      </c>
      <c r="FI137" s="46">
        <f t="shared" si="130"/>
        <v>0.12</v>
      </c>
      <c r="FJ137" s="46">
        <f t="shared" si="130"/>
        <v>0.12</v>
      </c>
      <c r="FK137" s="46">
        <f t="shared" si="130"/>
        <v>0.12</v>
      </c>
      <c r="FL137" s="46">
        <f t="shared" si="130"/>
        <v>0.12</v>
      </c>
      <c r="FM137" s="46">
        <f t="shared" si="130"/>
        <v>0.12</v>
      </c>
      <c r="FN137" s="46">
        <f t="shared" si="130"/>
        <v>0.12</v>
      </c>
      <c r="FO137" s="46">
        <f t="shared" si="130"/>
        <v>0.12</v>
      </c>
      <c r="FP137" s="46">
        <f t="shared" si="130"/>
        <v>0.12</v>
      </c>
      <c r="FQ137" s="46">
        <f t="shared" si="130"/>
        <v>0.12</v>
      </c>
      <c r="FR137" s="46">
        <f t="shared" si="130"/>
        <v>0.12</v>
      </c>
      <c r="FS137" s="46">
        <f t="shared" si="130"/>
        <v>0.12</v>
      </c>
      <c r="FT137" s="46">
        <f t="shared" si="130"/>
        <v>0.12</v>
      </c>
      <c r="FU137" s="46">
        <f t="shared" si="130"/>
        <v>0.12</v>
      </c>
      <c r="FV137" s="46">
        <f>FV35</f>
        <v>0.12</v>
      </c>
      <c r="FW137" s="46">
        <f>FW35</f>
        <v>0.12</v>
      </c>
      <c r="FX137" s="46">
        <f>FX35</f>
        <v>0.12</v>
      </c>
      <c r="FY137" s="46"/>
      <c r="FZ137" s="46"/>
      <c r="GA137" s="46"/>
      <c r="GB137" s="46"/>
      <c r="GC137" s="46"/>
      <c r="GD137" s="46"/>
      <c r="GE137" s="46"/>
      <c r="GF137" s="46"/>
      <c r="GG137" s="10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</row>
    <row r="138" spans="1:189" ht="15">
      <c r="A138" s="3" t="s">
        <v>432</v>
      </c>
      <c r="B138" s="5" t="s">
        <v>433</v>
      </c>
      <c r="C138" s="27">
        <f aca="true" t="shared" si="131" ref="C138:BN138">ROUND(IF((C135-C12)*0.3&lt;0=TRUE(),0,IF((C99&lt;=50000),(C135-C12)*0.3,0)),4)</f>
        <v>0.0828</v>
      </c>
      <c r="D138" s="27">
        <f t="shared" si="131"/>
        <v>0</v>
      </c>
      <c r="E138" s="27">
        <f t="shared" si="131"/>
        <v>0.1294</v>
      </c>
      <c r="F138" s="27">
        <f t="shared" si="131"/>
        <v>0</v>
      </c>
      <c r="G138" s="27">
        <f t="shared" si="131"/>
        <v>0</v>
      </c>
      <c r="H138" s="27">
        <f t="shared" si="131"/>
        <v>0</v>
      </c>
      <c r="I138" s="27">
        <f t="shared" si="131"/>
        <v>0.1053</v>
      </c>
      <c r="J138" s="27">
        <f t="shared" si="131"/>
        <v>0.0685</v>
      </c>
      <c r="K138" s="27">
        <f t="shared" si="131"/>
        <v>0.0259</v>
      </c>
      <c r="L138" s="27">
        <f t="shared" si="131"/>
        <v>0.0505</v>
      </c>
      <c r="M138" s="27">
        <f t="shared" si="131"/>
        <v>0.1447</v>
      </c>
      <c r="N138" s="27">
        <f t="shared" si="131"/>
        <v>0</v>
      </c>
      <c r="O138" s="27">
        <f t="shared" si="131"/>
        <v>0</v>
      </c>
      <c r="P138" s="27">
        <f t="shared" si="131"/>
        <v>0</v>
      </c>
      <c r="Q138" s="27">
        <f t="shared" si="131"/>
        <v>0.0773</v>
      </c>
      <c r="R138" s="27">
        <f t="shared" si="131"/>
        <v>0</v>
      </c>
      <c r="S138" s="27">
        <f t="shared" si="131"/>
        <v>0.0217</v>
      </c>
      <c r="T138" s="27">
        <f t="shared" si="131"/>
        <v>0</v>
      </c>
      <c r="U138" s="27">
        <f t="shared" si="131"/>
        <v>0.0273</v>
      </c>
      <c r="V138" s="27">
        <f t="shared" si="131"/>
        <v>0.0105</v>
      </c>
      <c r="W138" s="28">
        <f t="shared" si="131"/>
        <v>0.0239</v>
      </c>
      <c r="X138" s="27">
        <f t="shared" si="131"/>
        <v>0.0474</v>
      </c>
      <c r="Y138" s="27">
        <f t="shared" si="131"/>
        <v>0.0992</v>
      </c>
      <c r="Z138" s="27">
        <f t="shared" si="131"/>
        <v>0.0361</v>
      </c>
      <c r="AA138" s="27">
        <f t="shared" si="131"/>
        <v>0</v>
      </c>
      <c r="AB138" s="27">
        <f t="shared" si="131"/>
        <v>0</v>
      </c>
      <c r="AC138" s="27">
        <f t="shared" si="131"/>
        <v>0</v>
      </c>
      <c r="AD138" s="27">
        <f t="shared" si="131"/>
        <v>0</v>
      </c>
      <c r="AE138" s="27">
        <f t="shared" si="131"/>
        <v>0.0098</v>
      </c>
      <c r="AF138" s="27">
        <f t="shared" si="131"/>
        <v>0</v>
      </c>
      <c r="AG138" s="27">
        <f t="shared" si="131"/>
        <v>0</v>
      </c>
      <c r="AH138" s="27">
        <f t="shared" si="131"/>
        <v>0.0794</v>
      </c>
      <c r="AI138" s="27">
        <f t="shared" si="131"/>
        <v>0.0376</v>
      </c>
      <c r="AJ138" s="27">
        <f t="shared" si="131"/>
        <v>0.0844</v>
      </c>
      <c r="AK138" s="27">
        <f t="shared" si="131"/>
        <v>0.1663</v>
      </c>
      <c r="AL138" s="27">
        <f t="shared" si="131"/>
        <v>0.1036</v>
      </c>
      <c r="AM138" s="27">
        <f t="shared" si="131"/>
        <v>0.068</v>
      </c>
      <c r="AN138" s="27">
        <f t="shared" si="131"/>
        <v>0.0058</v>
      </c>
      <c r="AO138" s="27">
        <f t="shared" si="131"/>
        <v>0.0069</v>
      </c>
      <c r="AP138" s="27">
        <f t="shared" si="131"/>
        <v>0</v>
      </c>
      <c r="AQ138" s="27">
        <f t="shared" si="131"/>
        <v>0.0124</v>
      </c>
      <c r="AR138" s="27">
        <f t="shared" si="131"/>
        <v>0</v>
      </c>
      <c r="AS138" s="27">
        <f t="shared" si="131"/>
        <v>0.0014</v>
      </c>
      <c r="AT138" s="27">
        <f t="shared" si="131"/>
        <v>0</v>
      </c>
      <c r="AU138" s="27">
        <f t="shared" si="131"/>
        <v>0</v>
      </c>
      <c r="AV138" s="27">
        <f t="shared" si="131"/>
        <v>0</v>
      </c>
      <c r="AW138" s="27">
        <f t="shared" si="131"/>
        <v>0</v>
      </c>
      <c r="AX138" s="27">
        <f t="shared" si="131"/>
        <v>0.0163</v>
      </c>
      <c r="AY138" s="27">
        <f t="shared" si="131"/>
        <v>0</v>
      </c>
      <c r="AZ138" s="27">
        <f t="shared" si="131"/>
        <v>0.0889</v>
      </c>
      <c r="BA138" s="27">
        <f t="shared" si="131"/>
        <v>0</v>
      </c>
      <c r="BB138" s="27">
        <f t="shared" si="131"/>
        <v>0</v>
      </c>
      <c r="BC138" s="27">
        <f t="shared" si="131"/>
        <v>0.032</v>
      </c>
      <c r="BD138" s="27">
        <f t="shared" si="131"/>
        <v>0</v>
      </c>
      <c r="BE138" s="27">
        <f t="shared" si="131"/>
        <v>0</v>
      </c>
      <c r="BF138" s="27">
        <f t="shared" si="131"/>
        <v>0</v>
      </c>
      <c r="BG138" s="27">
        <f t="shared" si="131"/>
        <v>0.0546</v>
      </c>
      <c r="BH138" s="27">
        <f t="shared" si="131"/>
        <v>0</v>
      </c>
      <c r="BI138" s="27">
        <f t="shared" si="131"/>
        <v>0.0123</v>
      </c>
      <c r="BJ138" s="27">
        <f t="shared" si="131"/>
        <v>0</v>
      </c>
      <c r="BK138" s="27">
        <f t="shared" si="131"/>
        <v>0</v>
      </c>
      <c r="BL138" s="27">
        <f t="shared" si="131"/>
        <v>0</v>
      </c>
      <c r="BM138" s="27">
        <f t="shared" si="131"/>
        <v>0.0472</v>
      </c>
      <c r="BN138" s="27">
        <f t="shared" si="131"/>
        <v>0.0108</v>
      </c>
      <c r="BO138" s="27">
        <f aca="true" t="shared" si="132" ref="BO138:DZ138">ROUND(IF((BO135-BO12)*0.3&lt;0=TRUE(),0,IF((BO99&lt;=50000),(BO135-BO12)*0.3,0)),4)</f>
        <v>0.0098</v>
      </c>
      <c r="BP138" s="27">
        <f t="shared" si="132"/>
        <v>0.0201</v>
      </c>
      <c r="BQ138" s="27">
        <f t="shared" si="132"/>
        <v>0.013</v>
      </c>
      <c r="BR138" s="27">
        <f t="shared" si="132"/>
        <v>0.014</v>
      </c>
      <c r="BS138" s="27">
        <f t="shared" si="132"/>
        <v>0.0079</v>
      </c>
      <c r="BT138" s="27">
        <f t="shared" si="132"/>
        <v>0</v>
      </c>
      <c r="BU138" s="27">
        <f t="shared" si="132"/>
        <v>0</v>
      </c>
      <c r="BV138" s="27">
        <f t="shared" si="132"/>
        <v>0</v>
      </c>
      <c r="BW138" s="27">
        <f t="shared" si="132"/>
        <v>0</v>
      </c>
      <c r="BX138" s="27">
        <f t="shared" si="132"/>
        <v>0</v>
      </c>
      <c r="BY138" s="27">
        <f t="shared" si="132"/>
        <v>0.0973</v>
      </c>
      <c r="BZ138" s="27">
        <f t="shared" si="132"/>
        <v>0.0246</v>
      </c>
      <c r="CA138" s="27">
        <f t="shared" si="132"/>
        <v>0.0044</v>
      </c>
      <c r="CB138" s="27">
        <f t="shared" si="132"/>
        <v>0</v>
      </c>
      <c r="CC138" s="27">
        <f t="shared" si="132"/>
        <v>0</v>
      </c>
      <c r="CD138" s="27">
        <f t="shared" si="132"/>
        <v>0.0605</v>
      </c>
      <c r="CE138" s="27">
        <f t="shared" si="132"/>
        <v>0.0135</v>
      </c>
      <c r="CF138" s="27">
        <f t="shared" si="132"/>
        <v>0.0006</v>
      </c>
      <c r="CG138" s="27">
        <f t="shared" si="132"/>
        <v>0</v>
      </c>
      <c r="CH138" s="27">
        <f t="shared" si="132"/>
        <v>0.0334</v>
      </c>
      <c r="CI138" s="27">
        <f t="shared" si="132"/>
        <v>0.0274</v>
      </c>
      <c r="CJ138" s="27">
        <f t="shared" si="132"/>
        <v>0.0837</v>
      </c>
      <c r="CK138" s="27">
        <f t="shared" si="132"/>
        <v>0</v>
      </c>
      <c r="CL138" s="27">
        <f t="shared" si="132"/>
        <v>0</v>
      </c>
      <c r="CM138" s="27">
        <f t="shared" si="132"/>
        <v>0.0408</v>
      </c>
      <c r="CN138" s="27">
        <f t="shared" si="132"/>
        <v>0</v>
      </c>
      <c r="CO138" s="27">
        <f t="shared" si="132"/>
        <v>0</v>
      </c>
      <c r="CP138" s="27">
        <f t="shared" si="132"/>
        <v>0</v>
      </c>
      <c r="CQ138" s="27">
        <f t="shared" si="132"/>
        <v>0.0503</v>
      </c>
      <c r="CR138" s="27">
        <f t="shared" si="132"/>
        <v>0</v>
      </c>
      <c r="CS138" s="27">
        <f t="shared" si="132"/>
        <v>0</v>
      </c>
      <c r="CT138" s="27">
        <f t="shared" si="132"/>
        <v>0.0957</v>
      </c>
      <c r="CU138" s="27">
        <f t="shared" si="132"/>
        <v>0</v>
      </c>
      <c r="CV138" s="27">
        <f t="shared" si="132"/>
        <v>0</v>
      </c>
      <c r="CW138" s="27">
        <f t="shared" si="132"/>
        <v>0.0371</v>
      </c>
      <c r="CX138" s="27">
        <f t="shared" si="132"/>
        <v>0.0044</v>
      </c>
      <c r="CY138" s="27">
        <f t="shared" si="132"/>
        <v>0</v>
      </c>
      <c r="CZ138" s="27">
        <f t="shared" si="132"/>
        <v>0.0183</v>
      </c>
      <c r="DA138" s="27">
        <f t="shared" si="132"/>
        <v>0</v>
      </c>
      <c r="DB138" s="27">
        <f t="shared" si="132"/>
        <v>0</v>
      </c>
      <c r="DC138" s="27">
        <f t="shared" si="132"/>
        <v>0</v>
      </c>
      <c r="DD138" s="27">
        <f t="shared" si="132"/>
        <v>0.0217</v>
      </c>
      <c r="DE138" s="27">
        <f t="shared" si="132"/>
        <v>0</v>
      </c>
      <c r="DF138" s="27">
        <f t="shared" si="132"/>
        <v>0.0186</v>
      </c>
      <c r="DG138" s="27">
        <f t="shared" si="132"/>
        <v>0</v>
      </c>
      <c r="DH138" s="27">
        <f t="shared" si="132"/>
        <v>0</v>
      </c>
      <c r="DI138" s="27">
        <f t="shared" si="132"/>
        <v>0.0509</v>
      </c>
      <c r="DJ138" s="27">
        <f t="shared" si="132"/>
        <v>0.0056</v>
      </c>
      <c r="DK138" s="27">
        <f t="shared" si="132"/>
        <v>0.0414</v>
      </c>
      <c r="DL138" s="27">
        <f t="shared" si="132"/>
        <v>0.0347</v>
      </c>
      <c r="DM138" s="27">
        <f t="shared" si="132"/>
        <v>0.0286</v>
      </c>
      <c r="DN138" s="27">
        <f t="shared" si="132"/>
        <v>0.0286</v>
      </c>
      <c r="DO138" s="27">
        <f t="shared" si="132"/>
        <v>0.0893</v>
      </c>
      <c r="DP138" s="27">
        <f t="shared" si="132"/>
        <v>0</v>
      </c>
      <c r="DQ138" s="27">
        <f t="shared" si="132"/>
        <v>0</v>
      </c>
      <c r="DR138" s="27">
        <f t="shared" si="132"/>
        <v>0.0789</v>
      </c>
      <c r="DS138" s="27">
        <f t="shared" si="132"/>
        <v>0.0919</v>
      </c>
      <c r="DT138" s="27">
        <f t="shared" si="132"/>
        <v>0.0893</v>
      </c>
      <c r="DU138" s="27">
        <f t="shared" si="132"/>
        <v>0.0166</v>
      </c>
      <c r="DV138" s="27">
        <f t="shared" si="132"/>
        <v>0.0105</v>
      </c>
      <c r="DW138" s="27">
        <f t="shared" si="132"/>
        <v>0.0056</v>
      </c>
      <c r="DX138" s="27">
        <f t="shared" si="132"/>
        <v>0</v>
      </c>
      <c r="DY138" s="27">
        <f t="shared" si="132"/>
        <v>0</v>
      </c>
      <c r="DZ138" s="27">
        <f t="shared" si="132"/>
        <v>0</v>
      </c>
      <c r="EA138" s="27">
        <f aca="true" t="shared" si="133" ref="EA138:FX138">ROUND(IF((EA135-EA12)*0.3&lt;0=TRUE(),0,IF((EA99&lt;=50000),(EA135-EA12)*0.3,0)),4)</f>
        <v>0</v>
      </c>
      <c r="EB138" s="27">
        <f t="shared" si="133"/>
        <v>0.0069</v>
      </c>
      <c r="EC138" s="27">
        <f t="shared" si="133"/>
        <v>0</v>
      </c>
      <c r="ED138" s="27">
        <f t="shared" si="133"/>
        <v>0</v>
      </c>
      <c r="EE138" s="27">
        <f t="shared" si="133"/>
        <v>0.0319</v>
      </c>
      <c r="EF138" s="27">
        <f t="shared" si="133"/>
        <v>0.0745</v>
      </c>
      <c r="EG138" s="27">
        <f t="shared" si="133"/>
        <v>0.0552</v>
      </c>
      <c r="EH138" s="27">
        <f t="shared" si="133"/>
        <v>0.0433</v>
      </c>
      <c r="EI138" s="27">
        <f t="shared" si="133"/>
        <v>0.0704</v>
      </c>
      <c r="EJ138" s="27">
        <f t="shared" si="133"/>
        <v>0</v>
      </c>
      <c r="EK138" s="27">
        <f t="shared" si="133"/>
        <v>0</v>
      </c>
      <c r="EL138" s="27">
        <f t="shared" si="133"/>
        <v>0</v>
      </c>
      <c r="EM138" s="27">
        <f t="shared" si="133"/>
        <v>0.0629</v>
      </c>
      <c r="EN138" s="27">
        <f t="shared" si="133"/>
        <v>0.0795</v>
      </c>
      <c r="EO138" s="27">
        <f t="shared" si="133"/>
        <v>0</v>
      </c>
      <c r="EP138" s="27">
        <f t="shared" si="133"/>
        <v>0</v>
      </c>
      <c r="EQ138" s="27">
        <f t="shared" si="133"/>
        <v>0</v>
      </c>
      <c r="ER138" s="27">
        <f t="shared" si="133"/>
        <v>0</v>
      </c>
      <c r="ES138" s="27">
        <f t="shared" si="133"/>
        <v>0.0319</v>
      </c>
      <c r="ET138" s="27">
        <f t="shared" si="133"/>
        <v>0.0318</v>
      </c>
      <c r="EU138" s="27">
        <f t="shared" si="133"/>
        <v>0.1476</v>
      </c>
      <c r="EV138" s="27">
        <f t="shared" si="133"/>
        <v>0.0684</v>
      </c>
      <c r="EW138" s="27">
        <f t="shared" si="133"/>
        <v>0</v>
      </c>
      <c r="EX138" s="27">
        <f t="shared" si="133"/>
        <v>0</v>
      </c>
      <c r="EY138" s="27">
        <f t="shared" si="133"/>
        <v>0.0038</v>
      </c>
      <c r="EZ138" s="27">
        <f t="shared" si="133"/>
        <v>0.0538</v>
      </c>
      <c r="FA138" s="27">
        <f t="shared" si="133"/>
        <v>0</v>
      </c>
      <c r="FB138" s="27">
        <f t="shared" si="133"/>
        <v>0.0475</v>
      </c>
      <c r="FC138" s="27">
        <f t="shared" si="133"/>
        <v>0</v>
      </c>
      <c r="FD138" s="27">
        <f t="shared" si="133"/>
        <v>0.011</v>
      </c>
      <c r="FE138" s="27">
        <f t="shared" si="133"/>
        <v>0.0339</v>
      </c>
      <c r="FF138" s="27">
        <f t="shared" si="133"/>
        <v>0</v>
      </c>
      <c r="FG138" s="27">
        <f t="shared" si="133"/>
        <v>0</v>
      </c>
      <c r="FH138" s="27">
        <f t="shared" si="133"/>
        <v>0.0023</v>
      </c>
      <c r="FI138" s="27">
        <f t="shared" si="133"/>
        <v>0.051</v>
      </c>
      <c r="FJ138" s="27">
        <f t="shared" si="133"/>
        <v>0</v>
      </c>
      <c r="FK138" s="27">
        <f t="shared" si="133"/>
        <v>0.0128</v>
      </c>
      <c r="FL138" s="27">
        <f t="shared" si="133"/>
        <v>0</v>
      </c>
      <c r="FM138" s="27">
        <f t="shared" si="133"/>
        <v>0</v>
      </c>
      <c r="FN138" s="27">
        <f t="shared" si="133"/>
        <v>0.0597</v>
      </c>
      <c r="FO138" s="27">
        <f t="shared" si="133"/>
        <v>0.003</v>
      </c>
      <c r="FP138" s="27">
        <f t="shared" si="133"/>
        <v>0.079</v>
      </c>
      <c r="FQ138" s="27">
        <f t="shared" si="133"/>
        <v>0.0392</v>
      </c>
      <c r="FR138" s="27">
        <f t="shared" si="133"/>
        <v>0.0156</v>
      </c>
      <c r="FS138" s="27">
        <f t="shared" si="133"/>
        <v>0</v>
      </c>
      <c r="FT138" s="27">
        <f t="shared" si="133"/>
        <v>0</v>
      </c>
      <c r="FU138" s="27">
        <f t="shared" si="133"/>
        <v>0.0263</v>
      </c>
      <c r="FV138" s="27">
        <f t="shared" si="133"/>
        <v>0.0122</v>
      </c>
      <c r="FW138" s="27">
        <f t="shared" si="133"/>
        <v>0</v>
      </c>
      <c r="FX138" s="27">
        <f t="shared" si="133"/>
        <v>0.0549</v>
      </c>
      <c r="FY138" s="27"/>
      <c r="FZ138" s="27"/>
      <c r="GA138" s="27"/>
      <c r="GB138" s="27"/>
      <c r="GC138" s="27"/>
      <c r="GD138" s="27"/>
      <c r="GE138" s="92"/>
      <c r="GF138" s="92"/>
      <c r="GG138" s="10"/>
    </row>
    <row r="139" spans="1:189" ht="15">
      <c r="A139" s="2"/>
      <c r="B139" s="5" t="s">
        <v>434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1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G139" s="10"/>
    </row>
    <row r="140" spans="1:189" ht="15">
      <c r="A140" s="3" t="s">
        <v>435</v>
      </c>
      <c r="B140" s="5" t="s">
        <v>436</v>
      </c>
      <c r="C140" s="27">
        <f aca="true" t="shared" si="134" ref="C140:BN140">ROUND(IF((C135-C12)*0.36&lt;0=TRUE(),0,IF((C99&gt;50000),(C135-C12)*0.36,0)),4)</f>
        <v>0</v>
      </c>
      <c r="D140" s="27">
        <f t="shared" si="134"/>
        <v>0</v>
      </c>
      <c r="E140" s="27">
        <f t="shared" si="134"/>
        <v>0</v>
      </c>
      <c r="F140" s="27">
        <f t="shared" si="134"/>
        <v>0</v>
      </c>
      <c r="G140" s="27">
        <f t="shared" si="134"/>
        <v>0</v>
      </c>
      <c r="H140" s="27">
        <f t="shared" si="134"/>
        <v>0</v>
      </c>
      <c r="I140" s="27">
        <f t="shared" si="134"/>
        <v>0</v>
      </c>
      <c r="J140" s="27">
        <f t="shared" si="134"/>
        <v>0</v>
      </c>
      <c r="K140" s="27">
        <f t="shared" si="134"/>
        <v>0</v>
      </c>
      <c r="L140" s="27">
        <f t="shared" si="134"/>
        <v>0</v>
      </c>
      <c r="M140" s="27">
        <f t="shared" si="134"/>
        <v>0</v>
      </c>
      <c r="N140" s="27">
        <f t="shared" si="134"/>
        <v>0</v>
      </c>
      <c r="O140" s="27">
        <f t="shared" si="134"/>
        <v>0</v>
      </c>
      <c r="P140" s="27">
        <f t="shared" si="134"/>
        <v>0</v>
      </c>
      <c r="Q140" s="27">
        <f t="shared" si="134"/>
        <v>0</v>
      </c>
      <c r="R140" s="27">
        <f t="shared" si="134"/>
        <v>0</v>
      </c>
      <c r="S140" s="27">
        <f t="shared" si="134"/>
        <v>0</v>
      </c>
      <c r="T140" s="27">
        <f t="shared" si="134"/>
        <v>0</v>
      </c>
      <c r="U140" s="27">
        <f t="shared" si="134"/>
        <v>0</v>
      </c>
      <c r="V140" s="27">
        <f t="shared" si="134"/>
        <v>0</v>
      </c>
      <c r="W140" s="28">
        <f t="shared" si="134"/>
        <v>0</v>
      </c>
      <c r="X140" s="27">
        <f t="shared" si="134"/>
        <v>0</v>
      </c>
      <c r="Y140" s="27">
        <f t="shared" si="134"/>
        <v>0</v>
      </c>
      <c r="Z140" s="27">
        <f t="shared" si="134"/>
        <v>0</v>
      </c>
      <c r="AA140" s="27">
        <f t="shared" si="134"/>
        <v>0</v>
      </c>
      <c r="AB140" s="27">
        <f t="shared" si="134"/>
        <v>0</v>
      </c>
      <c r="AC140" s="27">
        <f t="shared" si="134"/>
        <v>0</v>
      </c>
      <c r="AD140" s="27">
        <f t="shared" si="134"/>
        <v>0</v>
      </c>
      <c r="AE140" s="27">
        <f t="shared" si="134"/>
        <v>0</v>
      </c>
      <c r="AF140" s="27">
        <f t="shared" si="134"/>
        <v>0</v>
      </c>
      <c r="AG140" s="27">
        <f t="shared" si="134"/>
        <v>0</v>
      </c>
      <c r="AH140" s="27">
        <f t="shared" si="134"/>
        <v>0</v>
      </c>
      <c r="AI140" s="27">
        <f t="shared" si="134"/>
        <v>0</v>
      </c>
      <c r="AJ140" s="27">
        <f t="shared" si="134"/>
        <v>0</v>
      </c>
      <c r="AK140" s="27">
        <f t="shared" si="134"/>
        <v>0</v>
      </c>
      <c r="AL140" s="27">
        <f t="shared" si="134"/>
        <v>0</v>
      </c>
      <c r="AM140" s="27">
        <f t="shared" si="134"/>
        <v>0</v>
      </c>
      <c r="AN140" s="27">
        <f t="shared" si="134"/>
        <v>0</v>
      </c>
      <c r="AO140" s="27">
        <f t="shared" si="134"/>
        <v>0</v>
      </c>
      <c r="AP140" s="27">
        <f t="shared" si="134"/>
        <v>0.1131</v>
      </c>
      <c r="AQ140" s="27">
        <f t="shared" si="134"/>
        <v>0</v>
      </c>
      <c r="AR140" s="27">
        <f t="shared" si="134"/>
        <v>0</v>
      </c>
      <c r="AS140" s="27">
        <f t="shared" si="134"/>
        <v>0</v>
      </c>
      <c r="AT140" s="27">
        <f t="shared" si="134"/>
        <v>0</v>
      </c>
      <c r="AU140" s="27">
        <f t="shared" si="134"/>
        <v>0</v>
      </c>
      <c r="AV140" s="27">
        <f t="shared" si="134"/>
        <v>0</v>
      </c>
      <c r="AW140" s="27">
        <f t="shared" si="134"/>
        <v>0</v>
      </c>
      <c r="AX140" s="27">
        <f t="shared" si="134"/>
        <v>0</v>
      </c>
      <c r="AY140" s="27">
        <f t="shared" si="134"/>
        <v>0</v>
      </c>
      <c r="AZ140" s="27">
        <f t="shared" si="134"/>
        <v>0</v>
      </c>
      <c r="BA140" s="27">
        <f t="shared" si="134"/>
        <v>0</v>
      </c>
      <c r="BB140" s="27">
        <f t="shared" si="134"/>
        <v>0</v>
      </c>
      <c r="BC140" s="27">
        <f t="shared" si="134"/>
        <v>0</v>
      </c>
      <c r="BD140" s="27">
        <f t="shared" si="134"/>
        <v>0</v>
      </c>
      <c r="BE140" s="27">
        <f t="shared" si="134"/>
        <v>0</v>
      </c>
      <c r="BF140" s="27">
        <f t="shared" si="134"/>
        <v>0</v>
      </c>
      <c r="BG140" s="27">
        <f t="shared" si="134"/>
        <v>0</v>
      </c>
      <c r="BH140" s="27">
        <f t="shared" si="134"/>
        <v>0</v>
      </c>
      <c r="BI140" s="27">
        <f t="shared" si="134"/>
        <v>0</v>
      </c>
      <c r="BJ140" s="27">
        <f t="shared" si="134"/>
        <v>0</v>
      </c>
      <c r="BK140" s="27">
        <f t="shared" si="134"/>
        <v>0</v>
      </c>
      <c r="BL140" s="27">
        <f t="shared" si="134"/>
        <v>0</v>
      </c>
      <c r="BM140" s="27">
        <f t="shared" si="134"/>
        <v>0</v>
      </c>
      <c r="BN140" s="27">
        <f t="shared" si="134"/>
        <v>0</v>
      </c>
      <c r="BO140" s="27">
        <f aca="true" t="shared" si="135" ref="BO140:DZ140">ROUND(IF((BO135-BO12)*0.36&lt;0=TRUE(),0,IF((BO99&gt;50000),(BO135-BO12)*0.36,0)),4)</f>
        <v>0</v>
      </c>
      <c r="BP140" s="27">
        <f t="shared" si="135"/>
        <v>0</v>
      </c>
      <c r="BQ140" s="27">
        <f t="shared" si="135"/>
        <v>0</v>
      </c>
      <c r="BR140" s="27">
        <f t="shared" si="135"/>
        <v>0</v>
      </c>
      <c r="BS140" s="27">
        <f t="shared" si="135"/>
        <v>0</v>
      </c>
      <c r="BT140" s="27">
        <f t="shared" si="135"/>
        <v>0</v>
      </c>
      <c r="BU140" s="27">
        <f t="shared" si="135"/>
        <v>0</v>
      </c>
      <c r="BV140" s="27">
        <f t="shared" si="135"/>
        <v>0</v>
      </c>
      <c r="BW140" s="27">
        <f t="shared" si="135"/>
        <v>0</v>
      </c>
      <c r="BX140" s="27">
        <f t="shared" si="135"/>
        <v>0</v>
      </c>
      <c r="BY140" s="27">
        <f t="shared" si="135"/>
        <v>0</v>
      </c>
      <c r="BZ140" s="27">
        <f t="shared" si="135"/>
        <v>0</v>
      </c>
      <c r="CA140" s="27">
        <f t="shared" si="135"/>
        <v>0</v>
      </c>
      <c r="CB140" s="27">
        <f t="shared" si="135"/>
        <v>0</v>
      </c>
      <c r="CC140" s="27">
        <f t="shared" si="135"/>
        <v>0</v>
      </c>
      <c r="CD140" s="27">
        <f t="shared" si="135"/>
        <v>0</v>
      </c>
      <c r="CE140" s="27">
        <f t="shared" si="135"/>
        <v>0</v>
      </c>
      <c r="CF140" s="27">
        <f t="shared" si="135"/>
        <v>0</v>
      </c>
      <c r="CG140" s="27">
        <f t="shared" si="135"/>
        <v>0</v>
      </c>
      <c r="CH140" s="27">
        <f t="shared" si="135"/>
        <v>0</v>
      </c>
      <c r="CI140" s="27">
        <f t="shared" si="135"/>
        <v>0</v>
      </c>
      <c r="CJ140" s="27">
        <f t="shared" si="135"/>
        <v>0</v>
      </c>
      <c r="CK140" s="27">
        <f t="shared" si="135"/>
        <v>0</v>
      </c>
      <c r="CL140" s="27">
        <f t="shared" si="135"/>
        <v>0</v>
      </c>
      <c r="CM140" s="27">
        <f t="shared" si="135"/>
        <v>0</v>
      </c>
      <c r="CN140" s="27">
        <f t="shared" si="135"/>
        <v>0</v>
      </c>
      <c r="CO140" s="27">
        <f t="shared" si="135"/>
        <v>0</v>
      </c>
      <c r="CP140" s="27">
        <f t="shared" si="135"/>
        <v>0</v>
      </c>
      <c r="CQ140" s="27">
        <f t="shared" si="135"/>
        <v>0</v>
      </c>
      <c r="CR140" s="27">
        <f t="shared" si="135"/>
        <v>0</v>
      </c>
      <c r="CS140" s="27">
        <f t="shared" si="135"/>
        <v>0</v>
      </c>
      <c r="CT140" s="27">
        <f t="shared" si="135"/>
        <v>0</v>
      </c>
      <c r="CU140" s="27">
        <f t="shared" si="135"/>
        <v>0</v>
      </c>
      <c r="CV140" s="27">
        <f t="shared" si="135"/>
        <v>0</v>
      </c>
      <c r="CW140" s="27">
        <f t="shared" si="135"/>
        <v>0</v>
      </c>
      <c r="CX140" s="27">
        <f t="shared" si="135"/>
        <v>0</v>
      </c>
      <c r="CY140" s="27">
        <f t="shared" si="135"/>
        <v>0</v>
      </c>
      <c r="CZ140" s="27">
        <f t="shared" si="135"/>
        <v>0</v>
      </c>
      <c r="DA140" s="27">
        <f t="shared" si="135"/>
        <v>0</v>
      </c>
      <c r="DB140" s="27">
        <f t="shared" si="135"/>
        <v>0</v>
      </c>
      <c r="DC140" s="27">
        <f t="shared" si="135"/>
        <v>0</v>
      </c>
      <c r="DD140" s="27">
        <f t="shared" si="135"/>
        <v>0</v>
      </c>
      <c r="DE140" s="27">
        <f t="shared" si="135"/>
        <v>0</v>
      </c>
      <c r="DF140" s="27">
        <f t="shared" si="135"/>
        <v>0</v>
      </c>
      <c r="DG140" s="27">
        <f t="shared" si="135"/>
        <v>0</v>
      </c>
      <c r="DH140" s="27">
        <f t="shared" si="135"/>
        <v>0</v>
      </c>
      <c r="DI140" s="27">
        <f t="shared" si="135"/>
        <v>0</v>
      </c>
      <c r="DJ140" s="27">
        <f t="shared" si="135"/>
        <v>0</v>
      </c>
      <c r="DK140" s="27">
        <f t="shared" si="135"/>
        <v>0</v>
      </c>
      <c r="DL140" s="27">
        <f t="shared" si="135"/>
        <v>0</v>
      </c>
      <c r="DM140" s="27">
        <f t="shared" si="135"/>
        <v>0</v>
      </c>
      <c r="DN140" s="27">
        <f t="shared" si="135"/>
        <v>0</v>
      </c>
      <c r="DO140" s="27">
        <f t="shared" si="135"/>
        <v>0</v>
      </c>
      <c r="DP140" s="27">
        <f t="shared" si="135"/>
        <v>0</v>
      </c>
      <c r="DQ140" s="27">
        <f t="shared" si="135"/>
        <v>0</v>
      </c>
      <c r="DR140" s="27">
        <f t="shared" si="135"/>
        <v>0</v>
      </c>
      <c r="DS140" s="27">
        <f t="shared" si="135"/>
        <v>0</v>
      </c>
      <c r="DT140" s="27">
        <f t="shared" si="135"/>
        <v>0</v>
      </c>
      <c r="DU140" s="27">
        <f t="shared" si="135"/>
        <v>0</v>
      </c>
      <c r="DV140" s="27">
        <f t="shared" si="135"/>
        <v>0</v>
      </c>
      <c r="DW140" s="27">
        <f t="shared" si="135"/>
        <v>0</v>
      </c>
      <c r="DX140" s="27">
        <f t="shared" si="135"/>
        <v>0</v>
      </c>
      <c r="DY140" s="27">
        <f t="shared" si="135"/>
        <v>0</v>
      </c>
      <c r="DZ140" s="27">
        <f t="shared" si="135"/>
        <v>0</v>
      </c>
      <c r="EA140" s="27">
        <f aca="true" t="shared" si="136" ref="EA140:FX140">ROUND(IF((EA135-EA12)*0.36&lt;0=TRUE(),0,IF((EA99&gt;50000),(EA135-EA12)*0.36,0)),4)</f>
        <v>0</v>
      </c>
      <c r="EB140" s="27">
        <f t="shared" si="136"/>
        <v>0</v>
      </c>
      <c r="EC140" s="27">
        <f t="shared" si="136"/>
        <v>0</v>
      </c>
      <c r="ED140" s="27">
        <f t="shared" si="136"/>
        <v>0</v>
      </c>
      <c r="EE140" s="27">
        <f t="shared" si="136"/>
        <v>0</v>
      </c>
      <c r="EF140" s="27">
        <f t="shared" si="136"/>
        <v>0</v>
      </c>
      <c r="EG140" s="27">
        <f t="shared" si="136"/>
        <v>0</v>
      </c>
      <c r="EH140" s="27">
        <f t="shared" si="136"/>
        <v>0</v>
      </c>
      <c r="EI140" s="27">
        <f t="shared" si="136"/>
        <v>0</v>
      </c>
      <c r="EJ140" s="27">
        <f t="shared" si="136"/>
        <v>0</v>
      </c>
      <c r="EK140" s="27">
        <f t="shared" si="136"/>
        <v>0</v>
      </c>
      <c r="EL140" s="27">
        <f t="shared" si="136"/>
        <v>0</v>
      </c>
      <c r="EM140" s="27">
        <f t="shared" si="136"/>
        <v>0</v>
      </c>
      <c r="EN140" s="27">
        <f t="shared" si="136"/>
        <v>0</v>
      </c>
      <c r="EO140" s="27">
        <f t="shared" si="136"/>
        <v>0</v>
      </c>
      <c r="EP140" s="27">
        <f t="shared" si="136"/>
        <v>0</v>
      </c>
      <c r="EQ140" s="27">
        <f t="shared" si="136"/>
        <v>0</v>
      </c>
      <c r="ER140" s="27">
        <f t="shared" si="136"/>
        <v>0</v>
      </c>
      <c r="ES140" s="27">
        <f t="shared" si="136"/>
        <v>0</v>
      </c>
      <c r="ET140" s="27">
        <f t="shared" si="136"/>
        <v>0</v>
      </c>
      <c r="EU140" s="27">
        <f t="shared" si="136"/>
        <v>0</v>
      </c>
      <c r="EV140" s="27">
        <f t="shared" si="136"/>
        <v>0</v>
      </c>
      <c r="EW140" s="27">
        <f t="shared" si="136"/>
        <v>0</v>
      </c>
      <c r="EX140" s="27">
        <f t="shared" si="136"/>
        <v>0</v>
      </c>
      <c r="EY140" s="27">
        <f t="shared" si="136"/>
        <v>0</v>
      </c>
      <c r="EZ140" s="27">
        <f t="shared" si="136"/>
        <v>0</v>
      </c>
      <c r="FA140" s="27">
        <f t="shared" si="136"/>
        <v>0</v>
      </c>
      <c r="FB140" s="27">
        <f t="shared" si="136"/>
        <v>0</v>
      </c>
      <c r="FC140" s="27">
        <f t="shared" si="136"/>
        <v>0</v>
      </c>
      <c r="FD140" s="27">
        <f t="shared" si="136"/>
        <v>0</v>
      </c>
      <c r="FE140" s="27">
        <f t="shared" si="136"/>
        <v>0</v>
      </c>
      <c r="FF140" s="27">
        <f t="shared" si="136"/>
        <v>0</v>
      </c>
      <c r="FG140" s="27">
        <f t="shared" si="136"/>
        <v>0</v>
      </c>
      <c r="FH140" s="27">
        <f t="shared" si="136"/>
        <v>0</v>
      </c>
      <c r="FI140" s="27">
        <f t="shared" si="136"/>
        <v>0</v>
      </c>
      <c r="FJ140" s="27">
        <f t="shared" si="136"/>
        <v>0</v>
      </c>
      <c r="FK140" s="27">
        <f t="shared" si="136"/>
        <v>0</v>
      </c>
      <c r="FL140" s="27">
        <f t="shared" si="136"/>
        <v>0</v>
      </c>
      <c r="FM140" s="27">
        <f t="shared" si="136"/>
        <v>0</v>
      </c>
      <c r="FN140" s="27">
        <f t="shared" si="136"/>
        <v>0</v>
      </c>
      <c r="FO140" s="27">
        <f t="shared" si="136"/>
        <v>0</v>
      </c>
      <c r="FP140" s="27">
        <f t="shared" si="136"/>
        <v>0</v>
      </c>
      <c r="FQ140" s="27">
        <f t="shared" si="136"/>
        <v>0</v>
      </c>
      <c r="FR140" s="27">
        <f t="shared" si="136"/>
        <v>0</v>
      </c>
      <c r="FS140" s="27">
        <f t="shared" si="136"/>
        <v>0</v>
      </c>
      <c r="FT140" s="27">
        <f t="shared" si="136"/>
        <v>0</v>
      </c>
      <c r="FU140" s="27">
        <f t="shared" si="136"/>
        <v>0</v>
      </c>
      <c r="FV140" s="27">
        <f t="shared" si="136"/>
        <v>0</v>
      </c>
      <c r="FW140" s="27">
        <f t="shared" si="136"/>
        <v>0</v>
      </c>
      <c r="FX140" s="27">
        <f t="shared" si="136"/>
        <v>0</v>
      </c>
      <c r="FY140" s="27"/>
      <c r="FZ140" s="40"/>
      <c r="GA140" s="40"/>
      <c r="GB140" s="40"/>
      <c r="GC140" s="40"/>
      <c r="GD140" s="40"/>
      <c r="GG140" s="10"/>
    </row>
    <row r="141" spans="1:189" ht="15">
      <c r="A141" s="2"/>
      <c r="B141" s="5" t="s">
        <v>437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1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G141" s="10"/>
    </row>
    <row r="142" spans="1:189" ht="15">
      <c r="A142" s="3" t="s">
        <v>438</v>
      </c>
      <c r="B142" s="5" t="s">
        <v>439</v>
      </c>
      <c r="C142" s="104">
        <f>MAX(C138,C140)</f>
        <v>0.0828</v>
      </c>
      <c r="D142" s="104">
        <f aca="true" t="shared" si="137" ref="D142:BO142">MAX(D138,D140)</f>
        <v>0</v>
      </c>
      <c r="E142" s="104">
        <f t="shared" si="137"/>
        <v>0.1294</v>
      </c>
      <c r="F142" s="104">
        <f t="shared" si="137"/>
        <v>0</v>
      </c>
      <c r="G142" s="104">
        <f t="shared" si="137"/>
        <v>0</v>
      </c>
      <c r="H142" s="104">
        <f t="shared" si="137"/>
        <v>0</v>
      </c>
      <c r="I142" s="104">
        <f t="shared" si="137"/>
        <v>0.1053</v>
      </c>
      <c r="J142" s="104">
        <f t="shared" si="137"/>
        <v>0.0685</v>
      </c>
      <c r="K142" s="104">
        <f t="shared" si="137"/>
        <v>0.0259</v>
      </c>
      <c r="L142" s="104">
        <f t="shared" si="137"/>
        <v>0.0505</v>
      </c>
      <c r="M142" s="104">
        <f t="shared" si="137"/>
        <v>0.1447</v>
      </c>
      <c r="N142" s="104">
        <f t="shared" si="137"/>
        <v>0</v>
      </c>
      <c r="O142" s="104">
        <f t="shared" si="137"/>
        <v>0</v>
      </c>
      <c r="P142" s="104">
        <f t="shared" si="137"/>
        <v>0</v>
      </c>
      <c r="Q142" s="104">
        <f t="shared" si="137"/>
        <v>0.0773</v>
      </c>
      <c r="R142" s="104">
        <f t="shared" si="137"/>
        <v>0</v>
      </c>
      <c r="S142" s="104">
        <f t="shared" si="137"/>
        <v>0.0217</v>
      </c>
      <c r="T142" s="104">
        <f t="shared" si="137"/>
        <v>0</v>
      </c>
      <c r="U142" s="104">
        <f t="shared" si="137"/>
        <v>0.0273</v>
      </c>
      <c r="V142" s="104">
        <f t="shared" si="137"/>
        <v>0.0105</v>
      </c>
      <c r="W142" s="105">
        <f t="shared" si="137"/>
        <v>0.0239</v>
      </c>
      <c r="X142" s="104">
        <f t="shared" si="137"/>
        <v>0.0474</v>
      </c>
      <c r="Y142" s="104">
        <f t="shared" si="137"/>
        <v>0.0992</v>
      </c>
      <c r="Z142" s="104">
        <f t="shared" si="137"/>
        <v>0.0361</v>
      </c>
      <c r="AA142" s="104">
        <f t="shared" si="137"/>
        <v>0</v>
      </c>
      <c r="AB142" s="104">
        <f t="shared" si="137"/>
        <v>0</v>
      </c>
      <c r="AC142" s="104">
        <f t="shared" si="137"/>
        <v>0</v>
      </c>
      <c r="AD142" s="104">
        <f t="shared" si="137"/>
        <v>0</v>
      </c>
      <c r="AE142" s="104">
        <f t="shared" si="137"/>
        <v>0.0098</v>
      </c>
      <c r="AF142" s="104">
        <f t="shared" si="137"/>
        <v>0</v>
      </c>
      <c r="AG142" s="104">
        <f t="shared" si="137"/>
        <v>0</v>
      </c>
      <c r="AH142" s="104">
        <f t="shared" si="137"/>
        <v>0.0794</v>
      </c>
      <c r="AI142" s="104">
        <f t="shared" si="137"/>
        <v>0.0376</v>
      </c>
      <c r="AJ142" s="104">
        <f t="shared" si="137"/>
        <v>0.0844</v>
      </c>
      <c r="AK142" s="104">
        <f t="shared" si="137"/>
        <v>0.1663</v>
      </c>
      <c r="AL142" s="104">
        <f t="shared" si="137"/>
        <v>0.1036</v>
      </c>
      <c r="AM142" s="104">
        <f t="shared" si="137"/>
        <v>0.068</v>
      </c>
      <c r="AN142" s="104">
        <f t="shared" si="137"/>
        <v>0.0058</v>
      </c>
      <c r="AO142" s="104">
        <f t="shared" si="137"/>
        <v>0.0069</v>
      </c>
      <c r="AP142" s="104">
        <f t="shared" si="137"/>
        <v>0.1131</v>
      </c>
      <c r="AQ142" s="104">
        <f t="shared" si="137"/>
        <v>0.0124</v>
      </c>
      <c r="AR142" s="104">
        <f t="shared" si="137"/>
        <v>0</v>
      </c>
      <c r="AS142" s="104">
        <f t="shared" si="137"/>
        <v>0.0014</v>
      </c>
      <c r="AT142" s="104">
        <f t="shared" si="137"/>
        <v>0</v>
      </c>
      <c r="AU142" s="104">
        <f t="shared" si="137"/>
        <v>0</v>
      </c>
      <c r="AV142" s="104">
        <f t="shared" si="137"/>
        <v>0</v>
      </c>
      <c r="AW142" s="104">
        <f t="shared" si="137"/>
        <v>0</v>
      </c>
      <c r="AX142" s="104">
        <f t="shared" si="137"/>
        <v>0.0163</v>
      </c>
      <c r="AY142" s="104">
        <f t="shared" si="137"/>
        <v>0</v>
      </c>
      <c r="AZ142" s="104">
        <f t="shared" si="137"/>
        <v>0.0889</v>
      </c>
      <c r="BA142" s="104">
        <f t="shared" si="137"/>
        <v>0</v>
      </c>
      <c r="BB142" s="104">
        <f t="shared" si="137"/>
        <v>0</v>
      </c>
      <c r="BC142" s="104">
        <f t="shared" si="137"/>
        <v>0.032</v>
      </c>
      <c r="BD142" s="104">
        <f t="shared" si="137"/>
        <v>0</v>
      </c>
      <c r="BE142" s="104">
        <f t="shared" si="137"/>
        <v>0</v>
      </c>
      <c r="BF142" s="104">
        <f t="shared" si="137"/>
        <v>0</v>
      </c>
      <c r="BG142" s="104">
        <f t="shared" si="137"/>
        <v>0.0546</v>
      </c>
      <c r="BH142" s="104">
        <f t="shared" si="137"/>
        <v>0</v>
      </c>
      <c r="BI142" s="104">
        <f t="shared" si="137"/>
        <v>0.0123</v>
      </c>
      <c r="BJ142" s="104">
        <f t="shared" si="137"/>
        <v>0</v>
      </c>
      <c r="BK142" s="104">
        <f t="shared" si="137"/>
        <v>0</v>
      </c>
      <c r="BL142" s="104">
        <f t="shared" si="137"/>
        <v>0</v>
      </c>
      <c r="BM142" s="104">
        <f t="shared" si="137"/>
        <v>0.0472</v>
      </c>
      <c r="BN142" s="104">
        <f t="shared" si="137"/>
        <v>0.0108</v>
      </c>
      <c r="BO142" s="104">
        <f t="shared" si="137"/>
        <v>0.0098</v>
      </c>
      <c r="BP142" s="104">
        <f aca="true" t="shared" si="138" ref="BP142:EA142">MAX(BP138,BP140)</f>
        <v>0.0201</v>
      </c>
      <c r="BQ142" s="104">
        <f t="shared" si="138"/>
        <v>0.013</v>
      </c>
      <c r="BR142" s="104">
        <f t="shared" si="138"/>
        <v>0.014</v>
      </c>
      <c r="BS142" s="104">
        <f t="shared" si="138"/>
        <v>0.0079</v>
      </c>
      <c r="BT142" s="104">
        <f t="shared" si="138"/>
        <v>0</v>
      </c>
      <c r="BU142" s="104">
        <f t="shared" si="138"/>
        <v>0</v>
      </c>
      <c r="BV142" s="104">
        <f t="shared" si="138"/>
        <v>0</v>
      </c>
      <c r="BW142" s="104">
        <f t="shared" si="138"/>
        <v>0</v>
      </c>
      <c r="BX142" s="104">
        <f t="shared" si="138"/>
        <v>0</v>
      </c>
      <c r="BY142" s="104">
        <f t="shared" si="138"/>
        <v>0.0973</v>
      </c>
      <c r="BZ142" s="104">
        <f t="shared" si="138"/>
        <v>0.0246</v>
      </c>
      <c r="CA142" s="104">
        <f t="shared" si="138"/>
        <v>0.0044</v>
      </c>
      <c r="CB142" s="104">
        <f t="shared" si="138"/>
        <v>0</v>
      </c>
      <c r="CC142" s="104">
        <f t="shared" si="138"/>
        <v>0</v>
      </c>
      <c r="CD142" s="104">
        <f t="shared" si="138"/>
        <v>0.0605</v>
      </c>
      <c r="CE142" s="104">
        <f t="shared" si="138"/>
        <v>0.0135</v>
      </c>
      <c r="CF142" s="104">
        <f t="shared" si="138"/>
        <v>0.0006</v>
      </c>
      <c r="CG142" s="104">
        <f t="shared" si="138"/>
        <v>0</v>
      </c>
      <c r="CH142" s="104">
        <f t="shared" si="138"/>
        <v>0.0334</v>
      </c>
      <c r="CI142" s="104">
        <f t="shared" si="138"/>
        <v>0.0274</v>
      </c>
      <c r="CJ142" s="104">
        <f t="shared" si="138"/>
        <v>0.0837</v>
      </c>
      <c r="CK142" s="104">
        <f t="shared" si="138"/>
        <v>0</v>
      </c>
      <c r="CL142" s="104">
        <f t="shared" si="138"/>
        <v>0</v>
      </c>
      <c r="CM142" s="104">
        <f t="shared" si="138"/>
        <v>0.0408</v>
      </c>
      <c r="CN142" s="104">
        <f t="shared" si="138"/>
        <v>0</v>
      </c>
      <c r="CO142" s="104">
        <f t="shared" si="138"/>
        <v>0</v>
      </c>
      <c r="CP142" s="104">
        <f t="shared" si="138"/>
        <v>0</v>
      </c>
      <c r="CQ142" s="104">
        <f t="shared" si="138"/>
        <v>0.0503</v>
      </c>
      <c r="CR142" s="104">
        <f t="shared" si="138"/>
        <v>0</v>
      </c>
      <c r="CS142" s="104">
        <f t="shared" si="138"/>
        <v>0</v>
      </c>
      <c r="CT142" s="104">
        <f t="shared" si="138"/>
        <v>0.0957</v>
      </c>
      <c r="CU142" s="104">
        <f t="shared" si="138"/>
        <v>0</v>
      </c>
      <c r="CV142" s="104">
        <f t="shared" si="138"/>
        <v>0</v>
      </c>
      <c r="CW142" s="104">
        <f t="shared" si="138"/>
        <v>0.0371</v>
      </c>
      <c r="CX142" s="104">
        <f t="shared" si="138"/>
        <v>0.0044</v>
      </c>
      <c r="CY142" s="104">
        <f t="shared" si="138"/>
        <v>0</v>
      </c>
      <c r="CZ142" s="104">
        <f t="shared" si="138"/>
        <v>0.0183</v>
      </c>
      <c r="DA142" s="104">
        <f t="shared" si="138"/>
        <v>0</v>
      </c>
      <c r="DB142" s="104">
        <f t="shared" si="138"/>
        <v>0</v>
      </c>
      <c r="DC142" s="104">
        <f t="shared" si="138"/>
        <v>0</v>
      </c>
      <c r="DD142" s="104">
        <f t="shared" si="138"/>
        <v>0.0217</v>
      </c>
      <c r="DE142" s="104">
        <f t="shared" si="138"/>
        <v>0</v>
      </c>
      <c r="DF142" s="104">
        <f t="shared" si="138"/>
        <v>0.0186</v>
      </c>
      <c r="DG142" s="104">
        <f t="shared" si="138"/>
        <v>0</v>
      </c>
      <c r="DH142" s="104">
        <f t="shared" si="138"/>
        <v>0</v>
      </c>
      <c r="DI142" s="104">
        <f t="shared" si="138"/>
        <v>0.0509</v>
      </c>
      <c r="DJ142" s="104">
        <f t="shared" si="138"/>
        <v>0.0056</v>
      </c>
      <c r="DK142" s="104">
        <f t="shared" si="138"/>
        <v>0.0414</v>
      </c>
      <c r="DL142" s="104">
        <f t="shared" si="138"/>
        <v>0.0347</v>
      </c>
      <c r="DM142" s="104">
        <f t="shared" si="138"/>
        <v>0.0286</v>
      </c>
      <c r="DN142" s="104">
        <f t="shared" si="138"/>
        <v>0.0286</v>
      </c>
      <c r="DO142" s="104">
        <f t="shared" si="138"/>
        <v>0.0893</v>
      </c>
      <c r="DP142" s="104">
        <f t="shared" si="138"/>
        <v>0</v>
      </c>
      <c r="DQ142" s="104">
        <f t="shared" si="138"/>
        <v>0</v>
      </c>
      <c r="DR142" s="104">
        <f t="shared" si="138"/>
        <v>0.0789</v>
      </c>
      <c r="DS142" s="104">
        <f t="shared" si="138"/>
        <v>0.0919</v>
      </c>
      <c r="DT142" s="104">
        <f t="shared" si="138"/>
        <v>0.0893</v>
      </c>
      <c r="DU142" s="104">
        <f t="shared" si="138"/>
        <v>0.0166</v>
      </c>
      <c r="DV142" s="104">
        <f t="shared" si="138"/>
        <v>0.0105</v>
      </c>
      <c r="DW142" s="104">
        <f t="shared" si="138"/>
        <v>0.0056</v>
      </c>
      <c r="DX142" s="104">
        <f t="shared" si="138"/>
        <v>0</v>
      </c>
      <c r="DY142" s="104">
        <f t="shared" si="138"/>
        <v>0</v>
      </c>
      <c r="DZ142" s="104">
        <f t="shared" si="138"/>
        <v>0</v>
      </c>
      <c r="EA142" s="104">
        <f t="shared" si="138"/>
        <v>0</v>
      </c>
      <c r="EB142" s="104">
        <f aca="true" t="shared" si="139" ref="EB142:FX142">MAX(EB138,EB140)</f>
        <v>0.0069</v>
      </c>
      <c r="EC142" s="104">
        <f t="shared" si="139"/>
        <v>0</v>
      </c>
      <c r="ED142" s="104">
        <f t="shared" si="139"/>
        <v>0</v>
      </c>
      <c r="EE142" s="104">
        <f t="shared" si="139"/>
        <v>0.0319</v>
      </c>
      <c r="EF142" s="104">
        <f t="shared" si="139"/>
        <v>0.0745</v>
      </c>
      <c r="EG142" s="104">
        <f t="shared" si="139"/>
        <v>0.0552</v>
      </c>
      <c r="EH142" s="104">
        <f t="shared" si="139"/>
        <v>0.0433</v>
      </c>
      <c r="EI142" s="104">
        <f t="shared" si="139"/>
        <v>0.0704</v>
      </c>
      <c r="EJ142" s="104">
        <f t="shared" si="139"/>
        <v>0</v>
      </c>
      <c r="EK142" s="104">
        <f t="shared" si="139"/>
        <v>0</v>
      </c>
      <c r="EL142" s="104">
        <f t="shared" si="139"/>
        <v>0</v>
      </c>
      <c r="EM142" s="104">
        <f t="shared" si="139"/>
        <v>0.0629</v>
      </c>
      <c r="EN142" s="104">
        <f t="shared" si="139"/>
        <v>0.0795</v>
      </c>
      <c r="EO142" s="104">
        <f t="shared" si="139"/>
        <v>0</v>
      </c>
      <c r="EP142" s="104">
        <f t="shared" si="139"/>
        <v>0</v>
      </c>
      <c r="EQ142" s="104">
        <f t="shared" si="139"/>
        <v>0</v>
      </c>
      <c r="ER142" s="104">
        <f t="shared" si="139"/>
        <v>0</v>
      </c>
      <c r="ES142" s="104">
        <f t="shared" si="139"/>
        <v>0.0319</v>
      </c>
      <c r="ET142" s="104">
        <f t="shared" si="139"/>
        <v>0.0318</v>
      </c>
      <c r="EU142" s="104">
        <f t="shared" si="139"/>
        <v>0.1476</v>
      </c>
      <c r="EV142" s="104">
        <f t="shared" si="139"/>
        <v>0.0684</v>
      </c>
      <c r="EW142" s="104">
        <f t="shared" si="139"/>
        <v>0</v>
      </c>
      <c r="EX142" s="104">
        <f t="shared" si="139"/>
        <v>0</v>
      </c>
      <c r="EY142" s="104">
        <f t="shared" si="139"/>
        <v>0.0038</v>
      </c>
      <c r="EZ142" s="104">
        <f t="shared" si="139"/>
        <v>0.0538</v>
      </c>
      <c r="FA142" s="104">
        <f t="shared" si="139"/>
        <v>0</v>
      </c>
      <c r="FB142" s="104">
        <f t="shared" si="139"/>
        <v>0.0475</v>
      </c>
      <c r="FC142" s="104">
        <f t="shared" si="139"/>
        <v>0</v>
      </c>
      <c r="FD142" s="104">
        <f t="shared" si="139"/>
        <v>0.011</v>
      </c>
      <c r="FE142" s="104">
        <f t="shared" si="139"/>
        <v>0.0339</v>
      </c>
      <c r="FF142" s="104">
        <f t="shared" si="139"/>
        <v>0</v>
      </c>
      <c r="FG142" s="104">
        <f t="shared" si="139"/>
        <v>0</v>
      </c>
      <c r="FH142" s="104">
        <f t="shared" si="139"/>
        <v>0.0023</v>
      </c>
      <c r="FI142" s="104">
        <f t="shared" si="139"/>
        <v>0.051</v>
      </c>
      <c r="FJ142" s="104">
        <f t="shared" si="139"/>
        <v>0</v>
      </c>
      <c r="FK142" s="104">
        <f t="shared" si="139"/>
        <v>0.0128</v>
      </c>
      <c r="FL142" s="104">
        <f t="shared" si="139"/>
        <v>0</v>
      </c>
      <c r="FM142" s="104">
        <f t="shared" si="139"/>
        <v>0</v>
      </c>
      <c r="FN142" s="104">
        <f t="shared" si="139"/>
        <v>0.0597</v>
      </c>
      <c r="FO142" s="104">
        <f t="shared" si="139"/>
        <v>0.003</v>
      </c>
      <c r="FP142" s="104">
        <f t="shared" si="139"/>
        <v>0.079</v>
      </c>
      <c r="FQ142" s="104">
        <f t="shared" si="139"/>
        <v>0.0392</v>
      </c>
      <c r="FR142" s="104">
        <f t="shared" si="139"/>
        <v>0.0156</v>
      </c>
      <c r="FS142" s="104">
        <f t="shared" si="139"/>
        <v>0</v>
      </c>
      <c r="FT142" s="104">
        <f t="shared" si="139"/>
        <v>0</v>
      </c>
      <c r="FU142" s="104">
        <f t="shared" si="139"/>
        <v>0.0263</v>
      </c>
      <c r="FV142" s="104">
        <f t="shared" si="139"/>
        <v>0.0122</v>
      </c>
      <c r="FW142" s="104">
        <f t="shared" si="139"/>
        <v>0</v>
      </c>
      <c r="FX142" s="104">
        <f t="shared" si="139"/>
        <v>0.0549</v>
      </c>
      <c r="FY142" s="104"/>
      <c r="FZ142" s="40"/>
      <c r="GA142" s="40"/>
      <c r="GB142" s="40"/>
      <c r="GC142" s="40"/>
      <c r="GD142" s="40"/>
      <c r="GG142" s="10"/>
    </row>
    <row r="143" spans="1:189" ht="15">
      <c r="A143" s="2"/>
      <c r="B143" s="5" t="s">
        <v>440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1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G143" s="10"/>
    </row>
    <row r="144" spans="1:189" ht="15">
      <c r="A144" s="3" t="s">
        <v>441</v>
      </c>
      <c r="B144" s="5" t="s">
        <v>442</v>
      </c>
      <c r="C144" s="27">
        <f>MIN(0.3,(C137+C142))</f>
        <v>0.20279999999999998</v>
      </c>
      <c r="D144" s="27">
        <f aca="true" t="shared" si="140" ref="D144:BO144">MIN(0.3,(D137+D142))</f>
        <v>0.12</v>
      </c>
      <c r="E144" s="27">
        <f t="shared" si="140"/>
        <v>0.24939999999999998</v>
      </c>
      <c r="F144" s="27">
        <f t="shared" si="140"/>
        <v>0.12</v>
      </c>
      <c r="G144" s="27">
        <f t="shared" si="140"/>
        <v>0.12</v>
      </c>
      <c r="H144" s="27">
        <f t="shared" si="140"/>
        <v>0.12</v>
      </c>
      <c r="I144" s="27">
        <f t="shared" si="140"/>
        <v>0.2253</v>
      </c>
      <c r="J144" s="27">
        <f t="shared" si="140"/>
        <v>0.1885</v>
      </c>
      <c r="K144" s="27">
        <f t="shared" si="140"/>
        <v>0.1459</v>
      </c>
      <c r="L144" s="27">
        <f t="shared" si="140"/>
        <v>0.17049999999999998</v>
      </c>
      <c r="M144" s="27">
        <f t="shared" si="140"/>
        <v>0.2647</v>
      </c>
      <c r="N144" s="27">
        <f t="shared" si="140"/>
        <v>0.12</v>
      </c>
      <c r="O144" s="27">
        <f t="shared" si="140"/>
        <v>0.12</v>
      </c>
      <c r="P144" s="27">
        <f t="shared" si="140"/>
        <v>0.12</v>
      </c>
      <c r="Q144" s="27">
        <f t="shared" si="140"/>
        <v>0.19729999999999998</v>
      </c>
      <c r="R144" s="27">
        <f t="shared" si="140"/>
        <v>0.12</v>
      </c>
      <c r="S144" s="27">
        <f t="shared" si="140"/>
        <v>0.1417</v>
      </c>
      <c r="T144" s="27">
        <f t="shared" si="140"/>
        <v>0.12</v>
      </c>
      <c r="U144" s="27">
        <f t="shared" si="140"/>
        <v>0.1473</v>
      </c>
      <c r="V144" s="27">
        <f t="shared" si="140"/>
        <v>0.1305</v>
      </c>
      <c r="W144" s="28">
        <f t="shared" si="140"/>
        <v>0.1439</v>
      </c>
      <c r="X144" s="27">
        <f t="shared" si="140"/>
        <v>0.1674</v>
      </c>
      <c r="Y144" s="27">
        <f t="shared" si="140"/>
        <v>0.2192</v>
      </c>
      <c r="Z144" s="27">
        <f t="shared" si="140"/>
        <v>0.1561</v>
      </c>
      <c r="AA144" s="27">
        <f t="shared" si="140"/>
        <v>0.12</v>
      </c>
      <c r="AB144" s="27">
        <f t="shared" si="140"/>
        <v>0.12</v>
      </c>
      <c r="AC144" s="27">
        <f t="shared" si="140"/>
        <v>0.12</v>
      </c>
      <c r="AD144" s="27">
        <f t="shared" si="140"/>
        <v>0.12</v>
      </c>
      <c r="AE144" s="27">
        <f t="shared" si="140"/>
        <v>0.1298</v>
      </c>
      <c r="AF144" s="27">
        <f t="shared" si="140"/>
        <v>0.12</v>
      </c>
      <c r="AG144" s="27">
        <f t="shared" si="140"/>
        <v>0.12</v>
      </c>
      <c r="AH144" s="27">
        <f t="shared" si="140"/>
        <v>0.1994</v>
      </c>
      <c r="AI144" s="27">
        <f t="shared" si="140"/>
        <v>0.1576</v>
      </c>
      <c r="AJ144" s="27">
        <f t="shared" si="140"/>
        <v>0.2044</v>
      </c>
      <c r="AK144" s="27">
        <f t="shared" si="140"/>
        <v>0.2863</v>
      </c>
      <c r="AL144" s="27">
        <f t="shared" si="140"/>
        <v>0.2236</v>
      </c>
      <c r="AM144" s="27">
        <f t="shared" si="140"/>
        <v>0.188</v>
      </c>
      <c r="AN144" s="27">
        <f t="shared" si="140"/>
        <v>0.1258</v>
      </c>
      <c r="AO144" s="27">
        <f t="shared" si="140"/>
        <v>0.12689999999999999</v>
      </c>
      <c r="AP144" s="27">
        <f t="shared" si="140"/>
        <v>0.2331</v>
      </c>
      <c r="AQ144" s="27">
        <f t="shared" si="140"/>
        <v>0.1324</v>
      </c>
      <c r="AR144" s="27">
        <f t="shared" si="140"/>
        <v>0.12</v>
      </c>
      <c r="AS144" s="27">
        <f t="shared" si="140"/>
        <v>0.1214</v>
      </c>
      <c r="AT144" s="27">
        <f t="shared" si="140"/>
        <v>0.12</v>
      </c>
      <c r="AU144" s="27">
        <f t="shared" si="140"/>
        <v>0.12</v>
      </c>
      <c r="AV144" s="27">
        <f t="shared" si="140"/>
        <v>0.12</v>
      </c>
      <c r="AW144" s="27">
        <f t="shared" si="140"/>
        <v>0.12</v>
      </c>
      <c r="AX144" s="27">
        <f t="shared" si="140"/>
        <v>0.1363</v>
      </c>
      <c r="AY144" s="27">
        <f t="shared" si="140"/>
        <v>0.12</v>
      </c>
      <c r="AZ144" s="27">
        <f t="shared" si="140"/>
        <v>0.2089</v>
      </c>
      <c r="BA144" s="27">
        <f t="shared" si="140"/>
        <v>0.12</v>
      </c>
      <c r="BB144" s="27">
        <f t="shared" si="140"/>
        <v>0.12</v>
      </c>
      <c r="BC144" s="27">
        <f t="shared" si="140"/>
        <v>0.152</v>
      </c>
      <c r="BD144" s="27">
        <f t="shared" si="140"/>
        <v>0.12</v>
      </c>
      <c r="BE144" s="27">
        <f t="shared" si="140"/>
        <v>0.12</v>
      </c>
      <c r="BF144" s="27">
        <f t="shared" si="140"/>
        <v>0.12</v>
      </c>
      <c r="BG144" s="27">
        <f t="shared" si="140"/>
        <v>0.1746</v>
      </c>
      <c r="BH144" s="27">
        <f t="shared" si="140"/>
        <v>0.12</v>
      </c>
      <c r="BI144" s="27">
        <f t="shared" si="140"/>
        <v>0.1323</v>
      </c>
      <c r="BJ144" s="27">
        <f t="shared" si="140"/>
        <v>0.12</v>
      </c>
      <c r="BK144" s="27">
        <f t="shared" si="140"/>
        <v>0.12</v>
      </c>
      <c r="BL144" s="27">
        <f t="shared" si="140"/>
        <v>0.12</v>
      </c>
      <c r="BM144" s="27">
        <f t="shared" si="140"/>
        <v>0.1672</v>
      </c>
      <c r="BN144" s="27">
        <f t="shared" si="140"/>
        <v>0.1308</v>
      </c>
      <c r="BO144" s="27">
        <f t="shared" si="140"/>
        <v>0.1298</v>
      </c>
      <c r="BP144" s="27">
        <f aca="true" t="shared" si="141" ref="BP144:EA144">MIN(0.3,(BP137+BP142))</f>
        <v>0.1401</v>
      </c>
      <c r="BQ144" s="27">
        <f t="shared" si="141"/>
        <v>0.133</v>
      </c>
      <c r="BR144" s="27">
        <f t="shared" si="141"/>
        <v>0.134</v>
      </c>
      <c r="BS144" s="27">
        <f t="shared" si="141"/>
        <v>0.12789999999999999</v>
      </c>
      <c r="BT144" s="27">
        <f t="shared" si="141"/>
        <v>0.12</v>
      </c>
      <c r="BU144" s="27">
        <f t="shared" si="141"/>
        <v>0.12</v>
      </c>
      <c r="BV144" s="27">
        <f t="shared" si="141"/>
        <v>0.12</v>
      </c>
      <c r="BW144" s="27">
        <f t="shared" si="141"/>
        <v>0.12</v>
      </c>
      <c r="BX144" s="27">
        <f t="shared" si="141"/>
        <v>0.12</v>
      </c>
      <c r="BY144" s="27">
        <f t="shared" si="141"/>
        <v>0.2173</v>
      </c>
      <c r="BZ144" s="27">
        <f t="shared" si="141"/>
        <v>0.1446</v>
      </c>
      <c r="CA144" s="27">
        <f t="shared" si="141"/>
        <v>0.1244</v>
      </c>
      <c r="CB144" s="27">
        <f t="shared" si="141"/>
        <v>0.12</v>
      </c>
      <c r="CC144" s="27">
        <f t="shared" si="141"/>
        <v>0.12</v>
      </c>
      <c r="CD144" s="27">
        <f t="shared" si="141"/>
        <v>0.1805</v>
      </c>
      <c r="CE144" s="27">
        <f t="shared" si="141"/>
        <v>0.1335</v>
      </c>
      <c r="CF144" s="27">
        <f t="shared" si="141"/>
        <v>0.1206</v>
      </c>
      <c r="CG144" s="27">
        <f t="shared" si="141"/>
        <v>0.12</v>
      </c>
      <c r="CH144" s="27">
        <f t="shared" si="141"/>
        <v>0.15339999999999998</v>
      </c>
      <c r="CI144" s="27">
        <f t="shared" si="141"/>
        <v>0.1474</v>
      </c>
      <c r="CJ144" s="27">
        <f t="shared" si="141"/>
        <v>0.2037</v>
      </c>
      <c r="CK144" s="27">
        <f t="shared" si="141"/>
        <v>0.12</v>
      </c>
      <c r="CL144" s="27">
        <f t="shared" si="141"/>
        <v>0.12</v>
      </c>
      <c r="CM144" s="27">
        <f t="shared" si="141"/>
        <v>0.1608</v>
      </c>
      <c r="CN144" s="27">
        <f t="shared" si="141"/>
        <v>0.12</v>
      </c>
      <c r="CO144" s="27">
        <f t="shared" si="141"/>
        <v>0.12</v>
      </c>
      <c r="CP144" s="27">
        <f t="shared" si="141"/>
        <v>0.12</v>
      </c>
      <c r="CQ144" s="27">
        <f t="shared" si="141"/>
        <v>0.1703</v>
      </c>
      <c r="CR144" s="27">
        <f t="shared" si="141"/>
        <v>0.12</v>
      </c>
      <c r="CS144" s="27">
        <f t="shared" si="141"/>
        <v>0.12</v>
      </c>
      <c r="CT144" s="27">
        <f t="shared" si="141"/>
        <v>0.2157</v>
      </c>
      <c r="CU144" s="27">
        <f t="shared" si="141"/>
        <v>0.12</v>
      </c>
      <c r="CV144" s="27">
        <f t="shared" si="141"/>
        <v>0.12</v>
      </c>
      <c r="CW144" s="27">
        <f t="shared" si="141"/>
        <v>0.1571</v>
      </c>
      <c r="CX144" s="27">
        <f t="shared" si="141"/>
        <v>0.1244</v>
      </c>
      <c r="CY144" s="27">
        <f t="shared" si="141"/>
        <v>0.12</v>
      </c>
      <c r="CZ144" s="27">
        <f t="shared" si="141"/>
        <v>0.1383</v>
      </c>
      <c r="DA144" s="27">
        <f t="shared" si="141"/>
        <v>0.12</v>
      </c>
      <c r="DB144" s="27">
        <f t="shared" si="141"/>
        <v>0.12</v>
      </c>
      <c r="DC144" s="27">
        <f t="shared" si="141"/>
        <v>0.12</v>
      </c>
      <c r="DD144" s="27">
        <f t="shared" si="141"/>
        <v>0.1417</v>
      </c>
      <c r="DE144" s="27">
        <f t="shared" si="141"/>
        <v>0.12</v>
      </c>
      <c r="DF144" s="27">
        <f t="shared" si="141"/>
        <v>0.1386</v>
      </c>
      <c r="DG144" s="27">
        <f t="shared" si="141"/>
        <v>0.12</v>
      </c>
      <c r="DH144" s="27">
        <f t="shared" si="141"/>
        <v>0.12</v>
      </c>
      <c r="DI144" s="27">
        <f t="shared" si="141"/>
        <v>0.1709</v>
      </c>
      <c r="DJ144" s="27">
        <f t="shared" si="141"/>
        <v>0.1256</v>
      </c>
      <c r="DK144" s="27">
        <f t="shared" si="141"/>
        <v>0.1614</v>
      </c>
      <c r="DL144" s="27">
        <f t="shared" si="141"/>
        <v>0.1547</v>
      </c>
      <c r="DM144" s="27">
        <f t="shared" si="141"/>
        <v>0.1486</v>
      </c>
      <c r="DN144" s="27">
        <f t="shared" si="141"/>
        <v>0.1486</v>
      </c>
      <c r="DO144" s="27">
        <f t="shared" si="141"/>
        <v>0.20929999999999999</v>
      </c>
      <c r="DP144" s="27">
        <f t="shared" si="141"/>
        <v>0.12</v>
      </c>
      <c r="DQ144" s="27">
        <f t="shared" si="141"/>
        <v>0.12</v>
      </c>
      <c r="DR144" s="27">
        <f t="shared" si="141"/>
        <v>0.1989</v>
      </c>
      <c r="DS144" s="27">
        <f t="shared" si="141"/>
        <v>0.21189999999999998</v>
      </c>
      <c r="DT144" s="27">
        <f t="shared" si="141"/>
        <v>0.20929999999999999</v>
      </c>
      <c r="DU144" s="27">
        <f t="shared" si="141"/>
        <v>0.1366</v>
      </c>
      <c r="DV144" s="27">
        <f t="shared" si="141"/>
        <v>0.1305</v>
      </c>
      <c r="DW144" s="27">
        <f t="shared" si="141"/>
        <v>0.1256</v>
      </c>
      <c r="DX144" s="27">
        <f t="shared" si="141"/>
        <v>0.12</v>
      </c>
      <c r="DY144" s="27">
        <f t="shared" si="141"/>
        <v>0.12</v>
      </c>
      <c r="DZ144" s="27">
        <f t="shared" si="141"/>
        <v>0.12</v>
      </c>
      <c r="EA144" s="27">
        <f t="shared" si="141"/>
        <v>0.12</v>
      </c>
      <c r="EB144" s="27">
        <f aca="true" t="shared" si="142" ref="EB144:FX144">MIN(0.3,(EB137+EB142))</f>
        <v>0.12689999999999999</v>
      </c>
      <c r="EC144" s="27">
        <f t="shared" si="142"/>
        <v>0.12</v>
      </c>
      <c r="ED144" s="27">
        <f t="shared" si="142"/>
        <v>0.12</v>
      </c>
      <c r="EE144" s="27">
        <f t="shared" si="142"/>
        <v>0.15189999999999998</v>
      </c>
      <c r="EF144" s="27">
        <f t="shared" si="142"/>
        <v>0.1945</v>
      </c>
      <c r="EG144" s="27">
        <f t="shared" si="142"/>
        <v>0.1752</v>
      </c>
      <c r="EH144" s="27">
        <f t="shared" si="142"/>
        <v>0.1633</v>
      </c>
      <c r="EI144" s="27">
        <f t="shared" si="142"/>
        <v>0.1904</v>
      </c>
      <c r="EJ144" s="27">
        <f t="shared" si="142"/>
        <v>0.12</v>
      </c>
      <c r="EK144" s="27">
        <f t="shared" si="142"/>
        <v>0.12</v>
      </c>
      <c r="EL144" s="27">
        <f t="shared" si="142"/>
        <v>0.12</v>
      </c>
      <c r="EM144" s="27">
        <f t="shared" si="142"/>
        <v>0.1829</v>
      </c>
      <c r="EN144" s="27">
        <f t="shared" si="142"/>
        <v>0.1995</v>
      </c>
      <c r="EO144" s="27">
        <f t="shared" si="142"/>
        <v>0.12</v>
      </c>
      <c r="EP144" s="27">
        <f t="shared" si="142"/>
        <v>0.12</v>
      </c>
      <c r="EQ144" s="27">
        <f t="shared" si="142"/>
        <v>0.12</v>
      </c>
      <c r="ER144" s="27">
        <f t="shared" si="142"/>
        <v>0.12</v>
      </c>
      <c r="ES144" s="27">
        <f t="shared" si="142"/>
        <v>0.15189999999999998</v>
      </c>
      <c r="ET144" s="27">
        <f t="shared" si="142"/>
        <v>0.1518</v>
      </c>
      <c r="EU144" s="27">
        <f t="shared" si="142"/>
        <v>0.2676</v>
      </c>
      <c r="EV144" s="27">
        <f t="shared" si="142"/>
        <v>0.1884</v>
      </c>
      <c r="EW144" s="27">
        <f t="shared" si="142"/>
        <v>0.12</v>
      </c>
      <c r="EX144" s="27">
        <f t="shared" si="142"/>
        <v>0.12</v>
      </c>
      <c r="EY144" s="27">
        <f t="shared" si="142"/>
        <v>0.1238</v>
      </c>
      <c r="EZ144" s="27">
        <f t="shared" si="142"/>
        <v>0.1738</v>
      </c>
      <c r="FA144" s="27">
        <f t="shared" si="142"/>
        <v>0.12</v>
      </c>
      <c r="FB144" s="27">
        <f t="shared" si="142"/>
        <v>0.16749999999999998</v>
      </c>
      <c r="FC144" s="27">
        <f t="shared" si="142"/>
        <v>0.12</v>
      </c>
      <c r="FD144" s="27">
        <f t="shared" si="142"/>
        <v>0.131</v>
      </c>
      <c r="FE144" s="27">
        <f t="shared" si="142"/>
        <v>0.15389999999999998</v>
      </c>
      <c r="FF144" s="27">
        <f t="shared" si="142"/>
        <v>0.12</v>
      </c>
      <c r="FG144" s="27">
        <f t="shared" si="142"/>
        <v>0.12</v>
      </c>
      <c r="FH144" s="27">
        <f t="shared" si="142"/>
        <v>0.12229999999999999</v>
      </c>
      <c r="FI144" s="27">
        <f t="shared" si="142"/>
        <v>0.17099999999999999</v>
      </c>
      <c r="FJ144" s="27">
        <f t="shared" si="142"/>
        <v>0.12</v>
      </c>
      <c r="FK144" s="27">
        <f t="shared" si="142"/>
        <v>0.1328</v>
      </c>
      <c r="FL144" s="27">
        <f t="shared" si="142"/>
        <v>0.12</v>
      </c>
      <c r="FM144" s="27">
        <f t="shared" si="142"/>
        <v>0.12</v>
      </c>
      <c r="FN144" s="27">
        <f t="shared" si="142"/>
        <v>0.1797</v>
      </c>
      <c r="FO144" s="27">
        <f t="shared" si="142"/>
        <v>0.123</v>
      </c>
      <c r="FP144" s="27">
        <f t="shared" si="142"/>
        <v>0.199</v>
      </c>
      <c r="FQ144" s="27">
        <f t="shared" si="142"/>
        <v>0.1592</v>
      </c>
      <c r="FR144" s="27">
        <f t="shared" si="142"/>
        <v>0.1356</v>
      </c>
      <c r="FS144" s="27">
        <f t="shared" si="142"/>
        <v>0.12</v>
      </c>
      <c r="FT144" s="27">
        <f t="shared" si="142"/>
        <v>0.12</v>
      </c>
      <c r="FU144" s="27">
        <f t="shared" si="142"/>
        <v>0.14629999999999999</v>
      </c>
      <c r="FV144" s="27">
        <f t="shared" si="142"/>
        <v>0.13219999999999998</v>
      </c>
      <c r="FW144" s="27">
        <f t="shared" si="142"/>
        <v>0.12</v>
      </c>
      <c r="FX144" s="27">
        <f t="shared" si="142"/>
        <v>0.1749</v>
      </c>
      <c r="FY144" s="27"/>
      <c r="FZ144" s="27"/>
      <c r="GA144" s="27"/>
      <c r="GB144" s="27"/>
      <c r="GC144" s="27"/>
      <c r="GD144" s="27"/>
      <c r="GE144" s="92"/>
      <c r="GF144" s="92"/>
      <c r="GG144" s="10"/>
    </row>
    <row r="145" spans="1:189" ht="15">
      <c r="A145" s="2"/>
      <c r="B145" s="5" t="s">
        <v>443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1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G145" s="10"/>
    </row>
    <row r="146" spans="1:189" ht="15">
      <c r="A146" s="3" t="s">
        <v>444</v>
      </c>
      <c r="B146" s="5" t="s">
        <v>445</v>
      </c>
      <c r="C146" s="40">
        <f aca="true" t="shared" si="143" ref="C146:BN146">ROUND(IF(C99&lt;=459,C119*C137*C133,0),2)</f>
        <v>0</v>
      </c>
      <c r="D146" s="40">
        <f t="shared" si="143"/>
        <v>0</v>
      </c>
      <c r="E146" s="40">
        <f t="shared" si="143"/>
        <v>0</v>
      </c>
      <c r="F146" s="40">
        <f t="shared" si="143"/>
        <v>0</v>
      </c>
      <c r="G146" s="40">
        <f t="shared" si="143"/>
        <v>0</v>
      </c>
      <c r="H146" s="40">
        <f t="shared" si="143"/>
        <v>0</v>
      </c>
      <c r="I146" s="40">
        <f t="shared" si="143"/>
        <v>0</v>
      </c>
      <c r="J146" s="40">
        <f t="shared" si="143"/>
        <v>0</v>
      </c>
      <c r="K146" s="40">
        <f t="shared" si="143"/>
        <v>134982.59</v>
      </c>
      <c r="L146" s="40">
        <f t="shared" si="143"/>
        <v>0</v>
      </c>
      <c r="M146" s="40">
        <f t="shared" si="143"/>
        <v>0</v>
      </c>
      <c r="N146" s="40">
        <f t="shared" si="143"/>
        <v>0</v>
      </c>
      <c r="O146" s="40">
        <f t="shared" si="143"/>
        <v>0</v>
      </c>
      <c r="P146" s="40">
        <f t="shared" si="143"/>
        <v>69388.59</v>
      </c>
      <c r="Q146" s="40">
        <f t="shared" si="143"/>
        <v>0</v>
      </c>
      <c r="R146" s="40">
        <f t="shared" si="143"/>
        <v>0</v>
      </c>
      <c r="S146" s="40">
        <f t="shared" si="143"/>
        <v>0</v>
      </c>
      <c r="T146" s="40">
        <f t="shared" si="143"/>
        <v>66339.35</v>
      </c>
      <c r="U146" s="40">
        <f t="shared" si="143"/>
        <v>44069.62</v>
      </c>
      <c r="V146" s="40">
        <f t="shared" si="143"/>
        <v>106921.33</v>
      </c>
      <c r="W146" s="41">
        <f t="shared" si="143"/>
        <v>161558.32</v>
      </c>
      <c r="X146" s="40">
        <f t="shared" si="143"/>
        <v>35967.19</v>
      </c>
      <c r="Y146" s="40">
        <f t="shared" si="143"/>
        <v>0</v>
      </c>
      <c r="Z146" s="40">
        <f t="shared" si="143"/>
        <v>123176.81</v>
      </c>
      <c r="AA146" s="40">
        <f t="shared" si="143"/>
        <v>0</v>
      </c>
      <c r="AB146" s="40">
        <f t="shared" si="143"/>
        <v>0</v>
      </c>
      <c r="AC146" s="40">
        <f t="shared" si="143"/>
        <v>0</v>
      </c>
      <c r="AD146" s="40">
        <f t="shared" si="143"/>
        <v>0</v>
      </c>
      <c r="AE146" s="40">
        <f t="shared" si="143"/>
        <v>54723.53</v>
      </c>
      <c r="AF146" s="40">
        <f t="shared" si="143"/>
        <v>61892.66</v>
      </c>
      <c r="AG146" s="40">
        <f t="shared" si="143"/>
        <v>0</v>
      </c>
      <c r="AH146" s="40">
        <f t="shared" si="143"/>
        <v>0</v>
      </c>
      <c r="AI146" s="40">
        <f t="shared" si="143"/>
        <v>147957.91</v>
      </c>
      <c r="AJ146" s="40">
        <f t="shared" si="143"/>
        <v>184985.34</v>
      </c>
      <c r="AK146" s="40">
        <f t="shared" si="143"/>
        <v>229880.73</v>
      </c>
      <c r="AL146" s="40">
        <f t="shared" si="143"/>
        <v>191882.64</v>
      </c>
      <c r="AM146" s="40">
        <f t="shared" si="143"/>
        <v>0</v>
      </c>
      <c r="AN146" s="40">
        <f t="shared" si="143"/>
        <v>0</v>
      </c>
      <c r="AO146" s="40">
        <f t="shared" si="143"/>
        <v>0</v>
      </c>
      <c r="AP146" s="40">
        <f t="shared" si="143"/>
        <v>0</v>
      </c>
      <c r="AQ146" s="40">
        <f t="shared" si="143"/>
        <v>117246.54</v>
      </c>
      <c r="AR146" s="40">
        <f t="shared" si="143"/>
        <v>0</v>
      </c>
      <c r="AS146" s="40">
        <f t="shared" si="143"/>
        <v>0</v>
      </c>
      <c r="AT146" s="40">
        <f t="shared" si="143"/>
        <v>0</v>
      </c>
      <c r="AU146" s="40">
        <f t="shared" si="143"/>
        <v>81181.4</v>
      </c>
      <c r="AV146" s="40">
        <f t="shared" si="143"/>
        <v>107977.6</v>
      </c>
      <c r="AW146" s="40">
        <f t="shared" si="143"/>
        <v>54964.74</v>
      </c>
      <c r="AX146" s="40">
        <f t="shared" si="143"/>
        <v>31067.37</v>
      </c>
      <c r="AY146" s="40">
        <f t="shared" si="143"/>
        <v>0</v>
      </c>
      <c r="AZ146" s="40">
        <f t="shared" si="143"/>
        <v>0</v>
      </c>
      <c r="BA146" s="40">
        <f t="shared" si="143"/>
        <v>0</v>
      </c>
      <c r="BB146" s="40">
        <f t="shared" si="143"/>
        <v>0</v>
      </c>
      <c r="BC146" s="40">
        <f t="shared" si="143"/>
        <v>0</v>
      </c>
      <c r="BD146" s="40">
        <f t="shared" si="143"/>
        <v>0</v>
      </c>
      <c r="BE146" s="40">
        <f t="shared" si="143"/>
        <v>0</v>
      </c>
      <c r="BF146" s="40">
        <f t="shared" si="143"/>
        <v>0</v>
      </c>
      <c r="BG146" s="40">
        <f t="shared" si="143"/>
        <v>0</v>
      </c>
      <c r="BH146" s="40">
        <f t="shared" si="143"/>
        <v>0</v>
      </c>
      <c r="BI146" s="40">
        <f t="shared" si="143"/>
        <v>110653.43</v>
      </c>
      <c r="BJ146" s="40">
        <f t="shared" si="143"/>
        <v>0</v>
      </c>
      <c r="BK146" s="40">
        <f t="shared" si="143"/>
        <v>0</v>
      </c>
      <c r="BL146" s="40">
        <f t="shared" si="143"/>
        <v>83841.67</v>
      </c>
      <c r="BM146" s="40">
        <f t="shared" si="143"/>
        <v>165729.24</v>
      </c>
      <c r="BN146" s="40">
        <f t="shared" si="143"/>
        <v>0</v>
      </c>
      <c r="BO146" s="40">
        <f aca="true" t="shared" si="144" ref="BO146:DZ146">ROUND(IF(BO99&lt;=459,BO119*BO137*BO133,0),2)</f>
        <v>0</v>
      </c>
      <c r="BP146" s="40">
        <f t="shared" si="144"/>
        <v>102135.8</v>
      </c>
      <c r="BQ146" s="40">
        <f t="shared" si="144"/>
        <v>0</v>
      </c>
      <c r="BR146" s="40">
        <f t="shared" si="144"/>
        <v>0</v>
      </c>
      <c r="BS146" s="40">
        <f t="shared" si="144"/>
        <v>0</v>
      </c>
      <c r="BT146" s="40">
        <f t="shared" si="144"/>
        <v>67026.42</v>
      </c>
      <c r="BU146" s="40">
        <f t="shared" si="144"/>
        <v>0</v>
      </c>
      <c r="BV146" s="40">
        <f t="shared" si="144"/>
        <v>0</v>
      </c>
      <c r="BW146" s="40">
        <f t="shared" si="144"/>
        <v>0</v>
      </c>
      <c r="BX146" s="40">
        <f t="shared" si="144"/>
        <v>29926.97</v>
      </c>
      <c r="BY146" s="40">
        <f t="shared" si="144"/>
        <v>0</v>
      </c>
      <c r="BZ146" s="40">
        <f t="shared" si="144"/>
        <v>115150.65</v>
      </c>
      <c r="CA146" s="40">
        <f t="shared" si="144"/>
        <v>93784.71</v>
      </c>
      <c r="CB146" s="40">
        <f t="shared" si="144"/>
        <v>0</v>
      </c>
      <c r="CC146" s="40">
        <f t="shared" si="144"/>
        <v>67712.49</v>
      </c>
      <c r="CD146" s="40">
        <f t="shared" si="144"/>
        <v>63182.09</v>
      </c>
      <c r="CE146" s="40">
        <f t="shared" si="144"/>
        <v>76886.34</v>
      </c>
      <c r="CF146" s="40">
        <f t="shared" si="144"/>
        <v>56241.61</v>
      </c>
      <c r="CG146" s="40">
        <f t="shared" si="144"/>
        <v>68784.86</v>
      </c>
      <c r="CH146" s="40">
        <f t="shared" si="144"/>
        <v>80734.2</v>
      </c>
      <c r="CI146" s="40">
        <f t="shared" si="144"/>
        <v>0</v>
      </c>
      <c r="CJ146" s="40">
        <f t="shared" si="144"/>
        <v>0</v>
      </c>
      <c r="CK146" s="40">
        <f t="shared" si="144"/>
        <v>0</v>
      </c>
      <c r="CL146" s="40">
        <f t="shared" si="144"/>
        <v>0</v>
      </c>
      <c r="CM146" s="40">
        <f t="shared" si="144"/>
        <v>0</v>
      </c>
      <c r="CN146" s="40">
        <f t="shared" si="144"/>
        <v>0</v>
      </c>
      <c r="CO146" s="40">
        <f t="shared" si="144"/>
        <v>0</v>
      </c>
      <c r="CP146" s="40">
        <f t="shared" si="144"/>
        <v>0</v>
      </c>
      <c r="CQ146" s="40">
        <f t="shared" si="144"/>
        <v>0</v>
      </c>
      <c r="CR146" s="40">
        <f t="shared" si="144"/>
        <v>71343.21</v>
      </c>
      <c r="CS146" s="40">
        <f t="shared" si="144"/>
        <v>65475.74</v>
      </c>
      <c r="CT146" s="40">
        <f t="shared" si="144"/>
        <v>110196.08</v>
      </c>
      <c r="CU146" s="40">
        <f t="shared" si="144"/>
        <v>0</v>
      </c>
      <c r="CV146" s="40">
        <f t="shared" si="144"/>
        <v>22845.9</v>
      </c>
      <c r="CW146" s="40">
        <f t="shared" si="144"/>
        <v>107281.31</v>
      </c>
      <c r="CX146" s="40">
        <f t="shared" si="144"/>
        <v>0</v>
      </c>
      <c r="CY146" s="40">
        <f t="shared" si="144"/>
        <v>60150.98</v>
      </c>
      <c r="CZ146" s="40">
        <f t="shared" si="144"/>
        <v>0</v>
      </c>
      <c r="DA146" s="40">
        <f t="shared" si="144"/>
        <v>36282.4</v>
      </c>
      <c r="DB146" s="40">
        <f t="shared" si="144"/>
        <v>67194.86</v>
      </c>
      <c r="DC146" s="40">
        <f t="shared" si="144"/>
        <v>64437.99</v>
      </c>
      <c r="DD146" s="40">
        <f t="shared" si="144"/>
        <v>76222.78</v>
      </c>
      <c r="DE146" s="40">
        <f t="shared" si="144"/>
        <v>0</v>
      </c>
      <c r="DF146" s="40">
        <f t="shared" si="144"/>
        <v>0</v>
      </c>
      <c r="DG146" s="40">
        <f t="shared" si="144"/>
        <v>30931.81</v>
      </c>
      <c r="DH146" s="40">
        <f t="shared" si="144"/>
        <v>0</v>
      </c>
      <c r="DI146" s="40">
        <f t="shared" si="144"/>
        <v>0</v>
      </c>
      <c r="DJ146" s="40">
        <f t="shared" si="144"/>
        <v>0</v>
      </c>
      <c r="DK146" s="40">
        <f t="shared" si="144"/>
        <v>176572.1</v>
      </c>
      <c r="DL146" s="40">
        <f t="shared" si="144"/>
        <v>0</v>
      </c>
      <c r="DM146" s="40">
        <f t="shared" si="144"/>
        <v>153282.85</v>
      </c>
      <c r="DN146" s="40">
        <f t="shared" si="144"/>
        <v>0</v>
      </c>
      <c r="DO146" s="40">
        <f t="shared" si="144"/>
        <v>0</v>
      </c>
      <c r="DP146" s="40">
        <f t="shared" si="144"/>
        <v>68585.09</v>
      </c>
      <c r="DQ146" s="40">
        <f t="shared" si="144"/>
        <v>0</v>
      </c>
      <c r="DR146" s="40">
        <f t="shared" si="144"/>
        <v>0</v>
      </c>
      <c r="DS146" s="40">
        <f t="shared" si="144"/>
        <v>0</v>
      </c>
      <c r="DT146" s="40">
        <f t="shared" si="144"/>
        <v>150464.6</v>
      </c>
      <c r="DU146" s="40">
        <f t="shared" si="144"/>
        <v>150707.34</v>
      </c>
      <c r="DV146" s="40">
        <f t="shared" si="144"/>
        <v>97814.89</v>
      </c>
      <c r="DW146" s="40">
        <f t="shared" si="144"/>
        <v>136355.96</v>
      </c>
      <c r="DX146" s="40">
        <f t="shared" si="144"/>
        <v>51687.53</v>
      </c>
      <c r="DY146" s="40">
        <f t="shared" si="144"/>
        <v>69340.42</v>
      </c>
      <c r="DZ146" s="40">
        <f t="shared" si="144"/>
        <v>0</v>
      </c>
      <c r="EA146" s="40">
        <f aca="true" t="shared" si="145" ref="EA146:FX146">ROUND(IF(EA99&lt;=459,EA119*EA137*EA133,0),2)</f>
        <v>0</v>
      </c>
      <c r="EB146" s="40">
        <f t="shared" si="145"/>
        <v>0</v>
      </c>
      <c r="EC146" s="40">
        <f t="shared" si="145"/>
        <v>47156.96</v>
      </c>
      <c r="ED146" s="40">
        <f t="shared" si="145"/>
        <v>0</v>
      </c>
      <c r="EE146" s="40">
        <f t="shared" si="145"/>
        <v>114073.07</v>
      </c>
      <c r="EF146" s="40">
        <f t="shared" si="145"/>
        <v>0</v>
      </c>
      <c r="EG146" s="40">
        <f t="shared" si="145"/>
        <v>140829.29</v>
      </c>
      <c r="EH146" s="40">
        <f t="shared" si="145"/>
        <v>115665.16</v>
      </c>
      <c r="EI146" s="40">
        <f t="shared" si="145"/>
        <v>0</v>
      </c>
      <c r="EJ146" s="40">
        <f t="shared" si="145"/>
        <v>0</v>
      </c>
      <c r="EK146" s="40">
        <f t="shared" si="145"/>
        <v>0</v>
      </c>
      <c r="EL146" s="40">
        <f t="shared" si="145"/>
        <v>0</v>
      </c>
      <c r="EM146" s="40">
        <f t="shared" si="145"/>
        <v>0</v>
      </c>
      <c r="EN146" s="40">
        <f t="shared" si="145"/>
        <v>0</v>
      </c>
      <c r="EO146" s="40">
        <f t="shared" si="145"/>
        <v>0</v>
      </c>
      <c r="EP146" s="40">
        <f t="shared" si="145"/>
        <v>110249.89</v>
      </c>
      <c r="EQ146" s="40">
        <f t="shared" si="145"/>
        <v>0</v>
      </c>
      <c r="ER146" s="40">
        <f t="shared" si="145"/>
        <v>69892.69</v>
      </c>
      <c r="ES146" s="40">
        <f t="shared" si="145"/>
        <v>73667.71</v>
      </c>
      <c r="ET146" s="40">
        <f t="shared" si="145"/>
        <v>128125.8</v>
      </c>
      <c r="EU146" s="40">
        <f t="shared" si="145"/>
        <v>0</v>
      </c>
      <c r="EV146" s="40">
        <f t="shared" si="145"/>
        <v>63356.44</v>
      </c>
      <c r="EW146" s="40">
        <f t="shared" si="145"/>
        <v>0</v>
      </c>
      <c r="EX146" s="40">
        <f t="shared" si="145"/>
        <v>72055.74</v>
      </c>
      <c r="EY146" s="40">
        <f t="shared" si="145"/>
        <v>0</v>
      </c>
      <c r="EZ146" s="40">
        <f t="shared" si="145"/>
        <v>88270.47</v>
      </c>
      <c r="FA146" s="40">
        <f t="shared" si="145"/>
        <v>0</v>
      </c>
      <c r="FB146" s="40">
        <f t="shared" si="145"/>
        <v>0</v>
      </c>
      <c r="FC146" s="40">
        <f t="shared" si="145"/>
        <v>0</v>
      </c>
      <c r="FD146" s="40">
        <f t="shared" si="145"/>
        <v>135599.44</v>
      </c>
      <c r="FE146" s="40">
        <f t="shared" si="145"/>
        <v>71709.56</v>
      </c>
      <c r="FF146" s="40">
        <f t="shared" si="145"/>
        <v>76853.78</v>
      </c>
      <c r="FG146" s="40">
        <f t="shared" si="145"/>
        <v>43655.92</v>
      </c>
      <c r="FH146" s="40">
        <f t="shared" si="145"/>
        <v>50935.06</v>
      </c>
      <c r="FI146" s="40">
        <f t="shared" si="145"/>
        <v>0</v>
      </c>
      <c r="FJ146" s="40">
        <f t="shared" si="145"/>
        <v>0</v>
      </c>
      <c r="FK146" s="40">
        <f t="shared" si="145"/>
        <v>0</v>
      </c>
      <c r="FL146" s="40">
        <f t="shared" si="145"/>
        <v>0</v>
      </c>
      <c r="FM146" s="40">
        <f t="shared" si="145"/>
        <v>0</v>
      </c>
      <c r="FN146" s="40">
        <f t="shared" si="145"/>
        <v>0</v>
      </c>
      <c r="FO146" s="40">
        <f t="shared" si="145"/>
        <v>0</v>
      </c>
      <c r="FP146" s="40">
        <f t="shared" si="145"/>
        <v>0</v>
      </c>
      <c r="FQ146" s="40">
        <f t="shared" si="145"/>
        <v>0</v>
      </c>
      <c r="FR146" s="40">
        <f t="shared" si="145"/>
        <v>84051.31</v>
      </c>
      <c r="FS146" s="40">
        <f t="shared" si="145"/>
        <v>49875.68</v>
      </c>
      <c r="FT146" s="40">
        <f t="shared" si="145"/>
        <v>43953.5</v>
      </c>
      <c r="FU146" s="40">
        <f t="shared" si="145"/>
        <v>0</v>
      </c>
      <c r="FV146" s="40">
        <f t="shared" si="145"/>
        <v>0</v>
      </c>
      <c r="FW146" s="40">
        <f t="shared" si="145"/>
        <v>61742.83</v>
      </c>
      <c r="FX146" s="40">
        <f t="shared" si="145"/>
        <v>74043.77</v>
      </c>
      <c r="FY146" s="40"/>
      <c r="FZ146" s="40"/>
      <c r="GA146" s="40"/>
      <c r="GB146" s="40"/>
      <c r="GC146" s="40"/>
      <c r="GD146" s="40"/>
      <c r="GG146" s="10"/>
    </row>
    <row r="147" spans="1:189" ht="15">
      <c r="A147" s="2"/>
      <c r="B147" s="5" t="s">
        <v>446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1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G147" s="10"/>
    </row>
    <row r="148" spans="1:189" ht="15">
      <c r="A148" s="3" t="s">
        <v>447</v>
      </c>
      <c r="B148" s="5" t="s">
        <v>448</v>
      </c>
      <c r="C148" s="40">
        <f aca="true" t="shared" si="146" ref="C148:BN148">ROUND(IF(C99&lt;=459,0,IF(C135&lt;=C12,C119*C137*C133,0)),2)</f>
        <v>0</v>
      </c>
      <c r="D148" s="40">
        <f t="shared" si="146"/>
        <v>10694385.86</v>
      </c>
      <c r="E148" s="40">
        <f t="shared" si="146"/>
        <v>0</v>
      </c>
      <c r="F148" s="40">
        <f t="shared" si="146"/>
        <v>3368999.64</v>
      </c>
      <c r="G148" s="40">
        <f t="shared" si="146"/>
        <v>195040.73</v>
      </c>
      <c r="H148" s="40">
        <f t="shared" si="146"/>
        <v>112854.47</v>
      </c>
      <c r="I148" s="40">
        <f t="shared" si="146"/>
        <v>0</v>
      </c>
      <c r="J148" s="40">
        <f t="shared" si="146"/>
        <v>0</v>
      </c>
      <c r="K148" s="40">
        <f t="shared" si="146"/>
        <v>0</v>
      </c>
      <c r="L148" s="40">
        <f t="shared" si="146"/>
        <v>0</v>
      </c>
      <c r="M148" s="40">
        <f t="shared" si="146"/>
        <v>0</v>
      </c>
      <c r="N148" s="40">
        <f t="shared" si="146"/>
        <v>8070488.24</v>
      </c>
      <c r="O148" s="40">
        <f t="shared" si="146"/>
        <v>2099714.18</v>
      </c>
      <c r="P148" s="40">
        <f t="shared" si="146"/>
        <v>0</v>
      </c>
      <c r="Q148" s="40">
        <f t="shared" si="146"/>
        <v>0</v>
      </c>
      <c r="R148" s="40">
        <f t="shared" si="146"/>
        <v>120552.9</v>
      </c>
      <c r="S148" s="40">
        <f t="shared" si="146"/>
        <v>0</v>
      </c>
      <c r="T148" s="40">
        <f t="shared" si="146"/>
        <v>0</v>
      </c>
      <c r="U148" s="40">
        <f t="shared" si="146"/>
        <v>0</v>
      </c>
      <c r="V148" s="40">
        <f t="shared" si="146"/>
        <v>0</v>
      </c>
      <c r="W148" s="41">
        <f t="shared" si="146"/>
        <v>0</v>
      </c>
      <c r="X148" s="40">
        <f t="shared" si="146"/>
        <v>0</v>
      </c>
      <c r="Y148" s="40">
        <f t="shared" si="146"/>
        <v>0</v>
      </c>
      <c r="Z148" s="40">
        <f t="shared" si="146"/>
        <v>0</v>
      </c>
      <c r="AA148" s="40">
        <f t="shared" si="146"/>
        <v>6312266.79</v>
      </c>
      <c r="AB148" s="40">
        <f t="shared" si="146"/>
        <v>3625699.44</v>
      </c>
      <c r="AC148" s="40">
        <f t="shared" si="146"/>
        <v>217521.08</v>
      </c>
      <c r="AD148" s="40">
        <f t="shared" si="146"/>
        <v>214465.34</v>
      </c>
      <c r="AE148" s="40">
        <f t="shared" si="146"/>
        <v>0</v>
      </c>
      <c r="AF148" s="40">
        <f t="shared" si="146"/>
        <v>0</v>
      </c>
      <c r="AG148" s="40">
        <f t="shared" si="146"/>
        <v>145761.13</v>
      </c>
      <c r="AH148" s="40">
        <f t="shared" si="146"/>
        <v>0</v>
      </c>
      <c r="AI148" s="40">
        <f t="shared" si="146"/>
        <v>0</v>
      </c>
      <c r="AJ148" s="40">
        <f t="shared" si="146"/>
        <v>0</v>
      </c>
      <c r="AK148" s="40">
        <f t="shared" si="146"/>
        <v>0</v>
      </c>
      <c r="AL148" s="40">
        <f t="shared" si="146"/>
        <v>0</v>
      </c>
      <c r="AM148" s="40">
        <f t="shared" si="146"/>
        <v>0</v>
      </c>
      <c r="AN148" s="40">
        <f t="shared" si="146"/>
        <v>0</v>
      </c>
      <c r="AO148" s="40">
        <f t="shared" si="146"/>
        <v>0</v>
      </c>
      <c r="AP148" s="40">
        <f t="shared" si="146"/>
        <v>0</v>
      </c>
      <c r="AQ148" s="40">
        <f t="shared" si="146"/>
        <v>0</v>
      </c>
      <c r="AR148" s="40">
        <f t="shared" si="146"/>
        <v>3363275.03</v>
      </c>
      <c r="AS148" s="40">
        <f t="shared" si="146"/>
        <v>0</v>
      </c>
      <c r="AT148" s="40">
        <f t="shared" si="146"/>
        <v>243945.7</v>
      </c>
      <c r="AU148" s="40">
        <f t="shared" si="146"/>
        <v>0</v>
      </c>
      <c r="AV148" s="40">
        <f t="shared" si="146"/>
        <v>0</v>
      </c>
      <c r="AW148" s="40">
        <f t="shared" si="146"/>
        <v>0</v>
      </c>
      <c r="AX148" s="40">
        <f t="shared" si="146"/>
        <v>0</v>
      </c>
      <c r="AY148" s="40">
        <f t="shared" si="146"/>
        <v>184979.1</v>
      </c>
      <c r="AZ148" s="40">
        <f t="shared" si="146"/>
        <v>0</v>
      </c>
      <c r="BA148" s="40">
        <f t="shared" si="146"/>
        <v>2163023.26</v>
      </c>
      <c r="BB148" s="40">
        <f t="shared" si="146"/>
        <v>1694794.52</v>
      </c>
      <c r="BC148" s="40">
        <f t="shared" si="146"/>
        <v>0</v>
      </c>
      <c r="BD148" s="40">
        <f t="shared" si="146"/>
        <v>424106.6</v>
      </c>
      <c r="BE148" s="40">
        <f t="shared" si="146"/>
        <v>286841.76</v>
      </c>
      <c r="BF148" s="40">
        <f t="shared" si="146"/>
        <v>1485014.39</v>
      </c>
      <c r="BG148" s="40">
        <f t="shared" si="146"/>
        <v>0</v>
      </c>
      <c r="BH148" s="40">
        <f t="shared" si="146"/>
        <v>126952.18</v>
      </c>
      <c r="BI148" s="40">
        <f t="shared" si="146"/>
        <v>0</v>
      </c>
      <c r="BJ148" s="40">
        <f t="shared" si="146"/>
        <v>342820.8</v>
      </c>
      <c r="BK148" s="40">
        <f t="shared" si="146"/>
        <v>1504256.18</v>
      </c>
      <c r="BL148" s="40">
        <f t="shared" si="146"/>
        <v>0</v>
      </c>
      <c r="BM148" s="40">
        <f t="shared" si="146"/>
        <v>0</v>
      </c>
      <c r="BN148" s="40">
        <f t="shared" si="146"/>
        <v>0</v>
      </c>
      <c r="BO148" s="40">
        <f aca="true" t="shared" si="147" ref="BO148:DZ148">ROUND(IF(BO99&lt;=459,0,IF(BO135&lt;=BO12,BO119*BO137*BO133,0)),2)</f>
        <v>0</v>
      </c>
      <c r="BP148" s="40">
        <f t="shared" si="147"/>
        <v>0</v>
      </c>
      <c r="BQ148" s="40">
        <f t="shared" si="147"/>
        <v>0</v>
      </c>
      <c r="BR148" s="40">
        <f t="shared" si="147"/>
        <v>0</v>
      </c>
      <c r="BS148" s="40">
        <f t="shared" si="147"/>
        <v>0</v>
      </c>
      <c r="BT148" s="40">
        <f t="shared" si="147"/>
        <v>0</v>
      </c>
      <c r="BU148" s="40">
        <f t="shared" si="147"/>
        <v>139255.05</v>
      </c>
      <c r="BV148" s="40">
        <f t="shared" si="147"/>
        <v>240555.18</v>
      </c>
      <c r="BW148" s="40">
        <f t="shared" si="147"/>
        <v>226429.82</v>
      </c>
      <c r="BX148" s="40">
        <f t="shared" si="147"/>
        <v>0</v>
      </c>
      <c r="BY148" s="40">
        <f t="shared" si="147"/>
        <v>0</v>
      </c>
      <c r="BZ148" s="40">
        <f t="shared" si="147"/>
        <v>0</v>
      </c>
      <c r="CA148" s="40">
        <f t="shared" si="147"/>
        <v>0</v>
      </c>
      <c r="CB148" s="40">
        <f t="shared" si="147"/>
        <v>17305871.85</v>
      </c>
      <c r="CC148" s="40">
        <f t="shared" si="147"/>
        <v>0</v>
      </c>
      <c r="CD148" s="40">
        <f t="shared" si="147"/>
        <v>0</v>
      </c>
      <c r="CE148" s="40">
        <f t="shared" si="147"/>
        <v>0</v>
      </c>
      <c r="CF148" s="40">
        <f t="shared" si="147"/>
        <v>0</v>
      </c>
      <c r="CG148" s="40">
        <f t="shared" si="147"/>
        <v>0</v>
      </c>
      <c r="CH148" s="40">
        <f t="shared" si="147"/>
        <v>0</v>
      </c>
      <c r="CI148" s="40">
        <f t="shared" si="147"/>
        <v>0</v>
      </c>
      <c r="CJ148" s="40">
        <f t="shared" si="147"/>
        <v>0</v>
      </c>
      <c r="CK148" s="40">
        <f t="shared" si="147"/>
        <v>878597.11</v>
      </c>
      <c r="CL148" s="40">
        <f t="shared" si="147"/>
        <v>212611.73</v>
      </c>
      <c r="CM148" s="40">
        <f t="shared" si="147"/>
        <v>0</v>
      </c>
      <c r="CN148" s="40">
        <f t="shared" si="147"/>
        <v>4770138.45</v>
      </c>
      <c r="CO148" s="40">
        <f t="shared" si="147"/>
        <v>2692107.11</v>
      </c>
      <c r="CP148" s="40">
        <f t="shared" si="147"/>
        <v>304414.66</v>
      </c>
      <c r="CQ148" s="40">
        <f t="shared" si="147"/>
        <v>0</v>
      </c>
      <c r="CR148" s="40">
        <f t="shared" si="147"/>
        <v>0</v>
      </c>
      <c r="CS148" s="40">
        <f t="shared" si="147"/>
        <v>0</v>
      </c>
      <c r="CT148" s="40">
        <f t="shared" si="147"/>
        <v>0</v>
      </c>
      <c r="CU148" s="40">
        <f t="shared" si="147"/>
        <v>52650.69</v>
      </c>
      <c r="CV148" s="40">
        <f t="shared" si="147"/>
        <v>0</v>
      </c>
      <c r="CW148" s="40">
        <f t="shared" si="147"/>
        <v>0</v>
      </c>
      <c r="CX148" s="40">
        <f t="shared" si="147"/>
        <v>0</v>
      </c>
      <c r="CY148" s="40">
        <f t="shared" si="147"/>
        <v>0</v>
      </c>
      <c r="CZ148" s="40">
        <f t="shared" si="147"/>
        <v>0</v>
      </c>
      <c r="DA148" s="40">
        <f t="shared" si="147"/>
        <v>0</v>
      </c>
      <c r="DB148" s="40">
        <f t="shared" si="147"/>
        <v>0</v>
      </c>
      <c r="DC148" s="40">
        <f t="shared" si="147"/>
        <v>0</v>
      </c>
      <c r="DD148" s="40">
        <f t="shared" si="147"/>
        <v>0</v>
      </c>
      <c r="DE148" s="40">
        <f t="shared" si="147"/>
        <v>131497.26</v>
      </c>
      <c r="DF148" s="40">
        <f t="shared" si="147"/>
        <v>0</v>
      </c>
      <c r="DG148" s="40">
        <f t="shared" si="147"/>
        <v>0</v>
      </c>
      <c r="DH148" s="40">
        <f t="shared" si="147"/>
        <v>530994.93</v>
      </c>
      <c r="DI148" s="40">
        <f t="shared" si="147"/>
        <v>0</v>
      </c>
      <c r="DJ148" s="40">
        <f t="shared" si="147"/>
        <v>0</v>
      </c>
      <c r="DK148" s="40">
        <f t="shared" si="147"/>
        <v>0</v>
      </c>
      <c r="DL148" s="40">
        <f t="shared" si="147"/>
        <v>0</v>
      </c>
      <c r="DM148" s="40">
        <f t="shared" si="147"/>
        <v>0</v>
      </c>
      <c r="DN148" s="40">
        <f t="shared" si="147"/>
        <v>0</v>
      </c>
      <c r="DO148" s="40">
        <f t="shared" si="147"/>
        <v>0</v>
      </c>
      <c r="DP148" s="40">
        <f t="shared" si="147"/>
        <v>0</v>
      </c>
      <c r="DQ148" s="40">
        <f t="shared" si="147"/>
        <v>144095.62</v>
      </c>
      <c r="DR148" s="40">
        <f t="shared" si="147"/>
        <v>0</v>
      </c>
      <c r="DS148" s="40">
        <f t="shared" si="147"/>
        <v>0</v>
      </c>
      <c r="DT148" s="40">
        <f t="shared" si="147"/>
        <v>0</v>
      </c>
      <c r="DU148" s="40">
        <f t="shared" si="147"/>
        <v>0</v>
      </c>
      <c r="DV148" s="40">
        <f t="shared" si="147"/>
        <v>0</v>
      </c>
      <c r="DW148" s="40">
        <f t="shared" si="147"/>
        <v>0</v>
      </c>
      <c r="DX148" s="40">
        <f t="shared" si="147"/>
        <v>0</v>
      </c>
      <c r="DY148" s="40">
        <f t="shared" si="147"/>
        <v>0</v>
      </c>
      <c r="DZ148" s="40">
        <f t="shared" si="147"/>
        <v>204095.05</v>
      </c>
      <c r="EA148" s="40">
        <f aca="true" t="shared" si="148" ref="EA148:FX148">ROUND(IF(EA99&lt;=459,0,IF(EA135&lt;=EA12,EA119*EA137*EA133,0)),2)</f>
        <v>143598.7</v>
      </c>
      <c r="EB148" s="40">
        <f t="shared" si="148"/>
        <v>0</v>
      </c>
      <c r="EC148" s="40">
        <f t="shared" si="148"/>
        <v>0</v>
      </c>
      <c r="ED148" s="40">
        <f t="shared" si="148"/>
        <v>73643.56</v>
      </c>
      <c r="EE148" s="40">
        <f t="shared" si="148"/>
        <v>0</v>
      </c>
      <c r="EF148" s="40">
        <f t="shared" si="148"/>
        <v>0</v>
      </c>
      <c r="EG148" s="40">
        <f t="shared" si="148"/>
        <v>0</v>
      </c>
      <c r="EH148" s="40">
        <f t="shared" si="148"/>
        <v>0</v>
      </c>
      <c r="EI148" s="40">
        <f t="shared" si="148"/>
        <v>0</v>
      </c>
      <c r="EJ148" s="40">
        <f t="shared" si="148"/>
        <v>1811179.74</v>
      </c>
      <c r="EK148" s="40">
        <f t="shared" si="148"/>
        <v>120865.67</v>
      </c>
      <c r="EL148" s="40">
        <f t="shared" si="148"/>
        <v>73566.56</v>
      </c>
      <c r="EM148" s="40">
        <f t="shared" si="148"/>
        <v>0</v>
      </c>
      <c r="EN148" s="40">
        <f t="shared" si="148"/>
        <v>0</v>
      </c>
      <c r="EO148" s="40">
        <f t="shared" si="148"/>
        <v>134360.83</v>
      </c>
      <c r="EP148" s="40">
        <f t="shared" si="148"/>
        <v>0</v>
      </c>
      <c r="EQ148" s="40">
        <f t="shared" si="148"/>
        <v>138062.53</v>
      </c>
      <c r="ER148" s="40">
        <f t="shared" si="148"/>
        <v>0</v>
      </c>
      <c r="ES148" s="40">
        <f t="shared" si="148"/>
        <v>0</v>
      </c>
      <c r="ET148" s="40">
        <f t="shared" si="148"/>
        <v>0</v>
      </c>
      <c r="EU148" s="40">
        <f t="shared" si="148"/>
        <v>0</v>
      </c>
      <c r="EV148" s="40">
        <f t="shared" si="148"/>
        <v>0</v>
      </c>
      <c r="EW148" s="40">
        <f t="shared" si="148"/>
        <v>117808.73</v>
      </c>
      <c r="EX148" s="40">
        <f t="shared" si="148"/>
        <v>0</v>
      </c>
      <c r="EY148" s="40">
        <f t="shared" si="148"/>
        <v>0</v>
      </c>
      <c r="EZ148" s="40">
        <f t="shared" si="148"/>
        <v>0</v>
      </c>
      <c r="FA148" s="40">
        <f t="shared" si="148"/>
        <v>640772.52</v>
      </c>
      <c r="FB148" s="40">
        <f t="shared" si="148"/>
        <v>0</v>
      </c>
      <c r="FC148" s="40">
        <f t="shared" si="148"/>
        <v>460868.76</v>
      </c>
      <c r="FD148" s="40">
        <f t="shared" si="148"/>
        <v>0</v>
      </c>
      <c r="FE148" s="40">
        <f t="shared" si="148"/>
        <v>0</v>
      </c>
      <c r="FF148" s="40">
        <f t="shared" si="148"/>
        <v>0</v>
      </c>
      <c r="FG148" s="40">
        <f t="shared" si="148"/>
        <v>0</v>
      </c>
      <c r="FH148" s="40">
        <f t="shared" si="148"/>
        <v>0</v>
      </c>
      <c r="FI148" s="40">
        <f t="shared" si="148"/>
        <v>0</v>
      </c>
      <c r="FJ148" s="40">
        <f t="shared" si="148"/>
        <v>338581.86</v>
      </c>
      <c r="FK148" s="40">
        <f t="shared" si="148"/>
        <v>0</v>
      </c>
      <c r="FL148" s="40">
        <f t="shared" si="148"/>
        <v>408637.94</v>
      </c>
      <c r="FM148" s="40">
        <f t="shared" si="148"/>
        <v>583711.95</v>
      </c>
      <c r="FN148" s="40">
        <f t="shared" si="148"/>
        <v>0</v>
      </c>
      <c r="FO148" s="40">
        <f t="shared" si="148"/>
        <v>0</v>
      </c>
      <c r="FP148" s="40">
        <f t="shared" si="148"/>
        <v>0</v>
      </c>
      <c r="FQ148" s="40">
        <f t="shared" si="148"/>
        <v>0</v>
      </c>
      <c r="FR148" s="40">
        <f t="shared" si="148"/>
        <v>0</v>
      </c>
      <c r="FS148" s="40">
        <f t="shared" si="148"/>
        <v>0</v>
      </c>
      <c r="FT148" s="40">
        <f t="shared" si="148"/>
        <v>0</v>
      </c>
      <c r="FU148" s="40">
        <f t="shared" si="148"/>
        <v>0</v>
      </c>
      <c r="FV148" s="40">
        <f t="shared" si="148"/>
        <v>0</v>
      </c>
      <c r="FW148" s="40">
        <f t="shared" si="148"/>
        <v>0</v>
      </c>
      <c r="FX148" s="40">
        <f t="shared" si="148"/>
        <v>0</v>
      </c>
      <c r="FY148" s="40"/>
      <c r="FZ148" s="40"/>
      <c r="GA148" s="40"/>
      <c r="GB148" s="40"/>
      <c r="GC148" s="40"/>
      <c r="GD148" s="40"/>
      <c r="GG148" s="10"/>
    </row>
    <row r="149" spans="1:189" ht="15">
      <c r="A149" s="2"/>
      <c r="B149" s="5" t="s">
        <v>449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1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G149" s="10"/>
    </row>
    <row r="150" spans="1:189" ht="15">
      <c r="A150" s="3" t="s">
        <v>450</v>
      </c>
      <c r="B150" s="5" t="s">
        <v>451</v>
      </c>
      <c r="C150" s="21">
        <f aca="true" t="shared" si="149" ref="C150:BN150">ROUND(IF((AND((C99&lt;=459),(C135&lt;=C12)))=TRUE(),0,IF((AND(C146=0,C148=0))=TRUE(),C12*C14,0)),1)</f>
        <v>1791</v>
      </c>
      <c r="D150" s="21">
        <f t="shared" si="149"/>
        <v>0</v>
      </c>
      <c r="E150" s="21">
        <f t="shared" si="149"/>
        <v>2296.5</v>
      </c>
      <c r="F150" s="21">
        <f t="shared" si="149"/>
        <v>0</v>
      </c>
      <c r="G150" s="21">
        <f t="shared" si="149"/>
        <v>0</v>
      </c>
      <c r="H150" s="21">
        <f t="shared" si="149"/>
        <v>0</v>
      </c>
      <c r="I150" s="21">
        <f t="shared" si="149"/>
        <v>3412.9</v>
      </c>
      <c r="J150" s="21">
        <f t="shared" si="149"/>
        <v>685</v>
      </c>
      <c r="K150" s="21">
        <f t="shared" si="149"/>
        <v>0</v>
      </c>
      <c r="L150" s="21">
        <f t="shared" si="149"/>
        <v>971</v>
      </c>
      <c r="M150" s="21">
        <f t="shared" si="149"/>
        <v>477</v>
      </c>
      <c r="N150" s="21">
        <f t="shared" si="149"/>
        <v>0</v>
      </c>
      <c r="O150" s="21">
        <f t="shared" si="149"/>
        <v>0</v>
      </c>
      <c r="P150" s="21">
        <f t="shared" si="149"/>
        <v>0</v>
      </c>
      <c r="Q150" s="21">
        <f t="shared" si="149"/>
        <v>11838.5</v>
      </c>
      <c r="R150" s="21">
        <f t="shared" si="149"/>
        <v>0</v>
      </c>
      <c r="S150" s="21">
        <f t="shared" si="149"/>
        <v>509</v>
      </c>
      <c r="T150" s="21">
        <f t="shared" si="149"/>
        <v>0</v>
      </c>
      <c r="U150" s="21">
        <f t="shared" si="149"/>
        <v>0</v>
      </c>
      <c r="V150" s="21">
        <f t="shared" si="149"/>
        <v>0</v>
      </c>
      <c r="W150" s="18">
        <f t="shared" si="149"/>
        <v>0</v>
      </c>
      <c r="X150" s="21">
        <f t="shared" si="149"/>
        <v>0</v>
      </c>
      <c r="Y150" s="21">
        <f t="shared" si="149"/>
        <v>180</v>
      </c>
      <c r="Z150" s="21">
        <f t="shared" si="149"/>
        <v>0</v>
      </c>
      <c r="AA150" s="21">
        <f t="shared" si="149"/>
        <v>0</v>
      </c>
      <c r="AB150" s="21">
        <f t="shared" si="149"/>
        <v>0</v>
      </c>
      <c r="AC150" s="21">
        <f t="shared" si="149"/>
        <v>0</v>
      </c>
      <c r="AD150" s="21">
        <f t="shared" si="149"/>
        <v>0</v>
      </c>
      <c r="AE150" s="21">
        <f t="shared" si="149"/>
        <v>0</v>
      </c>
      <c r="AF150" s="21">
        <f t="shared" si="149"/>
        <v>0</v>
      </c>
      <c r="AG150" s="21">
        <f t="shared" si="149"/>
        <v>0</v>
      </c>
      <c r="AH150" s="21">
        <f t="shared" si="149"/>
        <v>353.1</v>
      </c>
      <c r="AI150" s="21">
        <f t="shared" si="149"/>
        <v>0</v>
      </c>
      <c r="AJ150" s="21">
        <f t="shared" si="149"/>
        <v>0</v>
      </c>
      <c r="AK150" s="21">
        <f t="shared" si="149"/>
        <v>0</v>
      </c>
      <c r="AL150" s="21">
        <f t="shared" si="149"/>
        <v>0</v>
      </c>
      <c r="AM150" s="21">
        <f t="shared" si="149"/>
        <v>165.1</v>
      </c>
      <c r="AN150" s="21">
        <f t="shared" si="149"/>
        <v>155</v>
      </c>
      <c r="AO150" s="21">
        <f t="shared" si="149"/>
        <v>1714.6</v>
      </c>
      <c r="AP150" s="21">
        <f t="shared" si="149"/>
        <v>24100.1</v>
      </c>
      <c r="AQ150" s="21">
        <f t="shared" si="149"/>
        <v>0</v>
      </c>
      <c r="AR150" s="21">
        <f t="shared" si="149"/>
        <v>0</v>
      </c>
      <c r="AS150" s="21">
        <f t="shared" si="149"/>
        <v>2069</v>
      </c>
      <c r="AT150" s="21">
        <f t="shared" si="149"/>
        <v>0</v>
      </c>
      <c r="AU150" s="21">
        <f t="shared" si="149"/>
        <v>0</v>
      </c>
      <c r="AV150" s="21">
        <f t="shared" si="149"/>
        <v>0</v>
      </c>
      <c r="AW150" s="21">
        <f t="shared" si="149"/>
        <v>0</v>
      </c>
      <c r="AX150" s="21">
        <f t="shared" si="149"/>
        <v>0</v>
      </c>
      <c r="AY150" s="21">
        <f t="shared" si="149"/>
        <v>0</v>
      </c>
      <c r="AZ150" s="21">
        <f t="shared" si="149"/>
        <v>3568.6</v>
      </c>
      <c r="BA150" s="21">
        <f t="shared" si="149"/>
        <v>0</v>
      </c>
      <c r="BB150" s="21">
        <f t="shared" si="149"/>
        <v>0</v>
      </c>
      <c r="BC150" s="21">
        <f t="shared" si="149"/>
        <v>10230.7</v>
      </c>
      <c r="BD150" s="21">
        <f t="shared" si="149"/>
        <v>0</v>
      </c>
      <c r="BE150" s="21">
        <f t="shared" si="149"/>
        <v>0</v>
      </c>
      <c r="BF150" s="21">
        <f t="shared" si="149"/>
        <v>0</v>
      </c>
      <c r="BG150" s="21">
        <f t="shared" si="149"/>
        <v>275.9</v>
      </c>
      <c r="BH150" s="21">
        <f t="shared" si="149"/>
        <v>0</v>
      </c>
      <c r="BI150" s="21">
        <f t="shared" si="149"/>
        <v>0</v>
      </c>
      <c r="BJ150" s="21">
        <f t="shared" si="149"/>
        <v>0</v>
      </c>
      <c r="BK150" s="21">
        <f t="shared" si="149"/>
        <v>0</v>
      </c>
      <c r="BL150" s="21">
        <f t="shared" si="149"/>
        <v>0</v>
      </c>
      <c r="BM150" s="21">
        <f t="shared" si="149"/>
        <v>0</v>
      </c>
      <c r="BN150" s="21">
        <f t="shared" si="149"/>
        <v>1240.6</v>
      </c>
      <c r="BO150" s="21">
        <f aca="true" t="shared" si="150" ref="BO150:DZ150">ROUND(IF((AND((BO99&lt;=459),(BO135&lt;=BO12)))=TRUE(),0,IF((AND(BO146=0,BO148=0))=TRUE(),BO12*BO14,0)),1)</f>
        <v>543.8</v>
      </c>
      <c r="BP150" s="21">
        <f t="shared" si="150"/>
        <v>0</v>
      </c>
      <c r="BQ150" s="21">
        <f t="shared" si="150"/>
        <v>1810.6</v>
      </c>
      <c r="BR150" s="21">
        <f t="shared" si="150"/>
        <v>1593.6</v>
      </c>
      <c r="BS150" s="21">
        <f t="shared" si="150"/>
        <v>377.5</v>
      </c>
      <c r="BT150" s="21">
        <f t="shared" si="150"/>
        <v>0</v>
      </c>
      <c r="BU150" s="21">
        <f t="shared" si="150"/>
        <v>0</v>
      </c>
      <c r="BV150" s="21">
        <f t="shared" si="150"/>
        <v>0</v>
      </c>
      <c r="BW150" s="21">
        <f t="shared" si="150"/>
        <v>0</v>
      </c>
      <c r="BX150" s="21">
        <f t="shared" si="150"/>
        <v>0</v>
      </c>
      <c r="BY150" s="21">
        <f t="shared" si="150"/>
        <v>196</v>
      </c>
      <c r="BZ150" s="21">
        <f t="shared" si="150"/>
        <v>0</v>
      </c>
      <c r="CA150" s="21">
        <f t="shared" si="150"/>
        <v>0</v>
      </c>
      <c r="CB150" s="21">
        <f t="shared" si="150"/>
        <v>0</v>
      </c>
      <c r="CC150" s="21">
        <f t="shared" si="150"/>
        <v>0</v>
      </c>
      <c r="CD150" s="21">
        <f t="shared" si="150"/>
        <v>0</v>
      </c>
      <c r="CE150" s="21">
        <f t="shared" si="150"/>
        <v>0</v>
      </c>
      <c r="CF150" s="21">
        <f t="shared" si="150"/>
        <v>0</v>
      </c>
      <c r="CG150" s="21">
        <f t="shared" si="150"/>
        <v>0</v>
      </c>
      <c r="CH150" s="21">
        <f t="shared" si="150"/>
        <v>0</v>
      </c>
      <c r="CI150" s="21">
        <f t="shared" si="150"/>
        <v>244.2</v>
      </c>
      <c r="CJ150" s="21">
        <f t="shared" si="150"/>
        <v>358.9</v>
      </c>
      <c r="CK150" s="21">
        <f t="shared" si="150"/>
        <v>0</v>
      </c>
      <c r="CL150" s="21">
        <f t="shared" si="150"/>
        <v>0</v>
      </c>
      <c r="CM150" s="21">
        <f t="shared" si="150"/>
        <v>266.8</v>
      </c>
      <c r="CN150" s="21">
        <f t="shared" si="150"/>
        <v>0</v>
      </c>
      <c r="CO150" s="21">
        <f t="shared" si="150"/>
        <v>0</v>
      </c>
      <c r="CP150" s="21">
        <f t="shared" si="150"/>
        <v>0</v>
      </c>
      <c r="CQ150" s="21">
        <f t="shared" si="150"/>
        <v>468.1</v>
      </c>
      <c r="CR150" s="21">
        <f t="shared" si="150"/>
        <v>0</v>
      </c>
      <c r="CS150" s="21">
        <f t="shared" si="150"/>
        <v>0</v>
      </c>
      <c r="CT150" s="21">
        <f t="shared" si="150"/>
        <v>0</v>
      </c>
      <c r="CU150" s="21">
        <f t="shared" si="150"/>
        <v>0</v>
      </c>
      <c r="CV150" s="21">
        <f t="shared" si="150"/>
        <v>0</v>
      </c>
      <c r="CW150" s="21">
        <f t="shared" si="150"/>
        <v>0</v>
      </c>
      <c r="CX150" s="21">
        <f t="shared" si="150"/>
        <v>149.2</v>
      </c>
      <c r="CY150" s="21">
        <f t="shared" si="150"/>
        <v>0</v>
      </c>
      <c r="CZ150" s="21">
        <f t="shared" si="150"/>
        <v>784</v>
      </c>
      <c r="DA150" s="21">
        <f t="shared" si="150"/>
        <v>0</v>
      </c>
      <c r="DB150" s="21">
        <f t="shared" si="150"/>
        <v>0</v>
      </c>
      <c r="DC150" s="21">
        <f t="shared" si="150"/>
        <v>0</v>
      </c>
      <c r="DD150" s="21">
        <f t="shared" si="150"/>
        <v>0</v>
      </c>
      <c r="DE150" s="21">
        <f t="shared" si="150"/>
        <v>0</v>
      </c>
      <c r="DF150" s="21">
        <f t="shared" si="150"/>
        <v>7286.1</v>
      </c>
      <c r="DG150" s="21">
        <f t="shared" si="150"/>
        <v>0</v>
      </c>
      <c r="DH150" s="21">
        <f t="shared" si="150"/>
        <v>0</v>
      </c>
      <c r="DI150" s="21">
        <f t="shared" si="150"/>
        <v>964</v>
      </c>
      <c r="DJ150" s="21">
        <f t="shared" si="150"/>
        <v>220.9</v>
      </c>
      <c r="DK150" s="21">
        <f t="shared" si="150"/>
        <v>0</v>
      </c>
      <c r="DL150" s="21">
        <f t="shared" si="150"/>
        <v>2090.2</v>
      </c>
      <c r="DM150" s="21">
        <f t="shared" si="150"/>
        <v>0</v>
      </c>
      <c r="DN150" s="21">
        <f t="shared" si="150"/>
        <v>473.5</v>
      </c>
      <c r="DO150" s="21">
        <f t="shared" si="150"/>
        <v>1035</v>
      </c>
      <c r="DP150" s="21">
        <f t="shared" si="150"/>
        <v>0</v>
      </c>
      <c r="DQ150" s="21">
        <f t="shared" si="150"/>
        <v>0</v>
      </c>
      <c r="DR150" s="21">
        <f t="shared" si="150"/>
        <v>439.6</v>
      </c>
      <c r="DS150" s="21">
        <f t="shared" si="150"/>
        <v>274</v>
      </c>
      <c r="DT150" s="21">
        <f t="shared" si="150"/>
        <v>0</v>
      </c>
      <c r="DU150" s="21">
        <f t="shared" si="150"/>
        <v>0</v>
      </c>
      <c r="DV150" s="21">
        <f t="shared" si="150"/>
        <v>0</v>
      </c>
      <c r="DW150" s="21">
        <f t="shared" si="150"/>
        <v>0</v>
      </c>
      <c r="DX150" s="21">
        <f t="shared" si="150"/>
        <v>0</v>
      </c>
      <c r="DY150" s="21">
        <f t="shared" si="150"/>
        <v>0</v>
      </c>
      <c r="DZ150" s="21">
        <f t="shared" si="150"/>
        <v>0</v>
      </c>
      <c r="EA150" s="21">
        <f aca="true" t="shared" si="151" ref="EA150:FX150">ROUND(IF((AND((EA99&lt;=459),(EA135&lt;=EA12)))=TRUE(),0,IF((AND(EA146=0,EA148=0))=TRUE(),EA12*EA14,0)),1)</f>
        <v>0</v>
      </c>
      <c r="EB150" s="21">
        <f t="shared" si="151"/>
        <v>195.2</v>
      </c>
      <c r="EC150" s="21">
        <f t="shared" si="151"/>
        <v>0</v>
      </c>
      <c r="ED150" s="21">
        <f t="shared" si="151"/>
        <v>0</v>
      </c>
      <c r="EE150" s="21">
        <f t="shared" si="151"/>
        <v>0</v>
      </c>
      <c r="EF150" s="21">
        <f t="shared" si="151"/>
        <v>532.8</v>
      </c>
      <c r="EG150" s="21">
        <f t="shared" si="151"/>
        <v>0</v>
      </c>
      <c r="EH150" s="21">
        <f t="shared" si="151"/>
        <v>0</v>
      </c>
      <c r="EI150" s="21">
        <f t="shared" si="151"/>
        <v>5758.4</v>
      </c>
      <c r="EJ150" s="21">
        <f t="shared" si="151"/>
        <v>0</v>
      </c>
      <c r="EK150" s="21">
        <f t="shared" si="151"/>
        <v>0</v>
      </c>
      <c r="EL150" s="21">
        <f t="shared" si="151"/>
        <v>0</v>
      </c>
      <c r="EM150" s="21">
        <f t="shared" si="151"/>
        <v>200.7</v>
      </c>
      <c r="EN150" s="21">
        <f t="shared" si="151"/>
        <v>378.9</v>
      </c>
      <c r="EO150" s="21">
        <f t="shared" si="151"/>
        <v>0</v>
      </c>
      <c r="EP150" s="21">
        <f t="shared" si="151"/>
        <v>0</v>
      </c>
      <c r="EQ150" s="21">
        <f t="shared" si="151"/>
        <v>0</v>
      </c>
      <c r="ER150" s="21">
        <f t="shared" si="151"/>
        <v>0</v>
      </c>
      <c r="ES150" s="21">
        <f t="shared" si="151"/>
        <v>0</v>
      </c>
      <c r="ET150" s="21">
        <f t="shared" si="151"/>
        <v>0</v>
      </c>
      <c r="EU150" s="21">
        <f t="shared" si="151"/>
        <v>192</v>
      </c>
      <c r="EV150" s="21">
        <f t="shared" si="151"/>
        <v>0</v>
      </c>
      <c r="EW150" s="21">
        <f t="shared" si="151"/>
        <v>0</v>
      </c>
      <c r="EX150" s="21">
        <f t="shared" si="151"/>
        <v>0</v>
      </c>
      <c r="EY150" s="21">
        <f t="shared" si="151"/>
        <v>414.5</v>
      </c>
      <c r="EZ150" s="21">
        <f t="shared" si="151"/>
        <v>0</v>
      </c>
      <c r="FA150" s="21">
        <f t="shared" si="151"/>
        <v>0</v>
      </c>
      <c r="FB150" s="21">
        <f t="shared" si="151"/>
        <v>143</v>
      </c>
      <c r="FC150" s="21">
        <f t="shared" si="151"/>
        <v>0</v>
      </c>
      <c r="FD150" s="21">
        <f t="shared" si="151"/>
        <v>0</v>
      </c>
      <c r="FE150" s="21">
        <f t="shared" si="151"/>
        <v>0</v>
      </c>
      <c r="FF150" s="21">
        <f t="shared" si="151"/>
        <v>0</v>
      </c>
      <c r="FG150" s="21">
        <f t="shared" si="151"/>
        <v>0</v>
      </c>
      <c r="FH150" s="21">
        <f t="shared" si="151"/>
        <v>0</v>
      </c>
      <c r="FI150" s="21">
        <f t="shared" si="151"/>
        <v>595.1</v>
      </c>
      <c r="FJ150" s="21">
        <f t="shared" si="151"/>
        <v>0</v>
      </c>
      <c r="FK150" s="21">
        <f t="shared" si="151"/>
        <v>690.9</v>
      </c>
      <c r="FL150" s="21">
        <f t="shared" si="151"/>
        <v>0</v>
      </c>
      <c r="FM150" s="21">
        <f t="shared" si="151"/>
        <v>0</v>
      </c>
      <c r="FN150" s="21">
        <f t="shared" si="151"/>
        <v>6174.5</v>
      </c>
      <c r="FO150" s="21">
        <f t="shared" si="151"/>
        <v>377.3</v>
      </c>
      <c r="FP150" s="21">
        <f t="shared" si="151"/>
        <v>737.5</v>
      </c>
      <c r="FQ150" s="21">
        <f t="shared" si="151"/>
        <v>272.2</v>
      </c>
      <c r="FR150" s="21">
        <f t="shared" si="151"/>
        <v>0</v>
      </c>
      <c r="FS150" s="21">
        <f t="shared" si="151"/>
        <v>0</v>
      </c>
      <c r="FT150" s="21">
        <f t="shared" si="151"/>
        <v>0</v>
      </c>
      <c r="FU150" s="21">
        <f t="shared" si="151"/>
        <v>258</v>
      </c>
      <c r="FV150" s="21">
        <f t="shared" si="151"/>
        <v>216.4</v>
      </c>
      <c r="FW150" s="21">
        <f t="shared" si="151"/>
        <v>0</v>
      </c>
      <c r="FX150" s="21">
        <f t="shared" si="151"/>
        <v>0</v>
      </c>
      <c r="FY150" s="21"/>
      <c r="FZ150" s="40"/>
      <c r="GA150" s="40"/>
      <c r="GB150" s="40"/>
      <c r="GC150" s="40"/>
      <c r="GD150" s="40"/>
      <c r="GG150" s="10"/>
    </row>
    <row r="151" spans="1:189" ht="15">
      <c r="A151" s="2"/>
      <c r="B151" s="5" t="s">
        <v>452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1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G151" s="10"/>
    </row>
    <row r="152" spans="1:189" ht="15">
      <c r="A152" s="3" t="s">
        <v>453</v>
      </c>
      <c r="B152" s="5" t="s">
        <v>454</v>
      </c>
      <c r="C152" s="40">
        <f aca="true" t="shared" si="152" ref="C152:BN152">ROUND(IF((AND((C99&lt;=459),(C135&lt;=C12)))=TRUE(),0,(C119*C137*C150)),2)</f>
        <v>1456578.72</v>
      </c>
      <c r="D152" s="40">
        <f t="shared" si="152"/>
        <v>0</v>
      </c>
      <c r="E152" s="40">
        <f t="shared" si="152"/>
        <v>1854466.88</v>
      </c>
      <c r="F152" s="40">
        <f t="shared" si="152"/>
        <v>0</v>
      </c>
      <c r="G152" s="40">
        <f t="shared" si="152"/>
        <v>0</v>
      </c>
      <c r="H152" s="40">
        <f t="shared" si="152"/>
        <v>0</v>
      </c>
      <c r="I152" s="40">
        <f t="shared" si="152"/>
        <v>2761720.82</v>
      </c>
      <c r="J152" s="40">
        <f t="shared" si="152"/>
        <v>533981.46</v>
      </c>
      <c r="K152" s="40">
        <f t="shared" si="152"/>
        <v>0</v>
      </c>
      <c r="L152" s="40">
        <f t="shared" si="152"/>
        <v>807676.39</v>
      </c>
      <c r="M152" s="40">
        <f t="shared" si="152"/>
        <v>417023.23</v>
      </c>
      <c r="N152" s="40">
        <f t="shared" si="152"/>
        <v>0</v>
      </c>
      <c r="O152" s="40">
        <f t="shared" si="152"/>
        <v>0</v>
      </c>
      <c r="P152" s="40">
        <f t="shared" si="152"/>
        <v>0</v>
      </c>
      <c r="Q152" s="40">
        <f t="shared" si="152"/>
        <v>9806618.5</v>
      </c>
      <c r="R152" s="40">
        <f t="shared" si="152"/>
        <v>0</v>
      </c>
      <c r="S152" s="40">
        <f t="shared" si="152"/>
        <v>424302.72</v>
      </c>
      <c r="T152" s="40">
        <f t="shared" si="152"/>
        <v>0</v>
      </c>
      <c r="U152" s="40">
        <f t="shared" si="152"/>
        <v>0</v>
      </c>
      <c r="V152" s="40">
        <f t="shared" si="152"/>
        <v>0</v>
      </c>
      <c r="W152" s="41">
        <f t="shared" si="152"/>
        <v>0</v>
      </c>
      <c r="X152" s="40">
        <f t="shared" si="152"/>
        <v>0</v>
      </c>
      <c r="Y152" s="40">
        <f t="shared" si="152"/>
        <v>153052.93</v>
      </c>
      <c r="Z152" s="40">
        <f t="shared" si="152"/>
        <v>0</v>
      </c>
      <c r="AA152" s="40">
        <f t="shared" si="152"/>
        <v>0</v>
      </c>
      <c r="AB152" s="40">
        <f t="shared" si="152"/>
        <v>0</v>
      </c>
      <c r="AC152" s="40">
        <f t="shared" si="152"/>
        <v>0</v>
      </c>
      <c r="AD152" s="40">
        <f t="shared" si="152"/>
        <v>0</v>
      </c>
      <c r="AE152" s="40">
        <f t="shared" si="152"/>
        <v>0</v>
      </c>
      <c r="AF152" s="40">
        <f t="shared" si="152"/>
        <v>0</v>
      </c>
      <c r="AG152" s="40">
        <f t="shared" si="152"/>
        <v>0</v>
      </c>
      <c r="AH152" s="40">
        <f t="shared" si="152"/>
        <v>284493.77</v>
      </c>
      <c r="AI152" s="40">
        <f t="shared" si="152"/>
        <v>0</v>
      </c>
      <c r="AJ152" s="40">
        <f t="shared" si="152"/>
        <v>0</v>
      </c>
      <c r="AK152" s="40">
        <f t="shared" si="152"/>
        <v>0</v>
      </c>
      <c r="AL152" s="40">
        <f t="shared" si="152"/>
        <v>0</v>
      </c>
      <c r="AM152" s="40">
        <f t="shared" si="152"/>
        <v>145809.21</v>
      </c>
      <c r="AN152" s="40">
        <f t="shared" si="152"/>
        <v>141293.72</v>
      </c>
      <c r="AO152" s="40">
        <f t="shared" si="152"/>
        <v>1361375.2</v>
      </c>
      <c r="AP152" s="40">
        <f t="shared" si="152"/>
        <v>19993405.36</v>
      </c>
      <c r="AQ152" s="40">
        <f t="shared" si="152"/>
        <v>0</v>
      </c>
      <c r="AR152" s="40">
        <f t="shared" si="152"/>
        <v>0</v>
      </c>
      <c r="AS152" s="40">
        <f t="shared" si="152"/>
        <v>1799216.9</v>
      </c>
      <c r="AT152" s="40">
        <f t="shared" si="152"/>
        <v>0</v>
      </c>
      <c r="AU152" s="40">
        <f t="shared" si="152"/>
        <v>0</v>
      </c>
      <c r="AV152" s="40">
        <f t="shared" si="152"/>
        <v>0</v>
      </c>
      <c r="AW152" s="40">
        <f t="shared" si="152"/>
        <v>0</v>
      </c>
      <c r="AX152" s="40">
        <f t="shared" si="152"/>
        <v>0</v>
      </c>
      <c r="AY152" s="40">
        <f t="shared" si="152"/>
        <v>0</v>
      </c>
      <c r="AZ152" s="40">
        <f t="shared" si="152"/>
        <v>2870370.62</v>
      </c>
      <c r="BA152" s="40">
        <f t="shared" si="152"/>
        <v>0</v>
      </c>
      <c r="BB152" s="40">
        <f t="shared" si="152"/>
        <v>0</v>
      </c>
      <c r="BC152" s="40">
        <f t="shared" si="152"/>
        <v>8241630.87</v>
      </c>
      <c r="BD152" s="40">
        <f t="shared" si="152"/>
        <v>0</v>
      </c>
      <c r="BE152" s="40">
        <f t="shared" si="152"/>
        <v>0</v>
      </c>
      <c r="BF152" s="40">
        <f t="shared" si="152"/>
        <v>0</v>
      </c>
      <c r="BG152" s="40">
        <f t="shared" si="152"/>
        <v>243931.4</v>
      </c>
      <c r="BH152" s="40">
        <f t="shared" si="152"/>
        <v>0</v>
      </c>
      <c r="BI152" s="40">
        <f t="shared" si="152"/>
        <v>0</v>
      </c>
      <c r="BJ152" s="40">
        <f t="shared" si="152"/>
        <v>0</v>
      </c>
      <c r="BK152" s="40">
        <f t="shared" si="152"/>
        <v>0</v>
      </c>
      <c r="BL152" s="40">
        <f t="shared" si="152"/>
        <v>0</v>
      </c>
      <c r="BM152" s="40">
        <f t="shared" si="152"/>
        <v>0</v>
      </c>
      <c r="BN152" s="40">
        <f t="shared" si="152"/>
        <v>956625.07</v>
      </c>
      <c r="BO152" s="40">
        <f aca="true" t="shared" si="153" ref="BO152:DZ152">ROUND(IF((AND((BO99&lt;=459),(BO135&lt;=BO12)))=TRUE(),0,(BO119*BO137*BO150)),2)</f>
        <v>434512.38</v>
      </c>
      <c r="BP152" s="40">
        <f t="shared" si="153"/>
        <v>0</v>
      </c>
      <c r="BQ152" s="40">
        <f t="shared" si="153"/>
        <v>1561283.34</v>
      </c>
      <c r="BR152" s="40">
        <f t="shared" si="153"/>
        <v>1275376.04</v>
      </c>
      <c r="BS152" s="40">
        <f t="shared" si="153"/>
        <v>326336.46</v>
      </c>
      <c r="BT152" s="40">
        <f t="shared" si="153"/>
        <v>0</v>
      </c>
      <c r="BU152" s="40">
        <f t="shared" si="153"/>
        <v>0</v>
      </c>
      <c r="BV152" s="40">
        <f t="shared" si="153"/>
        <v>0</v>
      </c>
      <c r="BW152" s="40">
        <f t="shared" si="153"/>
        <v>0</v>
      </c>
      <c r="BX152" s="40">
        <f t="shared" si="153"/>
        <v>0</v>
      </c>
      <c r="BY152" s="40">
        <f t="shared" si="153"/>
        <v>166402.33</v>
      </c>
      <c r="BZ152" s="40">
        <f t="shared" si="153"/>
        <v>0</v>
      </c>
      <c r="CA152" s="40">
        <f t="shared" si="153"/>
        <v>0</v>
      </c>
      <c r="CB152" s="40">
        <f t="shared" si="153"/>
        <v>0</v>
      </c>
      <c r="CC152" s="40">
        <f t="shared" si="153"/>
        <v>0</v>
      </c>
      <c r="CD152" s="40">
        <f t="shared" si="153"/>
        <v>0</v>
      </c>
      <c r="CE152" s="40">
        <f t="shared" si="153"/>
        <v>0</v>
      </c>
      <c r="CF152" s="40">
        <f t="shared" si="153"/>
        <v>0</v>
      </c>
      <c r="CG152" s="40">
        <f t="shared" si="153"/>
        <v>0</v>
      </c>
      <c r="CH152" s="40">
        <f t="shared" si="153"/>
        <v>0</v>
      </c>
      <c r="CI152" s="40">
        <f t="shared" si="153"/>
        <v>202458.03</v>
      </c>
      <c r="CJ152" s="40">
        <f t="shared" si="153"/>
        <v>305869.78</v>
      </c>
      <c r="CK152" s="40">
        <f t="shared" si="153"/>
        <v>0</v>
      </c>
      <c r="CL152" s="40">
        <f t="shared" si="153"/>
        <v>0</v>
      </c>
      <c r="CM152" s="40">
        <f t="shared" si="153"/>
        <v>244525.75</v>
      </c>
      <c r="CN152" s="40">
        <f t="shared" si="153"/>
        <v>0</v>
      </c>
      <c r="CO152" s="40">
        <f t="shared" si="153"/>
        <v>0</v>
      </c>
      <c r="CP152" s="40">
        <f t="shared" si="153"/>
        <v>0</v>
      </c>
      <c r="CQ152" s="40">
        <f t="shared" si="153"/>
        <v>385627.5</v>
      </c>
      <c r="CR152" s="40">
        <f t="shared" si="153"/>
        <v>0</v>
      </c>
      <c r="CS152" s="40">
        <f t="shared" si="153"/>
        <v>0</v>
      </c>
      <c r="CT152" s="40">
        <f t="shared" si="153"/>
        <v>0</v>
      </c>
      <c r="CU152" s="40">
        <f t="shared" si="153"/>
        <v>0</v>
      </c>
      <c r="CV152" s="40">
        <f t="shared" si="153"/>
        <v>0</v>
      </c>
      <c r="CW152" s="40">
        <f t="shared" si="153"/>
        <v>0</v>
      </c>
      <c r="CX152" s="40">
        <f t="shared" si="153"/>
        <v>135928.11</v>
      </c>
      <c r="CY152" s="40">
        <f t="shared" si="153"/>
        <v>0</v>
      </c>
      <c r="CZ152" s="40">
        <f t="shared" si="153"/>
        <v>619645.61</v>
      </c>
      <c r="DA152" s="40">
        <f t="shared" si="153"/>
        <v>0</v>
      </c>
      <c r="DB152" s="40">
        <f t="shared" si="153"/>
        <v>0</v>
      </c>
      <c r="DC152" s="40">
        <f t="shared" si="153"/>
        <v>0</v>
      </c>
      <c r="DD152" s="40">
        <f t="shared" si="153"/>
        <v>0</v>
      </c>
      <c r="DE152" s="40">
        <f t="shared" si="153"/>
        <v>0</v>
      </c>
      <c r="DF152" s="40">
        <f t="shared" si="153"/>
        <v>5594744.01</v>
      </c>
      <c r="DG152" s="40">
        <f t="shared" si="153"/>
        <v>0</v>
      </c>
      <c r="DH152" s="40">
        <f t="shared" si="153"/>
        <v>0</v>
      </c>
      <c r="DI152" s="40">
        <f t="shared" si="153"/>
        <v>747983.07</v>
      </c>
      <c r="DJ152" s="40">
        <f t="shared" si="153"/>
        <v>196442.41</v>
      </c>
      <c r="DK152" s="40">
        <f t="shared" si="153"/>
        <v>0</v>
      </c>
      <c r="DL152" s="40">
        <f t="shared" si="153"/>
        <v>1698538.44</v>
      </c>
      <c r="DM152" s="40">
        <f t="shared" si="153"/>
        <v>0</v>
      </c>
      <c r="DN152" s="40">
        <f t="shared" si="153"/>
        <v>397394.54</v>
      </c>
      <c r="DO152" s="40">
        <f t="shared" si="153"/>
        <v>831341.9</v>
      </c>
      <c r="DP152" s="40">
        <f t="shared" si="153"/>
        <v>0</v>
      </c>
      <c r="DQ152" s="40">
        <f t="shared" si="153"/>
        <v>0</v>
      </c>
      <c r="DR152" s="40">
        <f t="shared" si="153"/>
        <v>358065.09</v>
      </c>
      <c r="DS152" s="40">
        <f t="shared" si="153"/>
        <v>233515.12</v>
      </c>
      <c r="DT152" s="40">
        <f t="shared" si="153"/>
        <v>0</v>
      </c>
      <c r="DU152" s="40">
        <f t="shared" si="153"/>
        <v>0</v>
      </c>
      <c r="DV152" s="40">
        <f t="shared" si="153"/>
        <v>0</v>
      </c>
      <c r="DW152" s="40">
        <f t="shared" si="153"/>
        <v>0</v>
      </c>
      <c r="DX152" s="40">
        <f t="shared" si="153"/>
        <v>0</v>
      </c>
      <c r="DY152" s="40">
        <f t="shared" si="153"/>
        <v>0</v>
      </c>
      <c r="DZ152" s="40">
        <f t="shared" si="153"/>
        <v>0</v>
      </c>
      <c r="EA152" s="40">
        <f aca="true" t="shared" si="154" ref="EA152:FX152">ROUND(IF((AND((EA99&lt;=459),(EA135&lt;=EA12)))=TRUE(),0,(EA119*EA137*EA150)),2)</f>
        <v>0</v>
      </c>
      <c r="EB152" s="40">
        <f t="shared" si="154"/>
        <v>170950.85</v>
      </c>
      <c r="EC152" s="40">
        <f t="shared" si="154"/>
        <v>0</v>
      </c>
      <c r="ED152" s="40">
        <f t="shared" si="154"/>
        <v>0</v>
      </c>
      <c r="EE152" s="40">
        <f t="shared" si="154"/>
        <v>0</v>
      </c>
      <c r="EF152" s="40">
        <f t="shared" si="154"/>
        <v>426433.13</v>
      </c>
      <c r="EG152" s="40">
        <f t="shared" si="154"/>
        <v>0</v>
      </c>
      <c r="EH152" s="40">
        <f t="shared" si="154"/>
        <v>0</v>
      </c>
      <c r="EI152" s="40">
        <f t="shared" si="154"/>
        <v>4521146.76</v>
      </c>
      <c r="EJ152" s="40">
        <f t="shared" si="154"/>
        <v>0</v>
      </c>
      <c r="EK152" s="40">
        <f t="shared" si="154"/>
        <v>0</v>
      </c>
      <c r="EL152" s="40">
        <f t="shared" si="154"/>
        <v>0</v>
      </c>
      <c r="EM152" s="40">
        <f t="shared" si="154"/>
        <v>176362.6</v>
      </c>
      <c r="EN152" s="40">
        <f t="shared" si="154"/>
        <v>307609.45</v>
      </c>
      <c r="EO152" s="40">
        <f t="shared" si="154"/>
        <v>0</v>
      </c>
      <c r="EP152" s="40">
        <f t="shared" si="154"/>
        <v>0</v>
      </c>
      <c r="EQ152" s="40">
        <f t="shared" si="154"/>
        <v>0</v>
      </c>
      <c r="ER152" s="40">
        <f t="shared" si="154"/>
        <v>0</v>
      </c>
      <c r="ES152" s="40">
        <f t="shared" si="154"/>
        <v>0</v>
      </c>
      <c r="ET152" s="40">
        <f t="shared" si="154"/>
        <v>0</v>
      </c>
      <c r="EU152" s="40">
        <f t="shared" si="154"/>
        <v>165020.41</v>
      </c>
      <c r="EV152" s="40">
        <f t="shared" si="154"/>
        <v>0</v>
      </c>
      <c r="EW152" s="40">
        <f t="shared" si="154"/>
        <v>0</v>
      </c>
      <c r="EX152" s="40">
        <f t="shared" si="154"/>
        <v>0</v>
      </c>
      <c r="EY152" s="40">
        <f t="shared" si="154"/>
        <v>332896.81</v>
      </c>
      <c r="EZ152" s="40">
        <f t="shared" si="154"/>
        <v>0</v>
      </c>
      <c r="FA152" s="40">
        <f t="shared" si="154"/>
        <v>0</v>
      </c>
      <c r="FB152" s="40">
        <f t="shared" si="154"/>
        <v>130499.37</v>
      </c>
      <c r="FC152" s="40">
        <f t="shared" si="154"/>
        <v>0</v>
      </c>
      <c r="FD152" s="40">
        <f t="shared" si="154"/>
        <v>0</v>
      </c>
      <c r="FE152" s="40">
        <f t="shared" si="154"/>
        <v>0</v>
      </c>
      <c r="FF152" s="40">
        <f t="shared" si="154"/>
        <v>0</v>
      </c>
      <c r="FG152" s="40">
        <f t="shared" si="154"/>
        <v>0</v>
      </c>
      <c r="FH152" s="40">
        <f t="shared" si="154"/>
        <v>0</v>
      </c>
      <c r="FI152" s="40">
        <f t="shared" si="154"/>
        <v>486847.33</v>
      </c>
      <c r="FJ152" s="40">
        <f t="shared" si="154"/>
        <v>0</v>
      </c>
      <c r="FK152" s="40">
        <f t="shared" si="154"/>
        <v>563014.03</v>
      </c>
      <c r="FL152" s="40">
        <f t="shared" si="154"/>
        <v>0</v>
      </c>
      <c r="FM152" s="40">
        <f t="shared" si="154"/>
        <v>0</v>
      </c>
      <c r="FN152" s="40">
        <f t="shared" si="154"/>
        <v>4882318.66</v>
      </c>
      <c r="FO152" s="40">
        <f t="shared" si="154"/>
        <v>318599.12</v>
      </c>
      <c r="FP152" s="40">
        <f t="shared" si="154"/>
        <v>603482.74</v>
      </c>
      <c r="FQ152" s="40">
        <f t="shared" si="154"/>
        <v>236704.8</v>
      </c>
      <c r="FR152" s="40">
        <f t="shared" si="154"/>
        <v>0</v>
      </c>
      <c r="FS152" s="40">
        <f t="shared" si="154"/>
        <v>0</v>
      </c>
      <c r="FT152" s="40">
        <f t="shared" si="154"/>
        <v>0</v>
      </c>
      <c r="FU152" s="40">
        <f t="shared" si="154"/>
        <v>230937.87</v>
      </c>
      <c r="FV152" s="40">
        <f t="shared" si="154"/>
        <v>191955.66</v>
      </c>
      <c r="FW152" s="40">
        <f t="shared" si="154"/>
        <v>0</v>
      </c>
      <c r="FX152" s="40">
        <f t="shared" si="154"/>
        <v>0</v>
      </c>
      <c r="FY152" s="40"/>
      <c r="FZ152" s="40"/>
      <c r="GA152" s="40"/>
      <c r="GB152" s="40"/>
      <c r="GC152" s="40"/>
      <c r="GD152" s="40"/>
      <c r="GG152" s="10"/>
    </row>
    <row r="153" spans="1:189" ht="15">
      <c r="A153" s="2"/>
      <c r="B153" s="5" t="s">
        <v>455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1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G153" s="10"/>
    </row>
    <row r="154" spans="1:189" ht="15">
      <c r="A154" s="3" t="s">
        <v>456</v>
      </c>
      <c r="B154" s="5" t="s">
        <v>457</v>
      </c>
      <c r="C154" s="40">
        <f aca="true" t="shared" si="155" ref="C154:BN154">ROUND(IF((AND((C99&lt;=459),(C135&lt;=C12)))=TRUE(),0,IF(C152=0,0,C119*C144*(C133-C150))),2)</f>
        <v>1952251.41</v>
      </c>
      <c r="D154" s="40">
        <f t="shared" si="155"/>
        <v>0</v>
      </c>
      <c r="E154" s="40">
        <f t="shared" si="155"/>
        <v>4777597.25</v>
      </c>
      <c r="F154" s="40">
        <f t="shared" si="155"/>
        <v>0</v>
      </c>
      <c r="G154" s="40">
        <f t="shared" si="155"/>
        <v>0</v>
      </c>
      <c r="H154" s="40">
        <f t="shared" si="155"/>
        <v>0</v>
      </c>
      <c r="I154" s="40">
        <f t="shared" si="155"/>
        <v>5233291.82</v>
      </c>
      <c r="J154" s="40">
        <f t="shared" si="155"/>
        <v>550421.53</v>
      </c>
      <c r="K154" s="40">
        <f t="shared" si="155"/>
        <v>0</v>
      </c>
      <c r="L154" s="40">
        <f t="shared" si="155"/>
        <v>555468.14</v>
      </c>
      <c r="M154" s="40">
        <f t="shared" si="155"/>
        <v>1275494.97</v>
      </c>
      <c r="N154" s="40">
        <f t="shared" si="155"/>
        <v>0</v>
      </c>
      <c r="O154" s="40">
        <f t="shared" si="155"/>
        <v>0</v>
      </c>
      <c r="P154" s="40">
        <f t="shared" si="155"/>
        <v>0</v>
      </c>
      <c r="Q154" s="40">
        <f t="shared" si="155"/>
        <v>11940824.32</v>
      </c>
      <c r="R154" s="40">
        <f t="shared" si="155"/>
        <v>0</v>
      </c>
      <c r="S154" s="40">
        <f t="shared" si="155"/>
        <v>104045.1</v>
      </c>
      <c r="T154" s="40">
        <f t="shared" si="155"/>
        <v>0</v>
      </c>
      <c r="U154" s="40">
        <f t="shared" si="155"/>
        <v>0</v>
      </c>
      <c r="V154" s="40">
        <f t="shared" si="155"/>
        <v>0</v>
      </c>
      <c r="W154" s="41">
        <f t="shared" si="155"/>
        <v>0</v>
      </c>
      <c r="X154" s="40">
        <f t="shared" si="155"/>
        <v>0</v>
      </c>
      <c r="Y154" s="40">
        <f t="shared" si="155"/>
        <v>265753.17</v>
      </c>
      <c r="Z154" s="40">
        <f t="shared" si="155"/>
        <v>0</v>
      </c>
      <c r="AA154" s="40">
        <f t="shared" si="155"/>
        <v>0</v>
      </c>
      <c r="AB154" s="40">
        <f t="shared" si="155"/>
        <v>0</v>
      </c>
      <c r="AC154" s="40">
        <f t="shared" si="155"/>
        <v>0</v>
      </c>
      <c r="AD154" s="40">
        <f t="shared" si="155"/>
        <v>0</v>
      </c>
      <c r="AE154" s="40">
        <f t="shared" si="155"/>
        <v>0</v>
      </c>
      <c r="AF154" s="40">
        <f t="shared" si="155"/>
        <v>0</v>
      </c>
      <c r="AG154" s="40">
        <f t="shared" si="155"/>
        <v>0</v>
      </c>
      <c r="AH154" s="40">
        <f t="shared" si="155"/>
        <v>359604.37</v>
      </c>
      <c r="AI154" s="40">
        <f t="shared" si="155"/>
        <v>0</v>
      </c>
      <c r="AJ154" s="40">
        <f t="shared" si="155"/>
        <v>0</v>
      </c>
      <c r="AK154" s="40">
        <f t="shared" si="155"/>
        <v>0</v>
      </c>
      <c r="AL154" s="40">
        <f t="shared" si="155"/>
        <v>0</v>
      </c>
      <c r="AM154" s="40">
        <f t="shared" si="155"/>
        <v>148738.35</v>
      </c>
      <c r="AN154" s="40">
        <f t="shared" si="155"/>
        <v>8218.43</v>
      </c>
      <c r="AO154" s="40">
        <f t="shared" si="155"/>
        <v>94879.82</v>
      </c>
      <c r="AP154" s="40">
        <f t="shared" si="155"/>
        <v>35063068.69</v>
      </c>
      <c r="AQ154" s="40">
        <f t="shared" si="155"/>
        <v>0</v>
      </c>
      <c r="AR154" s="40">
        <f t="shared" si="155"/>
        <v>0</v>
      </c>
      <c r="AS154" s="40">
        <f t="shared" si="155"/>
        <v>25160.92</v>
      </c>
      <c r="AT154" s="40">
        <f t="shared" si="155"/>
        <v>0</v>
      </c>
      <c r="AU154" s="40">
        <f t="shared" si="155"/>
        <v>0</v>
      </c>
      <c r="AV154" s="40">
        <f t="shared" si="155"/>
        <v>0</v>
      </c>
      <c r="AW154" s="40">
        <f t="shared" si="155"/>
        <v>0</v>
      </c>
      <c r="AX154" s="40">
        <f t="shared" si="155"/>
        <v>0</v>
      </c>
      <c r="AY154" s="40">
        <f t="shared" si="155"/>
        <v>0</v>
      </c>
      <c r="AZ154" s="40">
        <f t="shared" si="155"/>
        <v>4255698.66</v>
      </c>
      <c r="BA154" s="40">
        <f t="shared" si="155"/>
        <v>0</v>
      </c>
      <c r="BB154" s="40">
        <f t="shared" si="155"/>
        <v>0</v>
      </c>
      <c r="BC154" s="40">
        <f t="shared" si="155"/>
        <v>3202217.08</v>
      </c>
      <c r="BD154" s="40">
        <f t="shared" si="155"/>
        <v>0</v>
      </c>
      <c r="BE154" s="40">
        <f t="shared" si="155"/>
        <v>0</v>
      </c>
      <c r="BF154" s="40">
        <f t="shared" si="155"/>
        <v>0</v>
      </c>
      <c r="BG154" s="40">
        <f t="shared" si="155"/>
        <v>185757.43</v>
      </c>
      <c r="BH154" s="40">
        <f t="shared" si="155"/>
        <v>0</v>
      </c>
      <c r="BI154" s="40">
        <f t="shared" si="155"/>
        <v>0</v>
      </c>
      <c r="BJ154" s="40">
        <f t="shared" si="155"/>
        <v>0</v>
      </c>
      <c r="BK154" s="40">
        <f t="shared" si="155"/>
        <v>0</v>
      </c>
      <c r="BL154" s="40">
        <f t="shared" si="155"/>
        <v>0</v>
      </c>
      <c r="BM154" s="40">
        <f t="shared" si="155"/>
        <v>0</v>
      </c>
      <c r="BN154" s="40">
        <f t="shared" si="155"/>
        <v>107583.69</v>
      </c>
      <c r="BO154" s="40">
        <f aca="true" t="shared" si="156" ref="BO154:DZ154">ROUND(IF((AND((BO99&lt;=459),(BO135&lt;=BO12)))=TRUE(),0,IF(BO152=0,0,BO119*BO144*(BO133-BO150))),2)</f>
        <v>44337.76</v>
      </c>
      <c r="BP154" s="40">
        <f t="shared" si="156"/>
        <v>0</v>
      </c>
      <c r="BQ154" s="40">
        <f t="shared" si="156"/>
        <v>214940.9</v>
      </c>
      <c r="BR154" s="40">
        <f t="shared" si="156"/>
        <v>190264.67</v>
      </c>
      <c r="BS154" s="40">
        <f t="shared" si="156"/>
        <v>26351.42</v>
      </c>
      <c r="BT154" s="40">
        <f t="shared" si="156"/>
        <v>0</v>
      </c>
      <c r="BU154" s="40">
        <f t="shared" si="156"/>
        <v>0</v>
      </c>
      <c r="BV154" s="40">
        <f t="shared" si="156"/>
        <v>0</v>
      </c>
      <c r="BW154" s="40">
        <f t="shared" si="156"/>
        <v>0</v>
      </c>
      <c r="BX154" s="40">
        <f t="shared" si="156"/>
        <v>0</v>
      </c>
      <c r="BY154" s="40">
        <f t="shared" si="156"/>
        <v>281033.44</v>
      </c>
      <c r="BZ154" s="40">
        <f t="shared" si="156"/>
        <v>0</v>
      </c>
      <c r="CA154" s="40">
        <f t="shared" si="156"/>
        <v>0</v>
      </c>
      <c r="CB154" s="40">
        <f t="shared" si="156"/>
        <v>0</v>
      </c>
      <c r="CC154" s="40">
        <f t="shared" si="156"/>
        <v>0</v>
      </c>
      <c r="CD154" s="40">
        <f t="shared" si="156"/>
        <v>0</v>
      </c>
      <c r="CE154" s="40">
        <f t="shared" si="156"/>
        <v>0</v>
      </c>
      <c r="CF154" s="40">
        <f t="shared" si="156"/>
        <v>0</v>
      </c>
      <c r="CG154" s="40">
        <f t="shared" si="156"/>
        <v>0</v>
      </c>
      <c r="CH154" s="40">
        <f t="shared" si="156"/>
        <v>0</v>
      </c>
      <c r="CI154" s="40">
        <f t="shared" si="156"/>
        <v>65379.35</v>
      </c>
      <c r="CJ154" s="40">
        <f t="shared" si="156"/>
        <v>416499.57</v>
      </c>
      <c r="CK154" s="40">
        <f t="shared" si="156"/>
        <v>0</v>
      </c>
      <c r="CL154" s="40">
        <f t="shared" si="156"/>
        <v>0</v>
      </c>
      <c r="CM154" s="40">
        <f t="shared" si="156"/>
        <v>128216.54</v>
      </c>
      <c r="CN154" s="40">
        <f t="shared" si="156"/>
        <v>0</v>
      </c>
      <c r="CO154" s="40">
        <f t="shared" si="156"/>
        <v>0</v>
      </c>
      <c r="CP154" s="40">
        <f t="shared" si="156"/>
        <v>0</v>
      </c>
      <c r="CQ154" s="40">
        <f t="shared" si="156"/>
        <v>263521.88</v>
      </c>
      <c r="CR154" s="40">
        <f t="shared" si="156"/>
        <v>0</v>
      </c>
      <c r="CS154" s="40">
        <f t="shared" si="156"/>
        <v>0</v>
      </c>
      <c r="CT154" s="40">
        <f t="shared" si="156"/>
        <v>0</v>
      </c>
      <c r="CU154" s="40">
        <f t="shared" si="156"/>
        <v>0</v>
      </c>
      <c r="CV154" s="40">
        <f t="shared" si="156"/>
        <v>0</v>
      </c>
      <c r="CW154" s="40">
        <f t="shared" si="156"/>
        <v>0</v>
      </c>
      <c r="CX154" s="40">
        <f t="shared" si="156"/>
        <v>6044.49</v>
      </c>
      <c r="CY154" s="40">
        <f t="shared" si="156"/>
        <v>0</v>
      </c>
      <c r="CZ154" s="40">
        <f t="shared" si="156"/>
        <v>125339.13</v>
      </c>
      <c r="DA154" s="40">
        <f t="shared" si="156"/>
        <v>0</v>
      </c>
      <c r="DB154" s="40">
        <f t="shared" si="156"/>
        <v>0</v>
      </c>
      <c r="DC154" s="40">
        <f t="shared" si="156"/>
        <v>0</v>
      </c>
      <c r="DD154" s="40">
        <f t="shared" si="156"/>
        <v>0</v>
      </c>
      <c r="DE154" s="40">
        <f t="shared" si="156"/>
        <v>0</v>
      </c>
      <c r="DF154" s="40">
        <f t="shared" si="156"/>
        <v>1150821.36</v>
      </c>
      <c r="DG154" s="40">
        <f t="shared" si="156"/>
        <v>0</v>
      </c>
      <c r="DH154" s="40">
        <f t="shared" si="156"/>
        <v>0</v>
      </c>
      <c r="DI154" s="40">
        <f t="shared" si="156"/>
        <v>520028.89</v>
      </c>
      <c r="DJ154" s="40">
        <f t="shared" si="156"/>
        <v>11076.3</v>
      </c>
      <c r="DK154" s="40">
        <f t="shared" si="156"/>
        <v>0</v>
      </c>
      <c r="DL154" s="40">
        <f t="shared" si="156"/>
        <v>727769.59</v>
      </c>
      <c r="DM154" s="40">
        <f t="shared" si="156"/>
        <v>0</v>
      </c>
      <c r="DN154" s="40">
        <f t="shared" si="156"/>
        <v>134588.9</v>
      </c>
      <c r="DO154" s="40">
        <f t="shared" si="156"/>
        <v>1240134.27</v>
      </c>
      <c r="DP154" s="40">
        <f t="shared" si="156"/>
        <v>0</v>
      </c>
      <c r="DQ154" s="40">
        <f t="shared" si="156"/>
        <v>0</v>
      </c>
      <c r="DR154" s="40">
        <f t="shared" si="156"/>
        <v>448764.87</v>
      </c>
      <c r="DS154" s="40">
        <f t="shared" si="156"/>
        <v>362836.84</v>
      </c>
      <c r="DT154" s="40">
        <f t="shared" si="156"/>
        <v>0</v>
      </c>
      <c r="DU154" s="40">
        <f t="shared" si="156"/>
        <v>0</v>
      </c>
      <c r="DV154" s="40">
        <f t="shared" si="156"/>
        <v>0</v>
      </c>
      <c r="DW154" s="40">
        <f t="shared" si="156"/>
        <v>0</v>
      </c>
      <c r="DX154" s="40">
        <f t="shared" si="156"/>
        <v>0</v>
      </c>
      <c r="DY154" s="40">
        <f t="shared" si="156"/>
        <v>0</v>
      </c>
      <c r="DZ154" s="40">
        <f t="shared" si="156"/>
        <v>0</v>
      </c>
      <c r="EA154" s="40">
        <f aca="true" t="shared" si="157" ref="EA154:FX154">ROUND(IF((AND((EA99&lt;=459),(EA135&lt;=EA12)))=TRUE(),0,IF(EA152=0,0,EA119*EA144*(EA133-EA150))),2)</f>
        <v>0</v>
      </c>
      <c r="EB154" s="40">
        <f t="shared" si="157"/>
        <v>11947.07</v>
      </c>
      <c r="EC154" s="40">
        <f t="shared" si="157"/>
        <v>0</v>
      </c>
      <c r="ED154" s="40">
        <f t="shared" si="157"/>
        <v>0</v>
      </c>
      <c r="EE154" s="40">
        <f t="shared" si="157"/>
        <v>0</v>
      </c>
      <c r="EF154" s="40">
        <f t="shared" si="157"/>
        <v>493216.04</v>
      </c>
      <c r="EG154" s="40">
        <f t="shared" si="157"/>
        <v>0</v>
      </c>
      <c r="EH154" s="40">
        <f t="shared" si="157"/>
        <v>0</v>
      </c>
      <c r="EI154" s="40">
        <f t="shared" si="157"/>
        <v>4838884.3</v>
      </c>
      <c r="EJ154" s="40">
        <f t="shared" si="157"/>
        <v>0</v>
      </c>
      <c r="EK154" s="40">
        <f t="shared" si="157"/>
        <v>0</v>
      </c>
      <c r="EL154" s="40">
        <f t="shared" si="157"/>
        <v>0</v>
      </c>
      <c r="EM154" s="40">
        <f t="shared" si="157"/>
        <v>161926.48</v>
      </c>
      <c r="EN154" s="40">
        <f t="shared" si="157"/>
        <v>389657.92</v>
      </c>
      <c r="EO154" s="40">
        <f t="shared" si="157"/>
        <v>0</v>
      </c>
      <c r="EP154" s="40">
        <f t="shared" si="157"/>
        <v>0</v>
      </c>
      <c r="EQ154" s="40">
        <f t="shared" si="157"/>
        <v>0</v>
      </c>
      <c r="ER154" s="40">
        <f t="shared" si="157"/>
        <v>0</v>
      </c>
      <c r="ES154" s="40">
        <f t="shared" si="157"/>
        <v>0</v>
      </c>
      <c r="ET154" s="40">
        <f t="shared" si="157"/>
        <v>0</v>
      </c>
      <c r="EU154" s="40">
        <f t="shared" si="157"/>
        <v>520751.97</v>
      </c>
      <c r="EV154" s="40">
        <f t="shared" si="157"/>
        <v>0</v>
      </c>
      <c r="EW154" s="40">
        <f t="shared" si="157"/>
        <v>0</v>
      </c>
      <c r="EX154" s="40">
        <f t="shared" si="157"/>
        <v>0</v>
      </c>
      <c r="EY154" s="40">
        <f t="shared" si="157"/>
        <v>12676.98</v>
      </c>
      <c r="EZ154" s="40">
        <f t="shared" si="157"/>
        <v>0</v>
      </c>
      <c r="FA154" s="40">
        <f t="shared" si="157"/>
        <v>0</v>
      </c>
      <c r="FB154" s="40">
        <f t="shared" si="157"/>
        <v>82797.89</v>
      </c>
      <c r="FC154" s="40">
        <f t="shared" si="157"/>
        <v>0</v>
      </c>
      <c r="FD154" s="40">
        <f t="shared" si="157"/>
        <v>0</v>
      </c>
      <c r="FE154" s="40">
        <f t="shared" si="157"/>
        <v>0</v>
      </c>
      <c r="FF154" s="40">
        <f t="shared" si="157"/>
        <v>0</v>
      </c>
      <c r="FG154" s="40">
        <f t="shared" si="157"/>
        <v>0</v>
      </c>
      <c r="FH154" s="40">
        <f t="shared" si="157"/>
        <v>0</v>
      </c>
      <c r="FI154" s="40">
        <f t="shared" si="157"/>
        <v>338893.11</v>
      </c>
      <c r="FJ154" s="40">
        <f t="shared" si="157"/>
        <v>0</v>
      </c>
      <c r="FK154" s="40">
        <f t="shared" si="157"/>
        <v>76564.69</v>
      </c>
      <c r="FL154" s="40">
        <f t="shared" si="157"/>
        <v>0</v>
      </c>
      <c r="FM154" s="40">
        <f t="shared" si="157"/>
        <v>0</v>
      </c>
      <c r="FN154" s="40">
        <f t="shared" si="157"/>
        <v>4179781.31</v>
      </c>
      <c r="FO154" s="40">
        <f t="shared" si="157"/>
        <v>9520.82</v>
      </c>
      <c r="FP154" s="40">
        <f t="shared" si="157"/>
        <v>757875.45</v>
      </c>
      <c r="FQ154" s="40">
        <f t="shared" si="157"/>
        <v>118135.58</v>
      </c>
      <c r="FR154" s="40">
        <f t="shared" si="157"/>
        <v>0</v>
      </c>
      <c r="FS154" s="40">
        <f t="shared" si="157"/>
        <v>0</v>
      </c>
      <c r="FT154" s="40">
        <f t="shared" si="157"/>
        <v>0</v>
      </c>
      <c r="FU154" s="40">
        <f t="shared" si="157"/>
        <v>71042.71</v>
      </c>
      <c r="FV154" s="40">
        <f t="shared" si="157"/>
        <v>24723.75</v>
      </c>
      <c r="FW154" s="40">
        <f t="shared" si="157"/>
        <v>0</v>
      </c>
      <c r="FX154" s="40">
        <f t="shared" si="157"/>
        <v>0</v>
      </c>
      <c r="FY154" s="40"/>
      <c r="FZ154" s="40"/>
      <c r="GA154" s="40"/>
      <c r="GB154" s="40"/>
      <c r="GC154" s="40"/>
      <c r="GD154" s="40"/>
      <c r="GG154" s="10"/>
    </row>
    <row r="155" spans="1:189" ht="15">
      <c r="A155" s="2"/>
      <c r="B155" s="5" t="s">
        <v>458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1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G155" s="10"/>
    </row>
    <row r="156" spans="1:189" ht="15">
      <c r="A156" s="3" t="s">
        <v>459</v>
      </c>
      <c r="B156" s="5" t="s">
        <v>460</v>
      </c>
      <c r="C156" s="40">
        <f aca="true" t="shared" si="158" ref="C156:BN156">ROUND(IF((AND((C99&lt;=459),(C135&lt;=C12)))=TRUE(),0,+C152+C154),2)</f>
        <v>3408830.13</v>
      </c>
      <c r="D156" s="40">
        <f t="shared" si="158"/>
        <v>0</v>
      </c>
      <c r="E156" s="40">
        <f t="shared" si="158"/>
        <v>6632064.13</v>
      </c>
      <c r="F156" s="40">
        <f t="shared" si="158"/>
        <v>0</v>
      </c>
      <c r="G156" s="40">
        <f t="shared" si="158"/>
        <v>0</v>
      </c>
      <c r="H156" s="40">
        <f t="shared" si="158"/>
        <v>0</v>
      </c>
      <c r="I156" s="40">
        <f t="shared" si="158"/>
        <v>7995012.64</v>
      </c>
      <c r="J156" s="40">
        <f t="shared" si="158"/>
        <v>1084402.99</v>
      </c>
      <c r="K156" s="40">
        <f t="shared" si="158"/>
        <v>0</v>
      </c>
      <c r="L156" s="40">
        <f t="shared" si="158"/>
        <v>1363144.53</v>
      </c>
      <c r="M156" s="40">
        <f t="shared" si="158"/>
        <v>1692518.2</v>
      </c>
      <c r="N156" s="40">
        <f t="shared" si="158"/>
        <v>0</v>
      </c>
      <c r="O156" s="40">
        <f t="shared" si="158"/>
        <v>0</v>
      </c>
      <c r="P156" s="40">
        <f t="shared" si="158"/>
        <v>0</v>
      </c>
      <c r="Q156" s="40">
        <f t="shared" si="158"/>
        <v>21747442.82</v>
      </c>
      <c r="R156" s="40">
        <f t="shared" si="158"/>
        <v>0</v>
      </c>
      <c r="S156" s="40">
        <f t="shared" si="158"/>
        <v>528347.82</v>
      </c>
      <c r="T156" s="40">
        <f t="shared" si="158"/>
        <v>0</v>
      </c>
      <c r="U156" s="40">
        <f t="shared" si="158"/>
        <v>0</v>
      </c>
      <c r="V156" s="40">
        <f t="shared" si="158"/>
        <v>0</v>
      </c>
      <c r="W156" s="41">
        <f t="shared" si="158"/>
        <v>0</v>
      </c>
      <c r="X156" s="40">
        <f t="shared" si="158"/>
        <v>0</v>
      </c>
      <c r="Y156" s="40">
        <f t="shared" si="158"/>
        <v>418806.1</v>
      </c>
      <c r="Z156" s="40">
        <f t="shared" si="158"/>
        <v>0</v>
      </c>
      <c r="AA156" s="40">
        <f t="shared" si="158"/>
        <v>0</v>
      </c>
      <c r="AB156" s="40">
        <f t="shared" si="158"/>
        <v>0</v>
      </c>
      <c r="AC156" s="40">
        <f t="shared" si="158"/>
        <v>0</v>
      </c>
      <c r="AD156" s="40">
        <f t="shared" si="158"/>
        <v>0</v>
      </c>
      <c r="AE156" s="40">
        <f t="shared" si="158"/>
        <v>0</v>
      </c>
      <c r="AF156" s="40">
        <f t="shared" si="158"/>
        <v>0</v>
      </c>
      <c r="AG156" s="40">
        <f t="shared" si="158"/>
        <v>0</v>
      </c>
      <c r="AH156" s="40">
        <f t="shared" si="158"/>
        <v>644098.14</v>
      </c>
      <c r="AI156" s="40">
        <f t="shared" si="158"/>
        <v>0</v>
      </c>
      <c r="AJ156" s="40">
        <f t="shared" si="158"/>
        <v>0</v>
      </c>
      <c r="AK156" s="40">
        <f t="shared" si="158"/>
        <v>0</v>
      </c>
      <c r="AL156" s="40">
        <f t="shared" si="158"/>
        <v>0</v>
      </c>
      <c r="AM156" s="40">
        <f t="shared" si="158"/>
        <v>294547.56</v>
      </c>
      <c r="AN156" s="40">
        <f t="shared" si="158"/>
        <v>149512.15</v>
      </c>
      <c r="AO156" s="40">
        <f t="shared" si="158"/>
        <v>1456255.02</v>
      </c>
      <c r="AP156" s="40">
        <f t="shared" si="158"/>
        <v>55056474.05</v>
      </c>
      <c r="AQ156" s="40">
        <f t="shared" si="158"/>
        <v>0</v>
      </c>
      <c r="AR156" s="40">
        <f t="shared" si="158"/>
        <v>0</v>
      </c>
      <c r="AS156" s="40">
        <f t="shared" si="158"/>
        <v>1824377.82</v>
      </c>
      <c r="AT156" s="40">
        <f t="shared" si="158"/>
        <v>0</v>
      </c>
      <c r="AU156" s="40">
        <f t="shared" si="158"/>
        <v>0</v>
      </c>
      <c r="AV156" s="40">
        <f t="shared" si="158"/>
        <v>0</v>
      </c>
      <c r="AW156" s="40">
        <f t="shared" si="158"/>
        <v>0</v>
      </c>
      <c r="AX156" s="40">
        <f t="shared" si="158"/>
        <v>0</v>
      </c>
      <c r="AY156" s="40">
        <f t="shared" si="158"/>
        <v>0</v>
      </c>
      <c r="AZ156" s="40">
        <f t="shared" si="158"/>
        <v>7126069.28</v>
      </c>
      <c r="BA156" s="40">
        <f t="shared" si="158"/>
        <v>0</v>
      </c>
      <c r="BB156" s="40">
        <f t="shared" si="158"/>
        <v>0</v>
      </c>
      <c r="BC156" s="40">
        <f t="shared" si="158"/>
        <v>11443847.95</v>
      </c>
      <c r="BD156" s="40">
        <f t="shared" si="158"/>
        <v>0</v>
      </c>
      <c r="BE156" s="40">
        <f t="shared" si="158"/>
        <v>0</v>
      </c>
      <c r="BF156" s="40">
        <f t="shared" si="158"/>
        <v>0</v>
      </c>
      <c r="BG156" s="40">
        <f t="shared" si="158"/>
        <v>429688.83</v>
      </c>
      <c r="BH156" s="40">
        <f t="shared" si="158"/>
        <v>0</v>
      </c>
      <c r="BI156" s="40">
        <f t="shared" si="158"/>
        <v>0</v>
      </c>
      <c r="BJ156" s="40">
        <f t="shared" si="158"/>
        <v>0</v>
      </c>
      <c r="BK156" s="40">
        <f t="shared" si="158"/>
        <v>0</v>
      </c>
      <c r="BL156" s="40">
        <f t="shared" si="158"/>
        <v>0</v>
      </c>
      <c r="BM156" s="40">
        <f t="shared" si="158"/>
        <v>0</v>
      </c>
      <c r="BN156" s="40">
        <f t="shared" si="158"/>
        <v>1064208.76</v>
      </c>
      <c r="BO156" s="40">
        <f aca="true" t="shared" si="159" ref="BO156:DZ156">ROUND(IF((AND((BO99&lt;=459),(BO135&lt;=BO12)))=TRUE(),0,+BO152+BO154),2)</f>
        <v>478850.14</v>
      </c>
      <c r="BP156" s="40">
        <f t="shared" si="159"/>
        <v>0</v>
      </c>
      <c r="BQ156" s="40">
        <f t="shared" si="159"/>
        <v>1776224.24</v>
      </c>
      <c r="BR156" s="40">
        <f t="shared" si="159"/>
        <v>1465640.71</v>
      </c>
      <c r="BS156" s="40">
        <f t="shared" si="159"/>
        <v>352687.88</v>
      </c>
      <c r="BT156" s="40">
        <f t="shared" si="159"/>
        <v>0</v>
      </c>
      <c r="BU156" s="40">
        <f t="shared" si="159"/>
        <v>0</v>
      </c>
      <c r="BV156" s="40">
        <f t="shared" si="159"/>
        <v>0</v>
      </c>
      <c r="BW156" s="40">
        <f t="shared" si="159"/>
        <v>0</v>
      </c>
      <c r="BX156" s="40">
        <f t="shared" si="159"/>
        <v>0</v>
      </c>
      <c r="BY156" s="40">
        <f t="shared" si="159"/>
        <v>447435.77</v>
      </c>
      <c r="BZ156" s="40">
        <f t="shared" si="159"/>
        <v>0</v>
      </c>
      <c r="CA156" s="40">
        <f t="shared" si="159"/>
        <v>0</v>
      </c>
      <c r="CB156" s="40">
        <f t="shared" si="159"/>
        <v>0</v>
      </c>
      <c r="CC156" s="40">
        <f t="shared" si="159"/>
        <v>0</v>
      </c>
      <c r="CD156" s="40">
        <f t="shared" si="159"/>
        <v>0</v>
      </c>
      <c r="CE156" s="40">
        <f t="shared" si="159"/>
        <v>0</v>
      </c>
      <c r="CF156" s="40">
        <f t="shared" si="159"/>
        <v>0</v>
      </c>
      <c r="CG156" s="40">
        <f t="shared" si="159"/>
        <v>0</v>
      </c>
      <c r="CH156" s="40">
        <f t="shared" si="159"/>
        <v>0</v>
      </c>
      <c r="CI156" s="40">
        <f t="shared" si="159"/>
        <v>267837.38</v>
      </c>
      <c r="CJ156" s="40">
        <f t="shared" si="159"/>
        <v>722369.35</v>
      </c>
      <c r="CK156" s="40">
        <f t="shared" si="159"/>
        <v>0</v>
      </c>
      <c r="CL156" s="40">
        <f t="shared" si="159"/>
        <v>0</v>
      </c>
      <c r="CM156" s="40">
        <f t="shared" si="159"/>
        <v>372742.29</v>
      </c>
      <c r="CN156" s="40">
        <f t="shared" si="159"/>
        <v>0</v>
      </c>
      <c r="CO156" s="40">
        <f t="shared" si="159"/>
        <v>0</v>
      </c>
      <c r="CP156" s="40">
        <f t="shared" si="159"/>
        <v>0</v>
      </c>
      <c r="CQ156" s="40">
        <f t="shared" si="159"/>
        <v>649149.38</v>
      </c>
      <c r="CR156" s="40">
        <f t="shared" si="159"/>
        <v>0</v>
      </c>
      <c r="CS156" s="40">
        <f t="shared" si="159"/>
        <v>0</v>
      </c>
      <c r="CT156" s="40">
        <f t="shared" si="159"/>
        <v>0</v>
      </c>
      <c r="CU156" s="40">
        <f t="shared" si="159"/>
        <v>0</v>
      </c>
      <c r="CV156" s="40">
        <f t="shared" si="159"/>
        <v>0</v>
      </c>
      <c r="CW156" s="40">
        <f t="shared" si="159"/>
        <v>0</v>
      </c>
      <c r="CX156" s="40">
        <f t="shared" si="159"/>
        <v>141972.6</v>
      </c>
      <c r="CY156" s="40">
        <f t="shared" si="159"/>
        <v>0</v>
      </c>
      <c r="CZ156" s="40">
        <f t="shared" si="159"/>
        <v>744984.74</v>
      </c>
      <c r="DA156" s="40">
        <f t="shared" si="159"/>
        <v>0</v>
      </c>
      <c r="DB156" s="40">
        <f t="shared" si="159"/>
        <v>0</v>
      </c>
      <c r="DC156" s="40">
        <f t="shared" si="159"/>
        <v>0</v>
      </c>
      <c r="DD156" s="40">
        <f t="shared" si="159"/>
        <v>0</v>
      </c>
      <c r="DE156" s="40">
        <f t="shared" si="159"/>
        <v>0</v>
      </c>
      <c r="DF156" s="40">
        <f t="shared" si="159"/>
        <v>6745565.37</v>
      </c>
      <c r="DG156" s="40">
        <f t="shared" si="159"/>
        <v>0</v>
      </c>
      <c r="DH156" s="40">
        <f t="shared" si="159"/>
        <v>0</v>
      </c>
      <c r="DI156" s="40">
        <f t="shared" si="159"/>
        <v>1268011.96</v>
      </c>
      <c r="DJ156" s="40">
        <f t="shared" si="159"/>
        <v>207518.71</v>
      </c>
      <c r="DK156" s="40">
        <f t="shared" si="159"/>
        <v>0</v>
      </c>
      <c r="DL156" s="40">
        <f t="shared" si="159"/>
        <v>2426308.03</v>
      </c>
      <c r="DM156" s="40">
        <f t="shared" si="159"/>
        <v>0</v>
      </c>
      <c r="DN156" s="40">
        <f t="shared" si="159"/>
        <v>531983.44</v>
      </c>
      <c r="DO156" s="40">
        <f t="shared" si="159"/>
        <v>2071476.17</v>
      </c>
      <c r="DP156" s="40">
        <f t="shared" si="159"/>
        <v>0</v>
      </c>
      <c r="DQ156" s="40">
        <f t="shared" si="159"/>
        <v>0</v>
      </c>
      <c r="DR156" s="40">
        <f t="shared" si="159"/>
        <v>806829.96</v>
      </c>
      <c r="DS156" s="40">
        <f t="shared" si="159"/>
        <v>596351.96</v>
      </c>
      <c r="DT156" s="40">
        <f t="shared" si="159"/>
        <v>0</v>
      </c>
      <c r="DU156" s="40">
        <f t="shared" si="159"/>
        <v>0</v>
      </c>
      <c r="DV156" s="40">
        <f t="shared" si="159"/>
        <v>0</v>
      </c>
      <c r="DW156" s="40">
        <f t="shared" si="159"/>
        <v>0</v>
      </c>
      <c r="DX156" s="40">
        <f t="shared" si="159"/>
        <v>0</v>
      </c>
      <c r="DY156" s="40">
        <f t="shared" si="159"/>
        <v>0</v>
      </c>
      <c r="DZ156" s="40">
        <f t="shared" si="159"/>
        <v>0</v>
      </c>
      <c r="EA156" s="40">
        <f aca="true" t="shared" si="160" ref="EA156:FX156">ROUND(IF((AND((EA99&lt;=459),(EA135&lt;=EA12)))=TRUE(),0,+EA152+EA154),2)</f>
        <v>0</v>
      </c>
      <c r="EB156" s="40">
        <f t="shared" si="160"/>
        <v>182897.92</v>
      </c>
      <c r="EC156" s="40">
        <f t="shared" si="160"/>
        <v>0</v>
      </c>
      <c r="ED156" s="40">
        <f t="shared" si="160"/>
        <v>0</v>
      </c>
      <c r="EE156" s="40">
        <f t="shared" si="160"/>
        <v>0</v>
      </c>
      <c r="EF156" s="40">
        <f t="shared" si="160"/>
        <v>919649.17</v>
      </c>
      <c r="EG156" s="40">
        <f t="shared" si="160"/>
        <v>0</v>
      </c>
      <c r="EH156" s="40">
        <f t="shared" si="160"/>
        <v>0</v>
      </c>
      <c r="EI156" s="40">
        <f t="shared" si="160"/>
        <v>9360031.06</v>
      </c>
      <c r="EJ156" s="40">
        <f t="shared" si="160"/>
        <v>0</v>
      </c>
      <c r="EK156" s="40">
        <f t="shared" si="160"/>
        <v>0</v>
      </c>
      <c r="EL156" s="40">
        <f t="shared" si="160"/>
        <v>0</v>
      </c>
      <c r="EM156" s="40">
        <f t="shared" si="160"/>
        <v>338289.08</v>
      </c>
      <c r="EN156" s="40">
        <f t="shared" si="160"/>
        <v>697267.37</v>
      </c>
      <c r="EO156" s="40">
        <f t="shared" si="160"/>
        <v>0</v>
      </c>
      <c r="EP156" s="40">
        <f t="shared" si="160"/>
        <v>0</v>
      </c>
      <c r="EQ156" s="40">
        <f t="shared" si="160"/>
        <v>0</v>
      </c>
      <c r="ER156" s="40">
        <f t="shared" si="160"/>
        <v>0</v>
      </c>
      <c r="ES156" s="40">
        <f t="shared" si="160"/>
        <v>0</v>
      </c>
      <c r="ET156" s="40">
        <f t="shared" si="160"/>
        <v>0</v>
      </c>
      <c r="EU156" s="40">
        <f t="shared" si="160"/>
        <v>685772.38</v>
      </c>
      <c r="EV156" s="40">
        <f t="shared" si="160"/>
        <v>0</v>
      </c>
      <c r="EW156" s="40">
        <f t="shared" si="160"/>
        <v>0</v>
      </c>
      <c r="EX156" s="40">
        <f t="shared" si="160"/>
        <v>0</v>
      </c>
      <c r="EY156" s="40">
        <f t="shared" si="160"/>
        <v>345573.79</v>
      </c>
      <c r="EZ156" s="40">
        <f t="shared" si="160"/>
        <v>0</v>
      </c>
      <c r="FA156" s="40">
        <f t="shared" si="160"/>
        <v>0</v>
      </c>
      <c r="FB156" s="40">
        <f t="shared" si="160"/>
        <v>213297.26</v>
      </c>
      <c r="FC156" s="40">
        <f t="shared" si="160"/>
        <v>0</v>
      </c>
      <c r="FD156" s="40">
        <f t="shared" si="160"/>
        <v>0</v>
      </c>
      <c r="FE156" s="40">
        <f t="shared" si="160"/>
        <v>0</v>
      </c>
      <c r="FF156" s="40">
        <f t="shared" si="160"/>
        <v>0</v>
      </c>
      <c r="FG156" s="40">
        <f t="shared" si="160"/>
        <v>0</v>
      </c>
      <c r="FH156" s="40">
        <f t="shared" si="160"/>
        <v>0</v>
      </c>
      <c r="FI156" s="40">
        <f t="shared" si="160"/>
        <v>825740.44</v>
      </c>
      <c r="FJ156" s="40">
        <f t="shared" si="160"/>
        <v>0</v>
      </c>
      <c r="FK156" s="40">
        <f t="shared" si="160"/>
        <v>639578.72</v>
      </c>
      <c r="FL156" s="40">
        <f t="shared" si="160"/>
        <v>0</v>
      </c>
      <c r="FM156" s="40">
        <f t="shared" si="160"/>
        <v>0</v>
      </c>
      <c r="FN156" s="40">
        <f t="shared" si="160"/>
        <v>9062099.97</v>
      </c>
      <c r="FO156" s="40">
        <f t="shared" si="160"/>
        <v>328119.94</v>
      </c>
      <c r="FP156" s="40">
        <f t="shared" si="160"/>
        <v>1361358.19</v>
      </c>
      <c r="FQ156" s="40">
        <f t="shared" si="160"/>
        <v>354840.38</v>
      </c>
      <c r="FR156" s="40">
        <f t="shared" si="160"/>
        <v>0</v>
      </c>
      <c r="FS156" s="40">
        <f t="shared" si="160"/>
        <v>0</v>
      </c>
      <c r="FT156" s="40">
        <f t="shared" si="160"/>
        <v>0</v>
      </c>
      <c r="FU156" s="40">
        <f t="shared" si="160"/>
        <v>301980.58</v>
      </c>
      <c r="FV156" s="40">
        <f t="shared" si="160"/>
        <v>216679.41</v>
      </c>
      <c r="FW156" s="40">
        <f t="shared" si="160"/>
        <v>0</v>
      </c>
      <c r="FX156" s="40">
        <f t="shared" si="160"/>
        <v>0</v>
      </c>
      <c r="FY156" s="40"/>
      <c r="FZ156" s="40"/>
      <c r="GA156" s="40"/>
      <c r="GB156" s="40"/>
      <c r="GC156" s="40"/>
      <c r="GD156" s="40"/>
      <c r="GG156" s="10"/>
    </row>
    <row r="157" spans="1:189" ht="15">
      <c r="A157" s="2"/>
      <c r="B157" s="5" t="s">
        <v>461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1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G157" s="10"/>
    </row>
    <row r="158" spans="1:189" ht="15">
      <c r="A158" s="3" t="s">
        <v>462</v>
      </c>
      <c r="B158" s="5" t="s">
        <v>463</v>
      </c>
      <c r="C158" s="40">
        <f>MAX(C146,C148,C156)</f>
        <v>3408830.13</v>
      </c>
      <c r="D158" s="40">
        <f aca="true" t="shared" si="161" ref="D158:BO158">MAX(D146,D148,D156)</f>
        <v>10694385.86</v>
      </c>
      <c r="E158" s="40">
        <f t="shared" si="161"/>
        <v>6632064.13</v>
      </c>
      <c r="F158" s="40">
        <f t="shared" si="161"/>
        <v>3368999.64</v>
      </c>
      <c r="G158" s="40">
        <f t="shared" si="161"/>
        <v>195040.73</v>
      </c>
      <c r="H158" s="40">
        <f t="shared" si="161"/>
        <v>112854.47</v>
      </c>
      <c r="I158" s="40">
        <f t="shared" si="161"/>
        <v>7995012.64</v>
      </c>
      <c r="J158" s="40">
        <f t="shared" si="161"/>
        <v>1084402.99</v>
      </c>
      <c r="K158" s="40">
        <f t="shared" si="161"/>
        <v>134982.59</v>
      </c>
      <c r="L158" s="40">
        <f t="shared" si="161"/>
        <v>1363144.53</v>
      </c>
      <c r="M158" s="40">
        <f t="shared" si="161"/>
        <v>1692518.2</v>
      </c>
      <c r="N158" s="40">
        <f t="shared" si="161"/>
        <v>8070488.24</v>
      </c>
      <c r="O158" s="40">
        <f t="shared" si="161"/>
        <v>2099714.18</v>
      </c>
      <c r="P158" s="40">
        <f t="shared" si="161"/>
        <v>69388.59</v>
      </c>
      <c r="Q158" s="40">
        <f t="shared" si="161"/>
        <v>21747442.82</v>
      </c>
      <c r="R158" s="40">
        <f t="shared" si="161"/>
        <v>120552.9</v>
      </c>
      <c r="S158" s="40">
        <f t="shared" si="161"/>
        <v>528347.82</v>
      </c>
      <c r="T158" s="40">
        <f t="shared" si="161"/>
        <v>66339.35</v>
      </c>
      <c r="U158" s="40">
        <f t="shared" si="161"/>
        <v>44069.62</v>
      </c>
      <c r="V158" s="40">
        <f t="shared" si="161"/>
        <v>106921.33</v>
      </c>
      <c r="W158" s="41">
        <f t="shared" si="161"/>
        <v>161558.32</v>
      </c>
      <c r="X158" s="40">
        <f t="shared" si="161"/>
        <v>35967.19</v>
      </c>
      <c r="Y158" s="40">
        <f t="shared" si="161"/>
        <v>418806.1</v>
      </c>
      <c r="Z158" s="40">
        <f t="shared" si="161"/>
        <v>123176.81</v>
      </c>
      <c r="AA158" s="40">
        <f t="shared" si="161"/>
        <v>6312266.79</v>
      </c>
      <c r="AB158" s="40">
        <f t="shared" si="161"/>
        <v>3625699.44</v>
      </c>
      <c r="AC158" s="40">
        <f t="shared" si="161"/>
        <v>217521.08</v>
      </c>
      <c r="AD158" s="40">
        <f t="shared" si="161"/>
        <v>214465.34</v>
      </c>
      <c r="AE158" s="40">
        <f t="shared" si="161"/>
        <v>54723.53</v>
      </c>
      <c r="AF158" s="40">
        <f t="shared" si="161"/>
        <v>61892.66</v>
      </c>
      <c r="AG158" s="40">
        <f t="shared" si="161"/>
        <v>145761.13</v>
      </c>
      <c r="AH158" s="40">
        <f t="shared" si="161"/>
        <v>644098.14</v>
      </c>
      <c r="AI158" s="40">
        <f t="shared" si="161"/>
        <v>147957.91</v>
      </c>
      <c r="AJ158" s="40">
        <f t="shared" si="161"/>
        <v>184985.34</v>
      </c>
      <c r="AK158" s="40">
        <f t="shared" si="161"/>
        <v>229880.73</v>
      </c>
      <c r="AL158" s="40">
        <f t="shared" si="161"/>
        <v>191882.64</v>
      </c>
      <c r="AM158" s="40">
        <f t="shared" si="161"/>
        <v>294547.56</v>
      </c>
      <c r="AN158" s="40">
        <f t="shared" si="161"/>
        <v>149512.15</v>
      </c>
      <c r="AO158" s="40">
        <f t="shared" si="161"/>
        <v>1456255.02</v>
      </c>
      <c r="AP158" s="40">
        <f t="shared" si="161"/>
        <v>55056474.05</v>
      </c>
      <c r="AQ158" s="40">
        <f t="shared" si="161"/>
        <v>117246.54</v>
      </c>
      <c r="AR158" s="40">
        <f t="shared" si="161"/>
        <v>3363275.03</v>
      </c>
      <c r="AS158" s="40">
        <f t="shared" si="161"/>
        <v>1824377.82</v>
      </c>
      <c r="AT158" s="40">
        <f t="shared" si="161"/>
        <v>243945.7</v>
      </c>
      <c r="AU158" s="40">
        <f t="shared" si="161"/>
        <v>81181.4</v>
      </c>
      <c r="AV158" s="40">
        <f t="shared" si="161"/>
        <v>107977.6</v>
      </c>
      <c r="AW158" s="40">
        <f t="shared" si="161"/>
        <v>54964.74</v>
      </c>
      <c r="AX158" s="40">
        <f t="shared" si="161"/>
        <v>31067.37</v>
      </c>
      <c r="AY158" s="40">
        <f t="shared" si="161"/>
        <v>184979.1</v>
      </c>
      <c r="AZ158" s="40">
        <f t="shared" si="161"/>
        <v>7126069.28</v>
      </c>
      <c r="BA158" s="40">
        <f t="shared" si="161"/>
        <v>2163023.26</v>
      </c>
      <c r="BB158" s="40">
        <f t="shared" si="161"/>
        <v>1694794.52</v>
      </c>
      <c r="BC158" s="40">
        <f t="shared" si="161"/>
        <v>11443847.95</v>
      </c>
      <c r="BD158" s="40">
        <f t="shared" si="161"/>
        <v>424106.6</v>
      </c>
      <c r="BE158" s="40">
        <f t="shared" si="161"/>
        <v>286841.76</v>
      </c>
      <c r="BF158" s="40">
        <f t="shared" si="161"/>
        <v>1485014.39</v>
      </c>
      <c r="BG158" s="40">
        <f t="shared" si="161"/>
        <v>429688.83</v>
      </c>
      <c r="BH158" s="40">
        <f t="shared" si="161"/>
        <v>126952.18</v>
      </c>
      <c r="BI158" s="40">
        <f t="shared" si="161"/>
        <v>110653.43</v>
      </c>
      <c r="BJ158" s="40">
        <f t="shared" si="161"/>
        <v>342820.8</v>
      </c>
      <c r="BK158" s="40">
        <f t="shared" si="161"/>
        <v>1504256.18</v>
      </c>
      <c r="BL158" s="40">
        <f t="shared" si="161"/>
        <v>83841.67</v>
      </c>
      <c r="BM158" s="40">
        <f t="shared" si="161"/>
        <v>165729.24</v>
      </c>
      <c r="BN158" s="40">
        <f t="shared" si="161"/>
        <v>1064208.76</v>
      </c>
      <c r="BO158" s="40">
        <f t="shared" si="161"/>
        <v>478850.14</v>
      </c>
      <c r="BP158" s="40">
        <f aca="true" t="shared" si="162" ref="BP158:EA158">MAX(BP146,BP148,BP156)</f>
        <v>102135.8</v>
      </c>
      <c r="BQ158" s="40">
        <f t="shared" si="162"/>
        <v>1776224.24</v>
      </c>
      <c r="BR158" s="40">
        <f t="shared" si="162"/>
        <v>1465640.71</v>
      </c>
      <c r="BS158" s="40">
        <f t="shared" si="162"/>
        <v>352687.88</v>
      </c>
      <c r="BT158" s="40">
        <f t="shared" si="162"/>
        <v>67026.42</v>
      </c>
      <c r="BU158" s="40">
        <f t="shared" si="162"/>
        <v>139255.05</v>
      </c>
      <c r="BV158" s="40">
        <f t="shared" si="162"/>
        <v>240555.18</v>
      </c>
      <c r="BW158" s="40">
        <f t="shared" si="162"/>
        <v>226429.82</v>
      </c>
      <c r="BX158" s="40">
        <f t="shared" si="162"/>
        <v>29926.97</v>
      </c>
      <c r="BY158" s="40">
        <f t="shared" si="162"/>
        <v>447435.77</v>
      </c>
      <c r="BZ158" s="40">
        <f t="shared" si="162"/>
        <v>115150.65</v>
      </c>
      <c r="CA158" s="40">
        <f t="shared" si="162"/>
        <v>93784.71</v>
      </c>
      <c r="CB158" s="40">
        <f t="shared" si="162"/>
        <v>17305871.85</v>
      </c>
      <c r="CC158" s="40">
        <f t="shared" si="162"/>
        <v>67712.49</v>
      </c>
      <c r="CD158" s="40">
        <f t="shared" si="162"/>
        <v>63182.09</v>
      </c>
      <c r="CE158" s="40">
        <f t="shared" si="162"/>
        <v>76886.34</v>
      </c>
      <c r="CF158" s="40">
        <f t="shared" si="162"/>
        <v>56241.61</v>
      </c>
      <c r="CG158" s="40">
        <f t="shared" si="162"/>
        <v>68784.86</v>
      </c>
      <c r="CH158" s="40">
        <f t="shared" si="162"/>
        <v>80734.2</v>
      </c>
      <c r="CI158" s="40">
        <f t="shared" si="162"/>
        <v>267837.38</v>
      </c>
      <c r="CJ158" s="40">
        <f t="shared" si="162"/>
        <v>722369.35</v>
      </c>
      <c r="CK158" s="40">
        <f t="shared" si="162"/>
        <v>878597.11</v>
      </c>
      <c r="CL158" s="40">
        <f t="shared" si="162"/>
        <v>212611.73</v>
      </c>
      <c r="CM158" s="40">
        <f t="shared" si="162"/>
        <v>372742.29</v>
      </c>
      <c r="CN158" s="40">
        <f t="shared" si="162"/>
        <v>4770138.45</v>
      </c>
      <c r="CO158" s="40">
        <f t="shared" si="162"/>
        <v>2692107.11</v>
      </c>
      <c r="CP158" s="40">
        <f t="shared" si="162"/>
        <v>304414.66</v>
      </c>
      <c r="CQ158" s="40">
        <f t="shared" si="162"/>
        <v>649149.38</v>
      </c>
      <c r="CR158" s="40">
        <f t="shared" si="162"/>
        <v>71343.21</v>
      </c>
      <c r="CS158" s="40">
        <f t="shared" si="162"/>
        <v>65475.74</v>
      </c>
      <c r="CT158" s="40">
        <f t="shared" si="162"/>
        <v>110196.08</v>
      </c>
      <c r="CU158" s="40">
        <f t="shared" si="162"/>
        <v>52650.69</v>
      </c>
      <c r="CV158" s="40">
        <f t="shared" si="162"/>
        <v>22845.9</v>
      </c>
      <c r="CW158" s="40">
        <f t="shared" si="162"/>
        <v>107281.31</v>
      </c>
      <c r="CX158" s="40">
        <f t="shared" si="162"/>
        <v>141972.6</v>
      </c>
      <c r="CY158" s="40">
        <f t="shared" si="162"/>
        <v>60150.98</v>
      </c>
      <c r="CZ158" s="40">
        <f t="shared" si="162"/>
        <v>744984.74</v>
      </c>
      <c r="DA158" s="40">
        <f t="shared" si="162"/>
        <v>36282.4</v>
      </c>
      <c r="DB158" s="40">
        <f t="shared" si="162"/>
        <v>67194.86</v>
      </c>
      <c r="DC158" s="40">
        <f t="shared" si="162"/>
        <v>64437.99</v>
      </c>
      <c r="DD158" s="40">
        <f t="shared" si="162"/>
        <v>76222.78</v>
      </c>
      <c r="DE158" s="40">
        <f t="shared" si="162"/>
        <v>131497.26</v>
      </c>
      <c r="DF158" s="40">
        <f t="shared" si="162"/>
        <v>6745565.37</v>
      </c>
      <c r="DG158" s="40">
        <f t="shared" si="162"/>
        <v>30931.81</v>
      </c>
      <c r="DH158" s="40">
        <f t="shared" si="162"/>
        <v>530994.93</v>
      </c>
      <c r="DI158" s="40">
        <f t="shared" si="162"/>
        <v>1268011.96</v>
      </c>
      <c r="DJ158" s="40">
        <f t="shared" si="162"/>
        <v>207518.71</v>
      </c>
      <c r="DK158" s="40">
        <f t="shared" si="162"/>
        <v>176572.1</v>
      </c>
      <c r="DL158" s="40">
        <f t="shared" si="162"/>
        <v>2426308.03</v>
      </c>
      <c r="DM158" s="40">
        <f t="shared" si="162"/>
        <v>153282.85</v>
      </c>
      <c r="DN158" s="40">
        <f t="shared" si="162"/>
        <v>531983.44</v>
      </c>
      <c r="DO158" s="40">
        <f t="shared" si="162"/>
        <v>2071476.17</v>
      </c>
      <c r="DP158" s="40">
        <f t="shared" si="162"/>
        <v>68585.09</v>
      </c>
      <c r="DQ158" s="40">
        <f t="shared" si="162"/>
        <v>144095.62</v>
      </c>
      <c r="DR158" s="40">
        <f t="shared" si="162"/>
        <v>806829.96</v>
      </c>
      <c r="DS158" s="40">
        <f t="shared" si="162"/>
        <v>596351.96</v>
      </c>
      <c r="DT158" s="40">
        <f t="shared" si="162"/>
        <v>150464.6</v>
      </c>
      <c r="DU158" s="40">
        <f t="shared" si="162"/>
        <v>150707.34</v>
      </c>
      <c r="DV158" s="40">
        <f t="shared" si="162"/>
        <v>97814.89</v>
      </c>
      <c r="DW158" s="40">
        <f t="shared" si="162"/>
        <v>136355.96</v>
      </c>
      <c r="DX158" s="40">
        <f t="shared" si="162"/>
        <v>51687.53</v>
      </c>
      <c r="DY158" s="40">
        <f t="shared" si="162"/>
        <v>69340.42</v>
      </c>
      <c r="DZ158" s="40">
        <f t="shared" si="162"/>
        <v>204095.05</v>
      </c>
      <c r="EA158" s="40">
        <f t="shared" si="162"/>
        <v>143598.7</v>
      </c>
      <c r="EB158" s="40">
        <f aca="true" t="shared" si="163" ref="EB158:FX158">MAX(EB146,EB148,EB156)</f>
        <v>182897.92</v>
      </c>
      <c r="EC158" s="40">
        <f t="shared" si="163"/>
        <v>47156.96</v>
      </c>
      <c r="ED158" s="40">
        <f t="shared" si="163"/>
        <v>73643.56</v>
      </c>
      <c r="EE158" s="40">
        <f t="shared" si="163"/>
        <v>114073.07</v>
      </c>
      <c r="EF158" s="40">
        <f t="shared" si="163"/>
        <v>919649.17</v>
      </c>
      <c r="EG158" s="40">
        <f t="shared" si="163"/>
        <v>140829.29</v>
      </c>
      <c r="EH158" s="40">
        <f t="shared" si="163"/>
        <v>115665.16</v>
      </c>
      <c r="EI158" s="40">
        <f t="shared" si="163"/>
        <v>9360031.06</v>
      </c>
      <c r="EJ158" s="40">
        <f t="shared" si="163"/>
        <v>1811179.74</v>
      </c>
      <c r="EK158" s="40">
        <f t="shared" si="163"/>
        <v>120865.67</v>
      </c>
      <c r="EL158" s="40">
        <f t="shared" si="163"/>
        <v>73566.56</v>
      </c>
      <c r="EM158" s="40">
        <f t="shared" si="163"/>
        <v>338289.08</v>
      </c>
      <c r="EN158" s="40">
        <f t="shared" si="163"/>
        <v>697267.37</v>
      </c>
      <c r="EO158" s="40">
        <f t="shared" si="163"/>
        <v>134360.83</v>
      </c>
      <c r="EP158" s="40">
        <f t="shared" si="163"/>
        <v>110249.89</v>
      </c>
      <c r="EQ158" s="40">
        <f t="shared" si="163"/>
        <v>138062.53</v>
      </c>
      <c r="ER158" s="40">
        <f t="shared" si="163"/>
        <v>69892.69</v>
      </c>
      <c r="ES158" s="40">
        <f t="shared" si="163"/>
        <v>73667.71</v>
      </c>
      <c r="ET158" s="40">
        <f t="shared" si="163"/>
        <v>128125.8</v>
      </c>
      <c r="EU158" s="40">
        <f t="shared" si="163"/>
        <v>685772.38</v>
      </c>
      <c r="EV158" s="40">
        <f t="shared" si="163"/>
        <v>63356.44</v>
      </c>
      <c r="EW158" s="40">
        <f t="shared" si="163"/>
        <v>117808.73</v>
      </c>
      <c r="EX158" s="40">
        <f t="shared" si="163"/>
        <v>72055.74</v>
      </c>
      <c r="EY158" s="40">
        <f t="shared" si="163"/>
        <v>345573.79</v>
      </c>
      <c r="EZ158" s="40">
        <f t="shared" si="163"/>
        <v>88270.47</v>
      </c>
      <c r="FA158" s="40">
        <f t="shared" si="163"/>
        <v>640772.52</v>
      </c>
      <c r="FB158" s="40">
        <f t="shared" si="163"/>
        <v>213297.26</v>
      </c>
      <c r="FC158" s="40">
        <f t="shared" si="163"/>
        <v>460868.76</v>
      </c>
      <c r="FD158" s="40">
        <f t="shared" si="163"/>
        <v>135599.44</v>
      </c>
      <c r="FE158" s="40">
        <f t="shared" si="163"/>
        <v>71709.56</v>
      </c>
      <c r="FF158" s="40">
        <f t="shared" si="163"/>
        <v>76853.78</v>
      </c>
      <c r="FG158" s="40">
        <f t="shared" si="163"/>
        <v>43655.92</v>
      </c>
      <c r="FH158" s="40">
        <f t="shared" si="163"/>
        <v>50935.06</v>
      </c>
      <c r="FI158" s="40">
        <f t="shared" si="163"/>
        <v>825740.44</v>
      </c>
      <c r="FJ158" s="40">
        <f t="shared" si="163"/>
        <v>338581.86</v>
      </c>
      <c r="FK158" s="40">
        <f t="shared" si="163"/>
        <v>639578.72</v>
      </c>
      <c r="FL158" s="40">
        <f t="shared" si="163"/>
        <v>408637.94</v>
      </c>
      <c r="FM158" s="40">
        <f t="shared" si="163"/>
        <v>583711.95</v>
      </c>
      <c r="FN158" s="40">
        <f t="shared" si="163"/>
        <v>9062099.97</v>
      </c>
      <c r="FO158" s="40">
        <f t="shared" si="163"/>
        <v>328119.94</v>
      </c>
      <c r="FP158" s="40">
        <f t="shared" si="163"/>
        <v>1361358.19</v>
      </c>
      <c r="FQ158" s="40">
        <f t="shared" si="163"/>
        <v>354840.38</v>
      </c>
      <c r="FR158" s="40">
        <f t="shared" si="163"/>
        <v>84051.31</v>
      </c>
      <c r="FS158" s="40">
        <f t="shared" si="163"/>
        <v>49875.68</v>
      </c>
      <c r="FT158" s="40">
        <f t="shared" si="163"/>
        <v>43953.5</v>
      </c>
      <c r="FU158" s="40">
        <f t="shared" si="163"/>
        <v>301980.58</v>
      </c>
      <c r="FV158" s="40">
        <f t="shared" si="163"/>
        <v>216679.41</v>
      </c>
      <c r="FW158" s="40">
        <f t="shared" si="163"/>
        <v>61742.83</v>
      </c>
      <c r="FX158" s="40">
        <f t="shared" si="163"/>
        <v>74043.77</v>
      </c>
      <c r="FY158" s="40"/>
      <c r="FZ158" s="66">
        <f>SUM(C158:FX158)</f>
        <v>258814390.49000007</v>
      </c>
      <c r="GA158" s="66"/>
      <c r="GB158" s="66"/>
      <c r="GC158" s="66"/>
      <c r="GD158" s="66"/>
      <c r="GG158" s="10"/>
    </row>
    <row r="159" spans="1:189" ht="15">
      <c r="A159" s="2"/>
      <c r="B159" s="5" t="s">
        <v>464</v>
      </c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106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66"/>
      <c r="GA159" s="66"/>
      <c r="GB159" s="66"/>
      <c r="GC159" s="66"/>
      <c r="GD159" s="66"/>
      <c r="GG159" s="10"/>
    </row>
    <row r="160" spans="1:188" ht="15">
      <c r="A160" s="3" t="s">
        <v>388</v>
      </c>
      <c r="B160" s="5" t="s">
        <v>388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107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100"/>
      <c r="FZ160" s="9"/>
      <c r="GA160" s="9"/>
      <c r="GB160" s="9"/>
      <c r="GC160" s="9"/>
      <c r="GD160" s="9"/>
      <c r="GE160" s="37"/>
      <c r="GF160" s="37"/>
    </row>
    <row r="161" spans="1:188" ht="15.75">
      <c r="A161" s="3"/>
      <c r="B161" s="39" t="s">
        <v>465</v>
      </c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9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  <c r="DE161" s="108"/>
      <c r="DF161" s="108"/>
      <c r="DG161" s="108"/>
      <c r="DH161" s="108"/>
      <c r="DI161" s="108"/>
      <c r="DJ161" s="108"/>
      <c r="DK161" s="108"/>
      <c r="DL161" s="108"/>
      <c r="DM161" s="108"/>
      <c r="DN161" s="108"/>
      <c r="DO161" s="108"/>
      <c r="DP161" s="108"/>
      <c r="DQ161" s="108"/>
      <c r="DR161" s="108"/>
      <c r="DS161" s="108"/>
      <c r="DT161" s="108"/>
      <c r="DU161" s="108"/>
      <c r="DV161" s="108"/>
      <c r="DW161" s="108"/>
      <c r="DX161" s="108"/>
      <c r="DY161" s="108"/>
      <c r="DZ161" s="108"/>
      <c r="EA161" s="108"/>
      <c r="EB161" s="108"/>
      <c r="EC161" s="108"/>
      <c r="ED161" s="108"/>
      <c r="EE161" s="108"/>
      <c r="EF161" s="108"/>
      <c r="EG161" s="108"/>
      <c r="EH161" s="108"/>
      <c r="EI161" s="108"/>
      <c r="EJ161" s="108"/>
      <c r="EK161" s="108"/>
      <c r="EL161" s="108"/>
      <c r="EM161" s="108"/>
      <c r="EN161" s="108"/>
      <c r="EO161" s="108"/>
      <c r="EP161" s="108"/>
      <c r="EQ161" s="108"/>
      <c r="ER161" s="108"/>
      <c r="ES161" s="108"/>
      <c r="ET161" s="108"/>
      <c r="EU161" s="108"/>
      <c r="EV161" s="108"/>
      <c r="EW161" s="108"/>
      <c r="EX161" s="108"/>
      <c r="EY161" s="108"/>
      <c r="EZ161" s="108"/>
      <c r="FA161" s="108"/>
      <c r="FB161" s="108"/>
      <c r="FC161" s="108"/>
      <c r="FD161" s="108"/>
      <c r="FE161" s="108"/>
      <c r="FF161" s="108"/>
      <c r="FG161" s="108"/>
      <c r="FH161" s="108"/>
      <c r="FI161" s="108"/>
      <c r="FJ161" s="108"/>
      <c r="FK161" s="108"/>
      <c r="FL161" s="108"/>
      <c r="FM161" s="108"/>
      <c r="FN161" s="108"/>
      <c r="FO161" s="108"/>
      <c r="FP161" s="108"/>
      <c r="FQ161" s="108"/>
      <c r="FR161" s="108"/>
      <c r="FS161" s="108"/>
      <c r="FT161" s="108"/>
      <c r="FU161" s="108"/>
      <c r="FV161" s="108"/>
      <c r="FW161" s="108"/>
      <c r="FX161" s="108"/>
      <c r="FY161" s="108"/>
      <c r="FZ161" s="110"/>
      <c r="GA161" s="110"/>
      <c r="GB161" s="110"/>
      <c r="GC161" s="110"/>
      <c r="GD161" s="110"/>
      <c r="GE161" s="108"/>
      <c r="GF161" s="108"/>
    </row>
    <row r="162" spans="1:186" ht="15.75">
      <c r="A162" s="3"/>
      <c r="B162" s="39"/>
      <c r="FZ162" s="40"/>
      <c r="GA162" s="40"/>
      <c r="GB162" s="40"/>
      <c r="GC162" s="40"/>
      <c r="GD162" s="40"/>
    </row>
    <row r="163" spans="1:186" ht="15">
      <c r="A163" s="3" t="s">
        <v>466</v>
      </c>
      <c r="B163" s="5" t="s">
        <v>467</v>
      </c>
      <c r="C163" s="24">
        <f aca="true" t="shared" si="164" ref="C163:BN163">C8+C27</f>
        <v>0</v>
      </c>
      <c r="D163" s="24">
        <f t="shared" si="164"/>
        <v>4789.5</v>
      </c>
      <c r="E163" s="24">
        <f t="shared" si="164"/>
        <v>0</v>
      </c>
      <c r="F163" s="24">
        <f t="shared" si="164"/>
        <v>437</v>
      </c>
      <c r="G163" s="24">
        <f t="shared" si="164"/>
        <v>0</v>
      </c>
      <c r="H163" s="24">
        <f t="shared" si="164"/>
        <v>0</v>
      </c>
      <c r="I163" s="24">
        <f t="shared" si="164"/>
        <v>601</v>
      </c>
      <c r="J163" s="24">
        <f t="shared" si="164"/>
        <v>0</v>
      </c>
      <c r="K163" s="24">
        <f t="shared" si="164"/>
        <v>0</v>
      </c>
      <c r="L163" s="24">
        <f t="shared" si="164"/>
        <v>0</v>
      </c>
      <c r="M163" s="24">
        <f t="shared" si="164"/>
        <v>0</v>
      </c>
      <c r="N163" s="24">
        <f t="shared" si="164"/>
        <v>0</v>
      </c>
      <c r="O163" s="24">
        <f t="shared" si="164"/>
        <v>0</v>
      </c>
      <c r="P163" s="24">
        <f t="shared" si="164"/>
        <v>0</v>
      </c>
      <c r="Q163" s="24">
        <f t="shared" si="164"/>
        <v>0</v>
      </c>
      <c r="R163" s="24">
        <f t="shared" si="164"/>
        <v>0</v>
      </c>
      <c r="S163" s="24">
        <f t="shared" si="164"/>
        <v>0</v>
      </c>
      <c r="T163" s="24">
        <f t="shared" si="164"/>
        <v>0</v>
      </c>
      <c r="U163" s="24">
        <f t="shared" si="164"/>
        <v>0</v>
      </c>
      <c r="V163" s="24">
        <f t="shared" si="164"/>
        <v>0</v>
      </c>
      <c r="W163" s="111">
        <f t="shared" si="164"/>
        <v>339.5</v>
      </c>
      <c r="X163" s="24">
        <f t="shared" si="164"/>
        <v>0</v>
      </c>
      <c r="Y163" s="24">
        <f t="shared" si="164"/>
        <v>0</v>
      </c>
      <c r="Z163" s="24">
        <f t="shared" si="164"/>
        <v>0</v>
      </c>
      <c r="AA163" s="24">
        <f t="shared" si="164"/>
        <v>0</v>
      </c>
      <c r="AB163" s="24">
        <f t="shared" si="164"/>
        <v>0</v>
      </c>
      <c r="AC163" s="24">
        <f t="shared" si="164"/>
        <v>0</v>
      </c>
      <c r="AD163" s="24">
        <f t="shared" si="164"/>
        <v>0</v>
      </c>
      <c r="AE163" s="24">
        <f t="shared" si="164"/>
        <v>0</v>
      </c>
      <c r="AF163" s="24">
        <f t="shared" si="164"/>
        <v>0</v>
      </c>
      <c r="AG163" s="24">
        <f t="shared" si="164"/>
        <v>0</v>
      </c>
      <c r="AH163" s="24">
        <f t="shared" si="164"/>
        <v>0</v>
      </c>
      <c r="AI163" s="24">
        <f t="shared" si="164"/>
        <v>0</v>
      </c>
      <c r="AJ163" s="24">
        <f t="shared" si="164"/>
        <v>0</v>
      </c>
      <c r="AK163" s="24">
        <f t="shared" si="164"/>
        <v>0</v>
      </c>
      <c r="AL163" s="24">
        <f t="shared" si="164"/>
        <v>0</v>
      </c>
      <c r="AM163" s="24">
        <f t="shared" si="164"/>
        <v>19.5</v>
      </c>
      <c r="AN163" s="24">
        <f t="shared" si="164"/>
        <v>0</v>
      </c>
      <c r="AO163" s="24">
        <f t="shared" si="164"/>
        <v>0</v>
      </c>
      <c r="AP163" s="24">
        <f t="shared" si="164"/>
        <v>1153.5</v>
      </c>
      <c r="AQ163" s="24">
        <f t="shared" si="164"/>
        <v>0</v>
      </c>
      <c r="AR163" s="24">
        <f t="shared" si="164"/>
        <v>2835</v>
      </c>
      <c r="AS163" s="24">
        <f t="shared" si="164"/>
        <v>0</v>
      </c>
      <c r="AT163" s="24">
        <f t="shared" si="164"/>
        <v>0</v>
      </c>
      <c r="AU163" s="24">
        <f t="shared" si="164"/>
        <v>0</v>
      </c>
      <c r="AV163" s="24">
        <f t="shared" si="164"/>
        <v>0</v>
      </c>
      <c r="AW163" s="24">
        <f t="shared" si="164"/>
        <v>0</v>
      </c>
      <c r="AX163" s="24">
        <f t="shared" si="164"/>
        <v>0</v>
      </c>
      <c r="AY163" s="24">
        <f t="shared" si="164"/>
        <v>0</v>
      </c>
      <c r="AZ163" s="24">
        <f t="shared" si="164"/>
        <v>0</v>
      </c>
      <c r="BA163" s="24">
        <f t="shared" si="164"/>
        <v>0</v>
      </c>
      <c r="BB163" s="24">
        <f t="shared" si="164"/>
        <v>0</v>
      </c>
      <c r="BC163" s="24">
        <f t="shared" si="164"/>
        <v>51.5</v>
      </c>
      <c r="BD163" s="24">
        <f t="shared" si="164"/>
        <v>0</v>
      </c>
      <c r="BE163" s="24">
        <f t="shared" si="164"/>
        <v>0</v>
      </c>
      <c r="BF163" s="24">
        <f t="shared" si="164"/>
        <v>34</v>
      </c>
      <c r="BG163" s="24">
        <f t="shared" si="164"/>
        <v>0</v>
      </c>
      <c r="BH163" s="24">
        <f t="shared" si="164"/>
        <v>0</v>
      </c>
      <c r="BI163" s="24">
        <f t="shared" si="164"/>
        <v>0</v>
      </c>
      <c r="BJ163" s="24">
        <f t="shared" si="164"/>
        <v>0</v>
      </c>
      <c r="BK163" s="24">
        <f t="shared" si="164"/>
        <v>0</v>
      </c>
      <c r="BL163" s="24">
        <f t="shared" si="164"/>
        <v>39</v>
      </c>
      <c r="BM163" s="24">
        <f t="shared" si="164"/>
        <v>0</v>
      </c>
      <c r="BN163" s="24">
        <f t="shared" si="164"/>
        <v>0</v>
      </c>
      <c r="BO163" s="24">
        <f aca="true" t="shared" si="165" ref="BO163:DZ163">BO8+BO27</f>
        <v>0</v>
      </c>
      <c r="BP163" s="24">
        <f t="shared" si="165"/>
        <v>0</v>
      </c>
      <c r="BQ163" s="24">
        <f t="shared" si="165"/>
        <v>0</v>
      </c>
      <c r="BR163" s="24">
        <f t="shared" si="165"/>
        <v>335</v>
      </c>
      <c r="BS163" s="24">
        <f t="shared" si="165"/>
        <v>0</v>
      </c>
      <c r="BT163" s="24">
        <f t="shared" si="165"/>
        <v>0</v>
      </c>
      <c r="BU163" s="24">
        <f t="shared" si="165"/>
        <v>0</v>
      </c>
      <c r="BV163" s="24">
        <f t="shared" si="165"/>
        <v>0</v>
      </c>
      <c r="BW163" s="24">
        <f t="shared" si="165"/>
        <v>0</v>
      </c>
      <c r="BX163" s="24">
        <f t="shared" si="165"/>
        <v>0</v>
      </c>
      <c r="BY163" s="24">
        <f t="shared" si="165"/>
        <v>0</v>
      </c>
      <c r="BZ163" s="24">
        <f t="shared" si="165"/>
        <v>0</v>
      </c>
      <c r="CA163" s="24">
        <f t="shared" si="165"/>
        <v>0</v>
      </c>
      <c r="CB163" s="24">
        <f t="shared" si="165"/>
        <v>75.5</v>
      </c>
      <c r="CC163" s="24">
        <f t="shared" si="165"/>
        <v>0</v>
      </c>
      <c r="CD163" s="24">
        <f t="shared" si="165"/>
        <v>0</v>
      </c>
      <c r="CE163" s="24">
        <f t="shared" si="165"/>
        <v>0</v>
      </c>
      <c r="CF163" s="24">
        <f t="shared" si="165"/>
        <v>0</v>
      </c>
      <c r="CG163" s="24">
        <f t="shared" si="165"/>
        <v>0</v>
      </c>
      <c r="CH163" s="24">
        <f t="shared" si="165"/>
        <v>0</v>
      </c>
      <c r="CI163" s="24">
        <f t="shared" si="165"/>
        <v>0</v>
      </c>
      <c r="CJ163" s="24">
        <f t="shared" si="165"/>
        <v>0</v>
      </c>
      <c r="CK163" s="24">
        <f t="shared" si="165"/>
        <v>0</v>
      </c>
      <c r="CL163" s="24">
        <f t="shared" si="165"/>
        <v>0</v>
      </c>
      <c r="CM163" s="24">
        <f t="shared" si="165"/>
        <v>0</v>
      </c>
      <c r="CN163" s="24">
        <f t="shared" si="165"/>
        <v>0</v>
      </c>
      <c r="CO163" s="24">
        <f t="shared" si="165"/>
        <v>0</v>
      </c>
      <c r="CP163" s="24">
        <f t="shared" si="165"/>
        <v>0</v>
      </c>
      <c r="CQ163" s="24">
        <f t="shared" si="165"/>
        <v>0</v>
      </c>
      <c r="CR163" s="24">
        <f t="shared" si="165"/>
        <v>0</v>
      </c>
      <c r="CS163" s="24">
        <f t="shared" si="165"/>
        <v>0</v>
      </c>
      <c r="CT163" s="24">
        <f t="shared" si="165"/>
        <v>0</v>
      </c>
      <c r="CU163" s="24">
        <f t="shared" si="165"/>
        <v>447</v>
      </c>
      <c r="CV163" s="24">
        <f t="shared" si="165"/>
        <v>0</v>
      </c>
      <c r="CW163" s="24">
        <f t="shared" si="165"/>
        <v>0</v>
      </c>
      <c r="CX163" s="24">
        <f t="shared" si="165"/>
        <v>0</v>
      </c>
      <c r="CY163" s="24">
        <f t="shared" si="165"/>
        <v>204</v>
      </c>
      <c r="CZ163" s="24">
        <f t="shared" si="165"/>
        <v>0</v>
      </c>
      <c r="DA163" s="24">
        <f t="shared" si="165"/>
        <v>0</v>
      </c>
      <c r="DB163" s="24">
        <f t="shared" si="165"/>
        <v>0</v>
      </c>
      <c r="DC163" s="24">
        <f t="shared" si="165"/>
        <v>0</v>
      </c>
      <c r="DD163" s="24">
        <f t="shared" si="165"/>
        <v>0</v>
      </c>
      <c r="DE163" s="24">
        <f t="shared" si="165"/>
        <v>0</v>
      </c>
      <c r="DF163" s="24">
        <f t="shared" si="165"/>
        <v>0</v>
      </c>
      <c r="DG163" s="24">
        <f t="shared" si="165"/>
        <v>0</v>
      </c>
      <c r="DH163" s="24">
        <f t="shared" si="165"/>
        <v>0</v>
      </c>
      <c r="DI163" s="24">
        <f t="shared" si="165"/>
        <v>0</v>
      </c>
      <c r="DJ163" s="24">
        <f t="shared" si="165"/>
        <v>0</v>
      </c>
      <c r="DK163" s="24">
        <f t="shared" si="165"/>
        <v>0</v>
      </c>
      <c r="DL163" s="24">
        <f t="shared" si="165"/>
        <v>0</v>
      </c>
      <c r="DM163" s="24">
        <f t="shared" si="165"/>
        <v>0</v>
      </c>
      <c r="DN163" s="24">
        <f t="shared" si="165"/>
        <v>0</v>
      </c>
      <c r="DO163" s="24">
        <f t="shared" si="165"/>
        <v>0</v>
      </c>
      <c r="DP163" s="24">
        <f t="shared" si="165"/>
        <v>0</v>
      </c>
      <c r="DQ163" s="24">
        <f t="shared" si="165"/>
        <v>0</v>
      </c>
      <c r="DR163" s="24">
        <f t="shared" si="165"/>
        <v>0</v>
      </c>
      <c r="DS163" s="24">
        <f t="shared" si="165"/>
        <v>0</v>
      </c>
      <c r="DT163" s="24">
        <f t="shared" si="165"/>
        <v>0</v>
      </c>
      <c r="DU163" s="24">
        <f t="shared" si="165"/>
        <v>0</v>
      </c>
      <c r="DV163" s="24">
        <f t="shared" si="165"/>
        <v>0</v>
      </c>
      <c r="DW163" s="24">
        <f t="shared" si="165"/>
        <v>0</v>
      </c>
      <c r="DX163" s="24">
        <f t="shared" si="165"/>
        <v>0</v>
      </c>
      <c r="DY163" s="24">
        <f t="shared" si="165"/>
        <v>0</v>
      </c>
      <c r="DZ163" s="24">
        <f t="shared" si="165"/>
        <v>0</v>
      </c>
      <c r="EA163" s="24">
        <f aca="true" t="shared" si="166" ref="EA163:FX163">EA8+EA27</f>
        <v>0</v>
      </c>
      <c r="EB163" s="24">
        <f t="shared" si="166"/>
        <v>0</v>
      </c>
      <c r="EC163" s="24">
        <f t="shared" si="166"/>
        <v>0</v>
      </c>
      <c r="ED163" s="24">
        <f t="shared" si="166"/>
        <v>0</v>
      </c>
      <c r="EE163" s="24">
        <f t="shared" si="166"/>
        <v>0</v>
      </c>
      <c r="EF163" s="24">
        <f t="shared" si="166"/>
        <v>0</v>
      </c>
      <c r="EG163" s="24">
        <f t="shared" si="166"/>
        <v>0</v>
      </c>
      <c r="EH163" s="24">
        <f t="shared" si="166"/>
        <v>0</v>
      </c>
      <c r="EI163" s="24">
        <f t="shared" si="166"/>
        <v>0</v>
      </c>
      <c r="EJ163" s="24">
        <f t="shared" si="166"/>
        <v>0</v>
      </c>
      <c r="EK163" s="24">
        <f t="shared" si="166"/>
        <v>0</v>
      </c>
      <c r="EL163" s="24">
        <f t="shared" si="166"/>
        <v>0</v>
      </c>
      <c r="EM163" s="24">
        <f t="shared" si="166"/>
        <v>0</v>
      </c>
      <c r="EN163" s="24">
        <f t="shared" si="166"/>
        <v>81</v>
      </c>
      <c r="EO163" s="24">
        <f t="shared" si="166"/>
        <v>0</v>
      </c>
      <c r="EP163" s="24">
        <f t="shared" si="166"/>
        <v>0</v>
      </c>
      <c r="EQ163" s="24">
        <f t="shared" si="166"/>
        <v>0</v>
      </c>
      <c r="ER163" s="24">
        <f t="shared" si="166"/>
        <v>0</v>
      </c>
      <c r="ES163" s="24">
        <f t="shared" si="166"/>
        <v>0</v>
      </c>
      <c r="ET163" s="24">
        <f t="shared" si="166"/>
        <v>0</v>
      </c>
      <c r="EU163" s="24">
        <f t="shared" si="166"/>
        <v>0</v>
      </c>
      <c r="EV163" s="24">
        <f t="shared" si="166"/>
        <v>0</v>
      </c>
      <c r="EW163" s="24">
        <f t="shared" si="166"/>
        <v>0</v>
      </c>
      <c r="EX163" s="24">
        <f t="shared" si="166"/>
        <v>0</v>
      </c>
      <c r="EY163" s="24">
        <f t="shared" si="166"/>
        <v>974</v>
      </c>
      <c r="EZ163" s="24">
        <f t="shared" si="166"/>
        <v>0</v>
      </c>
      <c r="FA163" s="24">
        <f t="shared" si="166"/>
        <v>0</v>
      </c>
      <c r="FB163" s="24">
        <f t="shared" si="166"/>
        <v>0</v>
      </c>
      <c r="FC163" s="24">
        <f t="shared" si="166"/>
        <v>0</v>
      </c>
      <c r="FD163" s="24">
        <f t="shared" si="166"/>
        <v>0</v>
      </c>
      <c r="FE163" s="24">
        <f t="shared" si="166"/>
        <v>0</v>
      </c>
      <c r="FF163" s="24">
        <f t="shared" si="166"/>
        <v>0</v>
      </c>
      <c r="FG163" s="24">
        <f t="shared" si="166"/>
        <v>0</v>
      </c>
      <c r="FH163" s="24">
        <f t="shared" si="166"/>
        <v>0</v>
      </c>
      <c r="FI163" s="24">
        <f t="shared" si="166"/>
        <v>0</v>
      </c>
      <c r="FJ163" s="24">
        <f t="shared" si="166"/>
        <v>0</v>
      </c>
      <c r="FK163" s="24">
        <f t="shared" si="166"/>
        <v>0</v>
      </c>
      <c r="FL163" s="24">
        <f t="shared" si="166"/>
        <v>0</v>
      </c>
      <c r="FM163" s="24">
        <f t="shared" si="166"/>
        <v>0</v>
      </c>
      <c r="FN163" s="24">
        <f t="shared" si="166"/>
        <v>0</v>
      </c>
      <c r="FO163" s="24">
        <f t="shared" si="166"/>
        <v>0</v>
      </c>
      <c r="FP163" s="24">
        <f t="shared" si="166"/>
        <v>0</v>
      </c>
      <c r="FQ163" s="24">
        <f t="shared" si="166"/>
        <v>0</v>
      </c>
      <c r="FR163" s="24">
        <f t="shared" si="166"/>
        <v>0</v>
      </c>
      <c r="FS163" s="24">
        <f t="shared" si="166"/>
        <v>0</v>
      </c>
      <c r="FT163" s="24">
        <f t="shared" si="166"/>
        <v>0</v>
      </c>
      <c r="FU163" s="24">
        <f t="shared" si="166"/>
        <v>0</v>
      </c>
      <c r="FV163" s="24">
        <f t="shared" si="166"/>
        <v>0</v>
      </c>
      <c r="FW163" s="24">
        <f t="shared" si="166"/>
        <v>0</v>
      </c>
      <c r="FX163" s="24">
        <f t="shared" si="166"/>
        <v>0</v>
      </c>
      <c r="FY163" s="24">
        <v>0</v>
      </c>
      <c r="FZ163" s="40">
        <f>SUM(C163:FX163)</f>
        <v>12416</v>
      </c>
      <c r="GA163" s="40"/>
      <c r="GB163" s="40"/>
      <c r="GC163" s="40"/>
      <c r="GD163" s="40"/>
    </row>
    <row r="164" spans="1:182" ht="15">
      <c r="A164" s="3" t="s">
        <v>468</v>
      </c>
      <c r="B164" s="5" t="s">
        <v>469</v>
      </c>
      <c r="C164">
        <f>C33</f>
        <v>6641</v>
      </c>
      <c r="D164">
        <f aca="true" t="shared" si="167" ref="D164:BO164">D33</f>
        <v>6641</v>
      </c>
      <c r="E164">
        <f t="shared" si="167"/>
        <v>6641</v>
      </c>
      <c r="F164">
        <f t="shared" si="167"/>
        <v>6641</v>
      </c>
      <c r="G164">
        <f t="shared" si="167"/>
        <v>6641</v>
      </c>
      <c r="H164">
        <f t="shared" si="167"/>
        <v>6641</v>
      </c>
      <c r="I164">
        <f t="shared" si="167"/>
        <v>6641</v>
      </c>
      <c r="J164">
        <f t="shared" si="167"/>
        <v>6641</v>
      </c>
      <c r="K164">
        <f t="shared" si="167"/>
        <v>6641</v>
      </c>
      <c r="L164">
        <f t="shared" si="167"/>
        <v>6641</v>
      </c>
      <c r="M164">
        <f t="shared" si="167"/>
        <v>6641</v>
      </c>
      <c r="N164">
        <f t="shared" si="167"/>
        <v>6641</v>
      </c>
      <c r="O164">
        <f t="shared" si="167"/>
        <v>6641</v>
      </c>
      <c r="P164">
        <f t="shared" si="167"/>
        <v>6641</v>
      </c>
      <c r="Q164">
        <f t="shared" si="167"/>
        <v>6641</v>
      </c>
      <c r="R164">
        <f t="shared" si="167"/>
        <v>6641</v>
      </c>
      <c r="S164">
        <f t="shared" si="167"/>
        <v>6641</v>
      </c>
      <c r="T164">
        <f t="shared" si="167"/>
        <v>6641</v>
      </c>
      <c r="U164">
        <f t="shared" si="167"/>
        <v>6641</v>
      </c>
      <c r="V164">
        <f t="shared" si="167"/>
        <v>6641</v>
      </c>
      <c r="W164">
        <f t="shared" si="167"/>
        <v>6641</v>
      </c>
      <c r="X164">
        <f t="shared" si="167"/>
        <v>6641</v>
      </c>
      <c r="Y164">
        <f t="shared" si="167"/>
        <v>6641</v>
      </c>
      <c r="Z164">
        <f t="shared" si="167"/>
        <v>6641</v>
      </c>
      <c r="AA164">
        <f t="shared" si="167"/>
        <v>6641</v>
      </c>
      <c r="AB164">
        <f t="shared" si="167"/>
        <v>6641</v>
      </c>
      <c r="AC164">
        <f t="shared" si="167"/>
        <v>6641</v>
      </c>
      <c r="AD164">
        <f t="shared" si="167"/>
        <v>6641</v>
      </c>
      <c r="AE164">
        <f t="shared" si="167"/>
        <v>6641</v>
      </c>
      <c r="AF164">
        <f t="shared" si="167"/>
        <v>6641</v>
      </c>
      <c r="AG164">
        <f t="shared" si="167"/>
        <v>6641</v>
      </c>
      <c r="AH164">
        <f t="shared" si="167"/>
        <v>6641</v>
      </c>
      <c r="AI164">
        <f t="shared" si="167"/>
        <v>6641</v>
      </c>
      <c r="AJ164">
        <f t="shared" si="167"/>
        <v>6641</v>
      </c>
      <c r="AK164">
        <f t="shared" si="167"/>
        <v>6641</v>
      </c>
      <c r="AL164">
        <f t="shared" si="167"/>
        <v>6641</v>
      </c>
      <c r="AM164">
        <f t="shared" si="167"/>
        <v>6641</v>
      </c>
      <c r="AN164">
        <f t="shared" si="167"/>
        <v>6641</v>
      </c>
      <c r="AO164">
        <f t="shared" si="167"/>
        <v>6641</v>
      </c>
      <c r="AP164">
        <f t="shared" si="167"/>
        <v>6641</v>
      </c>
      <c r="AQ164">
        <f t="shared" si="167"/>
        <v>6641</v>
      </c>
      <c r="AR164">
        <f t="shared" si="167"/>
        <v>6641</v>
      </c>
      <c r="AS164">
        <f t="shared" si="167"/>
        <v>6641</v>
      </c>
      <c r="AT164">
        <f t="shared" si="167"/>
        <v>6641</v>
      </c>
      <c r="AU164">
        <f t="shared" si="167"/>
        <v>6641</v>
      </c>
      <c r="AV164">
        <f t="shared" si="167"/>
        <v>6641</v>
      </c>
      <c r="AW164">
        <f t="shared" si="167"/>
        <v>6641</v>
      </c>
      <c r="AX164">
        <f t="shared" si="167"/>
        <v>6641</v>
      </c>
      <c r="AY164">
        <f t="shared" si="167"/>
        <v>6641</v>
      </c>
      <c r="AZ164">
        <f t="shared" si="167"/>
        <v>6641</v>
      </c>
      <c r="BA164">
        <f t="shared" si="167"/>
        <v>6641</v>
      </c>
      <c r="BB164">
        <f t="shared" si="167"/>
        <v>6641</v>
      </c>
      <c r="BC164">
        <f t="shared" si="167"/>
        <v>6641</v>
      </c>
      <c r="BD164">
        <f t="shared" si="167"/>
        <v>6641</v>
      </c>
      <c r="BE164">
        <f t="shared" si="167"/>
        <v>6641</v>
      </c>
      <c r="BF164">
        <f t="shared" si="167"/>
        <v>6641</v>
      </c>
      <c r="BG164">
        <f t="shared" si="167"/>
        <v>6641</v>
      </c>
      <c r="BH164">
        <f t="shared" si="167"/>
        <v>6641</v>
      </c>
      <c r="BI164">
        <f t="shared" si="167"/>
        <v>6641</v>
      </c>
      <c r="BJ164">
        <f t="shared" si="167"/>
        <v>6641</v>
      </c>
      <c r="BK164">
        <f t="shared" si="167"/>
        <v>6641</v>
      </c>
      <c r="BL164">
        <f t="shared" si="167"/>
        <v>6641</v>
      </c>
      <c r="BM164">
        <f t="shared" si="167"/>
        <v>6641</v>
      </c>
      <c r="BN164">
        <f t="shared" si="167"/>
        <v>6641</v>
      </c>
      <c r="BO164">
        <f t="shared" si="167"/>
        <v>6641</v>
      </c>
      <c r="BP164">
        <f aca="true" t="shared" si="168" ref="BP164:EA164">BP33</f>
        <v>6641</v>
      </c>
      <c r="BQ164">
        <f t="shared" si="168"/>
        <v>6641</v>
      </c>
      <c r="BR164">
        <f t="shared" si="168"/>
        <v>6641</v>
      </c>
      <c r="BS164">
        <f t="shared" si="168"/>
        <v>6641</v>
      </c>
      <c r="BT164">
        <f t="shared" si="168"/>
        <v>6641</v>
      </c>
      <c r="BU164">
        <f t="shared" si="168"/>
        <v>6641</v>
      </c>
      <c r="BV164">
        <f t="shared" si="168"/>
        <v>6641</v>
      </c>
      <c r="BW164">
        <f t="shared" si="168"/>
        <v>6641</v>
      </c>
      <c r="BX164">
        <f t="shared" si="168"/>
        <v>6641</v>
      </c>
      <c r="BY164">
        <f t="shared" si="168"/>
        <v>6641</v>
      </c>
      <c r="BZ164">
        <f t="shared" si="168"/>
        <v>6641</v>
      </c>
      <c r="CA164">
        <f t="shared" si="168"/>
        <v>6641</v>
      </c>
      <c r="CB164">
        <f t="shared" si="168"/>
        <v>6641</v>
      </c>
      <c r="CC164">
        <f t="shared" si="168"/>
        <v>6641</v>
      </c>
      <c r="CD164">
        <f t="shared" si="168"/>
        <v>6641</v>
      </c>
      <c r="CE164">
        <f t="shared" si="168"/>
        <v>6641</v>
      </c>
      <c r="CF164">
        <f t="shared" si="168"/>
        <v>6641</v>
      </c>
      <c r="CG164">
        <f t="shared" si="168"/>
        <v>6641</v>
      </c>
      <c r="CH164">
        <f t="shared" si="168"/>
        <v>6641</v>
      </c>
      <c r="CI164">
        <f t="shared" si="168"/>
        <v>6641</v>
      </c>
      <c r="CJ164">
        <f t="shared" si="168"/>
        <v>6641</v>
      </c>
      <c r="CK164">
        <f t="shared" si="168"/>
        <v>6641</v>
      </c>
      <c r="CL164">
        <f t="shared" si="168"/>
        <v>6641</v>
      </c>
      <c r="CM164">
        <f t="shared" si="168"/>
        <v>6641</v>
      </c>
      <c r="CN164">
        <f t="shared" si="168"/>
        <v>6641</v>
      </c>
      <c r="CO164">
        <f t="shared" si="168"/>
        <v>6641</v>
      </c>
      <c r="CP164">
        <f t="shared" si="168"/>
        <v>6641</v>
      </c>
      <c r="CQ164">
        <f t="shared" si="168"/>
        <v>6641</v>
      </c>
      <c r="CR164">
        <f t="shared" si="168"/>
        <v>6641</v>
      </c>
      <c r="CS164">
        <f t="shared" si="168"/>
        <v>6641</v>
      </c>
      <c r="CT164">
        <f t="shared" si="168"/>
        <v>6641</v>
      </c>
      <c r="CU164">
        <f t="shared" si="168"/>
        <v>6641</v>
      </c>
      <c r="CV164">
        <f t="shared" si="168"/>
        <v>6641</v>
      </c>
      <c r="CW164">
        <f t="shared" si="168"/>
        <v>6641</v>
      </c>
      <c r="CX164">
        <f t="shared" si="168"/>
        <v>6641</v>
      </c>
      <c r="CY164">
        <f t="shared" si="168"/>
        <v>6641</v>
      </c>
      <c r="CZ164">
        <f t="shared" si="168"/>
        <v>6641</v>
      </c>
      <c r="DA164">
        <f t="shared" si="168"/>
        <v>6641</v>
      </c>
      <c r="DB164">
        <f t="shared" si="168"/>
        <v>6641</v>
      </c>
      <c r="DC164">
        <f t="shared" si="168"/>
        <v>6641</v>
      </c>
      <c r="DD164">
        <f t="shared" si="168"/>
        <v>6641</v>
      </c>
      <c r="DE164">
        <f t="shared" si="168"/>
        <v>6641</v>
      </c>
      <c r="DF164">
        <f t="shared" si="168"/>
        <v>6641</v>
      </c>
      <c r="DG164">
        <f t="shared" si="168"/>
        <v>6641</v>
      </c>
      <c r="DH164">
        <f t="shared" si="168"/>
        <v>6641</v>
      </c>
      <c r="DI164">
        <f t="shared" si="168"/>
        <v>6641</v>
      </c>
      <c r="DJ164">
        <f t="shared" si="168"/>
        <v>6641</v>
      </c>
      <c r="DK164">
        <f t="shared" si="168"/>
        <v>6641</v>
      </c>
      <c r="DL164">
        <f t="shared" si="168"/>
        <v>6641</v>
      </c>
      <c r="DM164">
        <f t="shared" si="168"/>
        <v>6641</v>
      </c>
      <c r="DN164">
        <f t="shared" si="168"/>
        <v>6641</v>
      </c>
      <c r="DO164">
        <f t="shared" si="168"/>
        <v>6641</v>
      </c>
      <c r="DP164">
        <f t="shared" si="168"/>
        <v>6641</v>
      </c>
      <c r="DQ164">
        <f t="shared" si="168"/>
        <v>6641</v>
      </c>
      <c r="DR164">
        <f t="shared" si="168"/>
        <v>6641</v>
      </c>
      <c r="DS164">
        <f t="shared" si="168"/>
        <v>6641</v>
      </c>
      <c r="DT164">
        <f t="shared" si="168"/>
        <v>6641</v>
      </c>
      <c r="DU164">
        <f t="shared" si="168"/>
        <v>6641</v>
      </c>
      <c r="DV164">
        <f t="shared" si="168"/>
        <v>6641</v>
      </c>
      <c r="DW164">
        <f t="shared" si="168"/>
        <v>6641</v>
      </c>
      <c r="DX164">
        <f t="shared" si="168"/>
        <v>6641</v>
      </c>
      <c r="DY164">
        <f t="shared" si="168"/>
        <v>6641</v>
      </c>
      <c r="DZ164">
        <f t="shared" si="168"/>
        <v>6641</v>
      </c>
      <c r="EA164">
        <f t="shared" si="168"/>
        <v>6641</v>
      </c>
      <c r="EB164">
        <f aca="true" t="shared" si="169" ref="EB164:FY164">EB33</f>
        <v>6641</v>
      </c>
      <c r="EC164">
        <f t="shared" si="169"/>
        <v>6641</v>
      </c>
      <c r="ED164">
        <f t="shared" si="169"/>
        <v>6641</v>
      </c>
      <c r="EE164">
        <f t="shared" si="169"/>
        <v>6641</v>
      </c>
      <c r="EF164">
        <f t="shared" si="169"/>
        <v>6641</v>
      </c>
      <c r="EG164">
        <f t="shared" si="169"/>
        <v>6641</v>
      </c>
      <c r="EH164">
        <f t="shared" si="169"/>
        <v>6641</v>
      </c>
      <c r="EI164">
        <f t="shared" si="169"/>
        <v>6641</v>
      </c>
      <c r="EJ164">
        <f t="shared" si="169"/>
        <v>6641</v>
      </c>
      <c r="EK164">
        <f t="shared" si="169"/>
        <v>6641</v>
      </c>
      <c r="EL164">
        <f t="shared" si="169"/>
        <v>6641</v>
      </c>
      <c r="EM164">
        <f t="shared" si="169"/>
        <v>6641</v>
      </c>
      <c r="EN164">
        <f t="shared" si="169"/>
        <v>6641</v>
      </c>
      <c r="EO164">
        <f t="shared" si="169"/>
        <v>6641</v>
      </c>
      <c r="EP164">
        <f t="shared" si="169"/>
        <v>6641</v>
      </c>
      <c r="EQ164">
        <f t="shared" si="169"/>
        <v>6641</v>
      </c>
      <c r="ER164">
        <f t="shared" si="169"/>
        <v>6641</v>
      </c>
      <c r="ES164">
        <f t="shared" si="169"/>
        <v>6641</v>
      </c>
      <c r="ET164">
        <f t="shared" si="169"/>
        <v>6641</v>
      </c>
      <c r="EU164">
        <f t="shared" si="169"/>
        <v>6641</v>
      </c>
      <c r="EV164">
        <f t="shared" si="169"/>
        <v>6641</v>
      </c>
      <c r="EW164">
        <f t="shared" si="169"/>
        <v>6641</v>
      </c>
      <c r="EX164">
        <f t="shared" si="169"/>
        <v>6641</v>
      </c>
      <c r="EY164">
        <f t="shared" si="169"/>
        <v>6641</v>
      </c>
      <c r="EZ164">
        <f t="shared" si="169"/>
        <v>6641</v>
      </c>
      <c r="FA164">
        <f t="shared" si="169"/>
        <v>6641</v>
      </c>
      <c r="FB164">
        <f t="shared" si="169"/>
        <v>6641</v>
      </c>
      <c r="FC164">
        <f t="shared" si="169"/>
        <v>6641</v>
      </c>
      <c r="FD164">
        <f t="shared" si="169"/>
        <v>6641</v>
      </c>
      <c r="FE164">
        <f t="shared" si="169"/>
        <v>6641</v>
      </c>
      <c r="FF164">
        <f t="shared" si="169"/>
        <v>6641</v>
      </c>
      <c r="FG164">
        <f t="shared" si="169"/>
        <v>6641</v>
      </c>
      <c r="FH164">
        <f t="shared" si="169"/>
        <v>6641</v>
      </c>
      <c r="FI164">
        <f t="shared" si="169"/>
        <v>6641</v>
      </c>
      <c r="FJ164">
        <f t="shared" si="169"/>
        <v>6641</v>
      </c>
      <c r="FK164">
        <f t="shared" si="169"/>
        <v>6641</v>
      </c>
      <c r="FL164">
        <f t="shared" si="169"/>
        <v>6641</v>
      </c>
      <c r="FM164">
        <f t="shared" si="169"/>
        <v>6641</v>
      </c>
      <c r="FN164">
        <f t="shared" si="169"/>
        <v>6641</v>
      </c>
      <c r="FO164">
        <f t="shared" si="169"/>
        <v>6641</v>
      </c>
      <c r="FP164">
        <f t="shared" si="169"/>
        <v>6641</v>
      </c>
      <c r="FQ164">
        <f t="shared" si="169"/>
        <v>6641</v>
      </c>
      <c r="FR164">
        <f t="shared" si="169"/>
        <v>6641</v>
      </c>
      <c r="FS164">
        <f t="shared" si="169"/>
        <v>6641</v>
      </c>
      <c r="FT164">
        <f t="shared" si="169"/>
        <v>6641</v>
      </c>
      <c r="FU164">
        <f t="shared" si="169"/>
        <v>6641</v>
      </c>
      <c r="FV164">
        <f t="shared" si="169"/>
        <v>6641</v>
      </c>
      <c r="FW164">
        <f t="shared" si="169"/>
        <v>6641</v>
      </c>
      <c r="FX164">
        <f t="shared" si="169"/>
        <v>6641</v>
      </c>
      <c r="FY164">
        <f t="shared" si="169"/>
        <v>0</v>
      </c>
      <c r="FZ164">
        <f>FZ32</f>
        <v>0</v>
      </c>
    </row>
    <row r="165" spans="1:186" ht="15">
      <c r="A165" s="3" t="s">
        <v>470</v>
      </c>
      <c r="B165" s="5" t="s">
        <v>471</v>
      </c>
      <c r="C165">
        <f>ROUND(C164*C163,2)</f>
        <v>0</v>
      </c>
      <c r="D165">
        <f aca="true" t="shared" si="170" ref="D165:BO165">ROUND(D164*D163,2)</f>
        <v>31807069.5</v>
      </c>
      <c r="E165">
        <f t="shared" si="170"/>
        <v>0</v>
      </c>
      <c r="F165">
        <f t="shared" si="170"/>
        <v>2902117</v>
      </c>
      <c r="G165">
        <f t="shared" si="170"/>
        <v>0</v>
      </c>
      <c r="H165">
        <f t="shared" si="170"/>
        <v>0</v>
      </c>
      <c r="I165">
        <f t="shared" si="170"/>
        <v>3991241</v>
      </c>
      <c r="J165">
        <f t="shared" si="170"/>
        <v>0</v>
      </c>
      <c r="K165">
        <f t="shared" si="170"/>
        <v>0</v>
      </c>
      <c r="L165">
        <f t="shared" si="170"/>
        <v>0</v>
      </c>
      <c r="M165">
        <f t="shared" si="170"/>
        <v>0</v>
      </c>
      <c r="N165">
        <f t="shared" si="170"/>
        <v>0</v>
      </c>
      <c r="O165">
        <f t="shared" si="170"/>
        <v>0</v>
      </c>
      <c r="P165">
        <f t="shared" si="170"/>
        <v>0</v>
      </c>
      <c r="Q165">
        <f t="shared" si="170"/>
        <v>0</v>
      </c>
      <c r="R165">
        <f t="shared" si="170"/>
        <v>0</v>
      </c>
      <c r="S165">
        <f t="shared" si="170"/>
        <v>0</v>
      </c>
      <c r="T165">
        <f t="shared" si="170"/>
        <v>0</v>
      </c>
      <c r="U165">
        <f t="shared" si="170"/>
        <v>0</v>
      </c>
      <c r="V165">
        <f t="shared" si="170"/>
        <v>0</v>
      </c>
      <c r="W165" s="20">
        <f t="shared" si="170"/>
        <v>2254619.5</v>
      </c>
      <c r="X165">
        <f t="shared" si="170"/>
        <v>0</v>
      </c>
      <c r="Y165">
        <f t="shared" si="170"/>
        <v>0</v>
      </c>
      <c r="Z165">
        <f t="shared" si="170"/>
        <v>0</v>
      </c>
      <c r="AA165">
        <f t="shared" si="170"/>
        <v>0</v>
      </c>
      <c r="AB165">
        <f t="shared" si="170"/>
        <v>0</v>
      </c>
      <c r="AC165">
        <f t="shared" si="170"/>
        <v>0</v>
      </c>
      <c r="AD165">
        <f t="shared" si="170"/>
        <v>0</v>
      </c>
      <c r="AE165">
        <f t="shared" si="170"/>
        <v>0</v>
      </c>
      <c r="AF165">
        <f t="shared" si="170"/>
        <v>0</v>
      </c>
      <c r="AG165">
        <f t="shared" si="170"/>
        <v>0</v>
      </c>
      <c r="AH165">
        <f t="shared" si="170"/>
        <v>0</v>
      </c>
      <c r="AI165">
        <f t="shared" si="170"/>
        <v>0</v>
      </c>
      <c r="AJ165">
        <f t="shared" si="170"/>
        <v>0</v>
      </c>
      <c r="AK165">
        <f t="shared" si="170"/>
        <v>0</v>
      </c>
      <c r="AL165">
        <f t="shared" si="170"/>
        <v>0</v>
      </c>
      <c r="AM165">
        <f t="shared" si="170"/>
        <v>129499.5</v>
      </c>
      <c r="AN165">
        <f t="shared" si="170"/>
        <v>0</v>
      </c>
      <c r="AO165">
        <f t="shared" si="170"/>
        <v>0</v>
      </c>
      <c r="AP165">
        <f t="shared" si="170"/>
        <v>7660393.5</v>
      </c>
      <c r="AQ165">
        <f t="shared" si="170"/>
        <v>0</v>
      </c>
      <c r="AR165">
        <f t="shared" si="170"/>
        <v>18827235</v>
      </c>
      <c r="AS165">
        <f t="shared" si="170"/>
        <v>0</v>
      </c>
      <c r="AT165">
        <f t="shared" si="170"/>
        <v>0</v>
      </c>
      <c r="AU165">
        <f t="shared" si="170"/>
        <v>0</v>
      </c>
      <c r="AV165">
        <f t="shared" si="170"/>
        <v>0</v>
      </c>
      <c r="AW165">
        <f t="shared" si="170"/>
        <v>0</v>
      </c>
      <c r="AX165">
        <f t="shared" si="170"/>
        <v>0</v>
      </c>
      <c r="AY165">
        <f t="shared" si="170"/>
        <v>0</v>
      </c>
      <c r="AZ165">
        <f t="shared" si="170"/>
        <v>0</v>
      </c>
      <c r="BA165">
        <f t="shared" si="170"/>
        <v>0</v>
      </c>
      <c r="BB165">
        <f t="shared" si="170"/>
        <v>0</v>
      </c>
      <c r="BC165">
        <f t="shared" si="170"/>
        <v>342011.5</v>
      </c>
      <c r="BD165">
        <f t="shared" si="170"/>
        <v>0</v>
      </c>
      <c r="BE165">
        <f t="shared" si="170"/>
        <v>0</v>
      </c>
      <c r="BF165">
        <f t="shared" si="170"/>
        <v>225794</v>
      </c>
      <c r="BG165">
        <f t="shared" si="170"/>
        <v>0</v>
      </c>
      <c r="BH165">
        <f t="shared" si="170"/>
        <v>0</v>
      </c>
      <c r="BI165">
        <f t="shared" si="170"/>
        <v>0</v>
      </c>
      <c r="BJ165">
        <f t="shared" si="170"/>
        <v>0</v>
      </c>
      <c r="BK165">
        <f t="shared" si="170"/>
        <v>0</v>
      </c>
      <c r="BL165">
        <f t="shared" si="170"/>
        <v>258999</v>
      </c>
      <c r="BM165">
        <f t="shared" si="170"/>
        <v>0</v>
      </c>
      <c r="BN165">
        <f t="shared" si="170"/>
        <v>0</v>
      </c>
      <c r="BO165">
        <f t="shared" si="170"/>
        <v>0</v>
      </c>
      <c r="BP165">
        <f aca="true" t="shared" si="171" ref="BP165:EA165">ROUND(BP164*BP163,2)</f>
        <v>0</v>
      </c>
      <c r="BQ165">
        <f t="shared" si="171"/>
        <v>0</v>
      </c>
      <c r="BR165">
        <f t="shared" si="171"/>
        <v>2224735</v>
      </c>
      <c r="BS165">
        <f t="shared" si="171"/>
        <v>0</v>
      </c>
      <c r="BT165">
        <f t="shared" si="171"/>
        <v>0</v>
      </c>
      <c r="BU165">
        <f t="shared" si="171"/>
        <v>0</v>
      </c>
      <c r="BV165">
        <f t="shared" si="171"/>
        <v>0</v>
      </c>
      <c r="BW165">
        <f t="shared" si="171"/>
        <v>0</v>
      </c>
      <c r="BX165">
        <f t="shared" si="171"/>
        <v>0</v>
      </c>
      <c r="BY165">
        <f t="shared" si="171"/>
        <v>0</v>
      </c>
      <c r="BZ165">
        <f t="shared" si="171"/>
        <v>0</v>
      </c>
      <c r="CA165">
        <f t="shared" si="171"/>
        <v>0</v>
      </c>
      <c r="CB165">
        <f t="shared" si="171"/>
        <v>501395.5</v>
      </c>
      <c r="CC165">
        <f t="shared" si="171"/>
        <v>0</v>
      </c>
      <c r="CD165">
        <f t="shared" si="171"/>
        <v>0</v>
      </c>
      <c r="CE165">
        <f t="shared" si="171"/>
        <v>0</v>
      </c>
      <c r="CF165">
        <f t="shared" si="171"/>
        <v>0</v>
      </c>
      <c r="CG165">
        <f t="shared" si="171"/>
        <v>0</v>
      </c>
      <c r="CH165">
        <f t="shared" si="171"/>
        <v>0</v>
      </c>
      <c r="CI165">
        <f t="shared" si="171"/>
        <v>0</v>
      </c>
      <c r="CJ165">
        <f t="shared" si="171"/>
        <v>0</v>
      </c>
      <c r="CK165">
        <f t="shared" si="171"/>
        <v>0</v>
      </c>
      <c r="CL165">
        <f t="shared" si="171"/>
        <v>0</v>
      </c>
      <c r="CM165">
        <f t="shared" si="171"/>
        <v>0</v>
      </c>
      <c r="CN165">
        <f t="shared" si="171"/>
        <v>0</v>
      </c>
      <c r="CO165">
        <f t="shared" si="171"/>
        <v>0</v>
      </c>
      <c r="CP165">
        <f t="shared" si="171"/>
        <v>0</v>
      </c>
      <c r="CQ165">
        <f t="shared" si="171"/>
        <v>0</v>
      </c>
      <c r="CR165">
        <f t="shared" si="171"/>
        <v>0</v>
      </c>
      <c r="CS165">
        <f t="shared" si="171"/>
        <v>0</v>
      </c>
      <c r="CT165">
        <f t="shared" si="171"/>
        <v>0</v>
      </c>
      <c r="CU165">
        <f t="shared" si="171"/>
        <v>2968527</v>
      </c>
      <c r="CV165">
        <f t="shared" si="171"/>
        <v>0</v>
      </c>
      <c r="CW165">
        <f t="shared" si="171"/>
        <v>0</v>
      </c>
      <c r="CX165">
        <f t="shared" si="171"/>
        <v>0</v>
      </c>
      <c r="CY165">
        <f t="shared" si="171"/>
        <v>1354764</v>
      </c>
      <c r="CZ165">
        <f t="shared" si="171"/>
        <v>0</v>
      </c>
      <c r="DA165">
        <f t="shared" si="171"/>
        <v>0</v>
      </c>
      <c r="DB165">
        <f t="shared" si="171"/>
        <v>0</v>
      </c>
      <c r="DC165">
        <f t="shared" si="171"/>
        <v>0</v>
      </c>
      <c r="DD165">
        <f t="shared" si="171"/>
        <v>0</v>
      </c>
      <c r="DE165">
        <f t="shared" si="171"/>
        <v>0</v>
      </c>
      <c r="DF165">
        <f t="shared" si="171"/>
        <v>0</v>
      </c>
      <c r="DG165">
        <f t="shared" si="171"/>
        <v>0</v>
      </c>
      <c r="DH165">
        <f t="shared" si="171"/>
        <v>0</v>
      </c>
      <c r="DI165">
        <f t="shared" si="171"/>
        <v>0</v>
      </c>
      <c r="DJ165">
        <f t="shared" si="171"/>
        <v>0</v>
      </c>
      <c r="DK165">
        <f t="shared" si="171"/>
        <v>0</v>
      </c>
      <c r="DL165">
        <f t="shared" si="171"/>
        <v>0</v>
      </c>
      <c r="DM165">
        <f t="shared" si="171"/>
        <v>0</v>
      </c>
      <c r="DN165">
        <f t="shared" si="171"/>
        <v>0</v>
      </c>
      <c r="DO165">
        <f t="shared" si="171"/>
        <v>0</v>
      </c>
      <c r="DP165">
        <f t="shared" si="171"/>
        <v>0</v>
      </c>
      <c r="DQ165">
        <f t="shared" si="171"/>
        <v>0</v>
      </c>
      <c r="DR165">
        <f t="shared" si="171"/>
        <v>0</v>
      </c>
      <c r="DS165">
        <f t="shared" si="171"/>
        <v>0</v>
      </c>
      <c r="DT165">
        <f t="shared" si="171"/>
        <v>0</v>
      </c>
      <c r="DU165">
        <f t="shared" si="171"/>
        <v>0</v>
      </c>
      <c r="DV165">
        <f t="shared" si="171"/>
        <v>0</v>
      </c>
      <c r="DW165">
        <f t="shared" si="171"/>
        <v>0</v>
      </c>
      <c r="DX165">
        <f t="shared" si="171"/>
        <v>0</v>
      </c>
      <c r="DY165">
        <f t="shared" si="171"/>
        <v>0</v>
      </c>
      <c r="DZ165">
        <f t="shared" si="171"/>
        <v>0</v>
      </c>
      <c r="EA165">
        <f t="shared" si="171"/>
        <v>0</v>
      </c>
      <c r="EB165">
        <f aca="true" t="shared" si="172" ref="EB165:FY165">ROUND(EB164*EB163,2)</f>
        <v>0</v>
      </c>
      <c r="EC165">
        <f t="shared" si="172"/>
        <v>0</v>
      </c>
      <c r="ED165">
        <f t="shared" si="172"/>
        <v>0</v>
      </c>
      <c r="EE165">
        <f t="shared" si="172"/>
        <v>0</v>
      </c>
      <c r="EF165">
        <f t="shared" si="172"/>
        <v>0</v>
      </c>
      <c r="EG165">
        <f t="shared" si="172"/>
        <v>0</v>
      </c>
      <c r="EH165">
        <f t="shared" si="172"/>
        <v>0</v>
      </c>
      <c r="EI165">
        <f t="shared" si="172"/>
        <v>0</v>
      </c>
      <c r="EJ165">
        <f t="shared" si="172"/>
        <v>0</v>
      </c>
      <c r="EK165">
        <f t="shared" si="172"/>
        <v>0</v>
      </c>
      <c r="EL165">
        <f t="shared" si="172"/>
        <v>0</v>
      </c>
      <c r="EM165">
        <f t="shared" si="172"/>
        <v>0</v>
      </c>
      <c r="EN165">
        <f t="shared" si="172"/>
        <v>537921</v>
      </c>
      <c r="EO165">
        <f t="shared" si="172"/>
        <v>0</v>
      </c>
      <c r="EP165">
        <f t="shared" si="172"/>
        <v>0</v>
      </c>
      <c r="EQ165">
        <f t="shared" si="172"/>
        <v>0</v>
      </c>
      <c r="ER165">
        <f t="shared" si="172"/>
        <v>0</v>
      </c>
      <c r="ES165">
        <f t="shared" si="172"/>
        <v>0</v>
      </c>
      <c r="ET165">
        <f t="shared" si="172"/>
        <v>0</v>
      </c>
      <c r="EU165">
        <f t="shared" si="172"/>
        <v>0</v>
      </c>
      <c r="EV165">
        <f t="shared" si="172"/>
        <v>0</v>
      </c>
      <c r="EW165">
        <f t="shared" si="172"/>
        <v>0</v>
      </c>
      <c r="EX165">
        <f t="shared" si="172"/>
        <v>0</v>
      </c>
      <c r="EY165">
        <f t="shared" si="172"/>
        <v>6468334</v>
      </c>
      <c r="EZ165">
        <f t="shared" si="172"/>
        <v>0</v>
      </c>
      <c r="FA165">
        <f t="shared" si="172"/>
        <v>0</v>
      </c>
      <c r="FB165">
        <f t="shared" si="172"/>
        <v>0</v>
      </c>
      <c r="FC165">
        <f t="shared" si="172"/>
        <v>0</v>
      </c>
      <c r="FD165">
        <f t="shared" si="172"/>
        <v>0</v>
      </c>
      <c r="FE165">
        <f t="shared" si="172"/>
        <v>0</v>
      </c>
      <c r="FF165">
        <f t="shared" si="172"/>
        <v>0</v>
      </c>
      <c r="FG165">
        <f t="shared" si="172"/>
        <v>0</v>
      </c>
      <c r="FH165">
        <f t="shared" si="172"/>
        <v>0</v>
      </c>
      <c r="FI165">
        <f t="shared" si="172"/>
        <v>0</v>
      </c>
      <c r="FJ165">
        <f t="shared" si="172"/>
        <v>0</v>
      </c>
      <c r="FK165">
        <f t="shared" si="172"/>
        <v>0</v>
      </c>
      <c r="FL165">
        <f t="shared" si="172"/>
        <v>0</v>
      </c>
      <c r="FM165">
        <f t="shared" si="172"/>
        <v>0</v>
      </c>
      <c r="FN165">
        <f t="shared" si="172"/>
        <v>0</v>
      </c>
      <c r="FO165">
        <f t="shared" si="172"/>
        <v>0</v>
      </c>
      <c r="FP165">
        <f t="shared" si="172"/>
        <v>0</v>
      </c>
      <c r="FQ165">
        <f t="shared" si="172"/>
        <v>0</v>
      </c>
      <c r="FR165">
        <f t="shared" si="172"/>
        <v>0</v>
      </c>
      <c r="FS165">
        <f t="shared" si="172"/>
        <v>0</v>
      </c>
      <c r="FT165">
        <f t="shared" si="172"/>
        <v>0</v>
      </c>
      <c r="FU165">
        <f t="shared" si="172"/>
        <v>0</v>
      </c>
      <c r="FV165">
        <f t="shared" si="172"/>
        <v>0</v>
      </c>
      <c r="FW165">
        <f t="shared" si="172"/>
        <v>0</v>
      </c>
      <c r="FX165">
        <f t="shared" si="172"/>
        <v>0</v>
      </c>
      <c r="FY165">
        <f t="shared" si="172"/>
        <v>0</v>
      </c>
      <c r="FZ165" s="40">
        <f>SUM(C165:FX165)</f>
        <v>82454656</v>
      </c>
      <c r="GA165" s="40"/>
      <c r="GB165" s="40"/>
      <c r="GC165" s="40"/>
      <c r="GD165" s="40"/>
    </row>
    <row r="166" spans="1:186" ht="15">
      <c r="A166" s="3"/>
      <c r="B166" s="5"/>
      <c r="FZ166" s="40"/>
      <c r="GA166" s="40"/>
      <c r="GB166" s="40"/>
      <c r="GC166" s="40"/>
      <c r="GD166" s="40"/>
    </row>
    <row r="167" spans="1:186" ht="15.75">
      <c r="A167" s="3" t="s">
        <v>388</v>
      </c>
      <c r="B167" s="39" t="s">
        <v>472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1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</row>
    <row r="168" spans="1:189" ht="15">
      <c r="A168" s="3" t="s">
        <v>473</v>
      </c>
      <c r="B168" s="5" t="s">
        <v>474</v>
      </c>
      <c r="C168" s="40">
        <f>IF(C99&lt;=459,1,0)</f>
        <v>0</v>
      </c>
      <c r="D168" s="40">
        <f aca="true" t="shared" si="173" ref="D168:BO168">IF(D99&lt;=459,1,0)</f>
        <v>0</v>
      </c>
      <c r="E168" s="40">
        <f t="shared" si="173"/>
        <v>0</v>
      </c>
      <c r="F168" s="40">
        <f t="shared" si="173"/>
        <v>0</v>
      </c>
      <c r="G168" s="40">
        <f t="shared" si="173"/>
        <v>0</v>
      </c>
      <c r="H168" s="40">
        <f t="shared" si="173"/>
        <v>0</v>
      </c>
      <c r="I168" s="40">
        <f t="shared" si="173"/>
        <v>0</v>
      </c>
      <c r="J168" s="40">
        <f t="shared" si="173"/>
        <v>0</v>
      </c>
      <c r="K168" s="40">
        <f t="shared" si="173"/>
        <v>1</v>
      </c>
      <c r="L168" s="40">
        <f t="shared" si="173"/>
        <v>0</v>
      </c>
      <c r="M168" s="40">
        <f t="shared" si="173"/>
        <v>0</v>
      </c>
      <c r="N168" s="40">
        <f t="shared" si="173"/>
        <v>0</v>
      </c>
      <c r="O168" s="40">
        <f t="shared" si="173"/>
        <v>0</v>
      </c>
      <c r="P168" s="40">
        <f t="shared" si="173"/>
        <v>1</v>
      </c>
      <c r="Q168" s="40">
        <f t="shared" si="173"/>
        <v>0</v>
      </c>
      <c r="R168" s="40">
        <f t="shared" si="173"/>
        <v>0</v>
      </c>
      <c r="S168" s="40">
        <f t="shared" si="173"/>
        <v>0</v>
      </c>
      <c r="T168" s="40">
        <f t="shared" si="173"/>
        <v>1</v>
      </c>
      <c r="U168" s="40">
        <f t="shared" si="173"/>
        <v>1</v>
      </c>
      <c r="V168" s="40">
        <f t="shared" si="173"/>
        <v>1</v>
      </c>
      <c r="W168" s="41">
        <f>IF(W99&lt;=459,1,0)</f>
        <v>1</v>
      </c>
      <c r="X168" s="40">
        <f t="shared" si="173"/>
        <v>1</v>
      </c>
      <c r="Y168" s="40">
        <f t="shared" si="173"/>
        <v>0</v>
      </c>
      <c r="Z168" s="40">
        <f t="shared" si="173"/>
        <v>1</v>
      </c>
      <c r="AA168" s="40">
        <f t="shared" si="173"/>
        <v>0</v>
      </c>
      <c r="AB168" s="40">
        <f t="shared" si="173"/>
        <v>0</v>
      </c>
      <c r="AC168" s="40">
        <f t="shared" si="173"/>
        <v>0</v>
      </c>
      <c r="AD168" s="40">
        <f t="shared" si="173"/>
        <v>0</v>
      </c>
      <c r="AE168" s="40">
        <f t="shared" si="173"/>
        <v>1</v>
      </c>
      <c r="AF168" s="40">
        <f t="shared" si="173"/>
        <v>1</v>
      </c>
      <c r="AG168" s="40">
        <f t="shared" si="173"/>
        <v>0</v>
      </c>
      <c r="AH168" s="40">
        <f t="shared" si="173"/>
        <v>0</v>
      </c>
      <c r="AI168" s="40">
        <f t="shared" si="173"/>
        <v>1</v>
      </c>
      <c r="AJ168" s="40">
        <f t="shared" si="173"/>
        <v>1</v>
      </c>
      <c r="AK168" s="40">
        <f t="shared" si="173"/>
        <v>1</v>
      </c>
      <c r="AL168" s="40">
        <f t="shared" si="173"/>
        <v>1</v>
      </c>
      <c r="AM168" s="40">
        <f t="shared" si="173"/>
        <v>0</v>
      </c>
      <c r="AN168" s="40">
        <f t="shared" si="173"/>
        <v>0</v>
      </c>
      <c r="AO168" s="40">
        <f t="shared" si="173"/>
        <v>0</v>
      </c>
      <c r="AP168" s="40">
        <f t="shared" si="173"/>
        <v>0</v>
      </c>
      <c r="AQ168" s="40">
        <f t="shared" si="173"/>
        <v>1</v>
      </c>
      <c r="AR168" s="40">
        <f t="shared" si="173"/>
        <v>0</v>
      </c>
      <c r="AS168" s="40">
        <f t="shared" si="173"/>
        <v>0</v>
      </c>
      <c r="AT168" s="40">
        <f t="shared" si="173"/>
        <v>0</v>
      </c>
      <c r="AU168" s="40">
        <f t="shared" si="173"/>
        <v>1</v>
      </c>
      <c r="AV168" s="40">
        <f t="shared" si="173"/>
        <v>1</v>
      </c>
      <c r="AW168" s="40">
        <f t="shared" si="173"/>
        <v>1</v>
      </c>
      <c r="AX168" s="40">
        <f t="shared" si="173"/>
        <v>1</v>
      </c>
      <c r="AY168" s="40">
        <f t="shared" si="173"/>
        <v>0</v>
      </c>
      <c r="AZ168" s="40">
        <f t="shared" si="173"/>
        <v>0</v>
      </c>
      <c r="BA168" s="40">
        <f t="shared" si="173"/>
        <v>0</v>
      </c>
      <c r="BB168" s="40">
        <f t="shared" si="173"/>
        <v>0</v>
      </c>
      <c r="BC168" s="40">
        <f t="shared" si="173"/>
        <v>0</v>
      </c>
      <c r="BD168" s="40">
        <f t="shared" si="173"/>
        <v>0</v>
      </c>
      <c r="BE168" s="40">
        <f t="shared" si="173"/>
        <v>0</v>
      </c>
      <c r="BF168" s="40">
        <f t="shared" si="173"/>
        <v>0</v>
      </c>
      <c r="BG168" s="40">
        <f t="shared" si="173"/>
        <v>0</v>
      </c>
      <c r="BH168" s="40">
        <f t="shared" si="173"/>
        <v>0</v>
      </c>
      <c r="BI168" s="40">
        <f t="shared" si="173"/>
        <v>1</v>
      </c>
      <c r="BJ168" s="40">
        <f t="shared" si="173"/>
        <v>0</v>
      </c>
      <c r="BK168" s="40">
        <f t="shared" si="173"/>
        <v>0</v>
      </c>
      <c r="BL168" s="40">
        <f t="shared" si="173"/>
        <v>1</v>
      </c>
      <c r="BM168" s="40">
        <f t="shared" si="173"/>
        <v>1</v>
      </c>
      <c r="BN168" s="40">
        <f t="shared" si="173"/>
        <v>0</v>
      </c>
      <c r="BO168" s="40">
        <f t="shared" si="173"/>
        <v>0</v>
      </c>
      <c r="BP168" s="40">
        <f aca="true" t="shared" si="174" ref="BP168:EA168">IF(BP99&lt;=459,1,0)</f>
        <v>1</v>
      </c>
      <c r="BQ168" s="40">
        <f t="shared" si="174"/>
        <v>0</v>
      </c>
      <c r="BR168" s="40">
        <f t="shared" si="174"/>
        <v>0</v>
      </c>
      <c r="BS168" s="40">
        <f t="shared" si="174"/>
        <v>0</v>
      </c>
      <c r="BT168" s="40">
        <f t="shared" si="174"/>
        <v>1</v>
      </c>
      <c r="BU168" s="40">
        <f t="shared" si="174"/>
        <v>0</v>
      </c>
      <c r="BV168" s="40">
        <f t="shared" si="174"/>
        <v>0</v>
      </c>
      <c r="BW168" s="40">
        <f t="shared" si="174"/>
        <v>0</v>
      </c>
      <c r="BX168" s="40">
        <f t="shared" si="174"/>
        <v>1</v>
      </c>
      <c r="BY168" s="40">
        <f t="shared" si="174"/>
        <v>0</v>
      </c>
      <c r="BZ168" s="40">
        <f t="shared" si="174"/>
        <v>1</v>
      </c>
      <c r="CA168" s="40">
        <f t="shared" si="174"/>
        <v>1</v>
      </c>
      <c r="CB168" s="40">
        <f t="shared" si="174"/>
        <v>0</v>
      </c>
      <c r="CC168" s="40">
        <f t="shared" si="174"/>
        <v>1</v>
      </c>
      <c r="CD168" s="40">
        <f t="shared" si="174"/>
        <v>1</v>
      </c>
      <c r="CE168" s="40">
        <f t="shared" si="174"/>
        <v>1</v>
      </c>
      <c r="CF168" s="40">
        <f t="shared" si="174"/>
        <v>1</v>
      </c>
      <c r="CG168" s="40">
        <f t="shared" si="174"/>
        <v>1</v>
      </c>
      <c r="CH168" s="40">
        <f t="shared" si="174"/>
        <v>1</v>
      </c>
      <c r="CI168" s="40">
        <f t="shared" si="174"/>
        <v>0</v>
      </c>
      <c r="CJ168" s="40">
        <f t="shared" si="174"/>
        <v>0</v>
      </c>
      <c r="CK168" s="40">
        <f t="shared" si="174"/>
        <v>0</v>
      </c>
      <c r="CL168" s="40">
        <f t="shared" si="174"/>
        <v>0</v>
      </c>
      <c r="CM168" s="40">
        <f t="shared" si="174"/>
        <v>0</v>
      </c>
      <c r="CN168" s="40">
        <f t="shared" si="174"/>
        <v>0</v>
      </c>
      <c r="CO168" s="40">
        <f t="shared" si="174"/>
        <v>0</v>
      </c>
      <c r="CP168" s="40">
        <f t="shared" si="174"/>
        <v>0</v>
      </c>
      <c r="CQ168" s="40">
        <f t="shared" si="174"/>
        <v>0</v>
      </c>
      <c r="CR168" s="40">
        <f t="shared" si="174"/>
        <v>1</v>
      </c>
      <c r="CS168" s="40">
        <f t="shared" si="174"/>
        <v>1</v>
      </c>
      <c r="CT168" s="40">
        <f t="shared" si="174"/>
        <v>1</v>
      </c>
      <c r="CU168" s="40">
        <f t="shared" si="174"/>
        <v>0</v>
      </c>
      <c r="CV168" s="40">
        <f t="shared" si="174"/>
        <v>1</v>
      </c>
      <c r="CW168" s="40">
        <f t="shared" si="174"/>
        <v>1</v>
      </c>
      <c r="CX168" s="40">
        <f t="shared" si="174"/>
        <v>0</v>
      </c>
      <c r="CY168" s="40">
        <f t="shared" si="174"/>
        <v>1</v>
      </c>
      <c r="CZ168" s="40">
        <f t="shared" si="174"/>
        <v>0</v>
      </c>
      <c r="DA168" s="40">
        <f t="shared" si="174"/>
        <v>1</v>
      </c>
      <c r="DB168" s="40">
        <f t="shared" si="174"/>
        <v>1</v>
      </c>
      <c r="DC168" s="40">
        <f t="shared" si="174"/>
        <v>1</v>
      </c>
      <c r="DD168" s="40">
        <f t="shared" si="174"/>
        <v>1</v>
      </c>
      <c r="DE168" s="40">
        <f t="shared" si="174"/>
        <v>0</v>
      </c>
      <c r="DF168" s="40">
        <f t="shared" si="174"/>
        <v>0</v>
      </c>
      <c r="DG168" s="40">
        <f t="shared" si="174"/>
        <v>1</v>
      </c>
      <c r="DH168" s="40">
        <f t="shared" si="174"/>
        <v>0</v>
      </c>
      <c r="DI168" s="40">
        <f t="shared" si="174"/>
        <v>0</v>
      </c>
      <c r="DJ168" s="40">
        <f t="shared" si="174"/>
        <v>0</v>
      </c>
      <c r="DK168" s="40">
        <f t="shared" si="174"/>
        <v>1</v>
      </c>
      <c r="DL168" s="40">
        <f t="shared" si="174"/>
        <v>0</v>
      </c>
      <c r="DM168" s="40">
        <f t="shared" si="174"/>
        <v>1</v>
      </c>
      <c r="DN168" s="40">
        <f t="shared" si="174"/>
        <v>0</v>
      </c>
      <c r="DO168" s="40">
        <f t="shared" si="174"/>
        <v>0</v>
      </c>
      <c r="DP168" s="40">
        <f t="shared" si="174"/>
        <v>1</v>
      </c>
      <c r="DQ168" s="40">
        <f t="shared" si="174"/>
        <v>0</v>
      </c>
      <c r="DR168" s="40">
        <f t="shared" si="174"/>
        <v>0</v>
      </c>
      <c r="DS168" s="40">
        <f t="shared" si="174"/>
        <v>0</v>
      </c>
      <c r="DT168" s="40">
        <f t="shared" si="174"/>
        <v>1</v>
      </c>
      <c r="DU168" s="40">
        <f t="shared" si="174"/>
        <v>1</v>
      </c>
      <c r="DV168" s="40">
        <f t="shared" si="174"/>
        <v>1</v>
      </c>
      <c r="DW168" s="40">
        <f t="shared" si="174"/>
        <v>1</v>
      </c>
      <c r="DX168" s="40">
        <f t="shared" si="174"/>
        <v>1</v>
      </c>
      <c r="DY168" s="40">
        <f t="shared" si="174"/>
        <v>1</v>
      </c>
      <c r="DZ168" s="40">
        <f t="shared" si="174"/>
        <v>0</v>
      </c>
      <c r="EA168" s="40">
        <f t="shared" si="174"/>
        <v>0</v>
      </c>
      <c r="EB168" s="40">
        <f aca="true" t="shared" si="175" ref="EB168:FX168">IF(EB99&lt;=459,1,0)</f>
        <v>0</v>
      </c>
      <c r="EC168" s="40">
        <f t="shared" si="175"/>
        <v>1</v>
      </c>
      <c r="ED168" s="40">
        <f t="shared" si="175"/>
        <v>0</v>
      </c>
      <c r="EE168" s="40">
        <f t="shared" si="175"/>
        <v>1</v>
      </c>
      <c r="EF168" s="40">
        <f t="shared" si="175"/>
        <v>0</v>
      </c>
      <c r="EG168" s="40">
        <f t="shared" si="175"/>
        <v>1</v>
      </c>
      <c r="EH168" s="40">
        <f t="shared" si="175"/>
        <v>1</v>
      </c>
      <c r="EI168" s="40">
        <f t="shared" si="175"/>
        <v>0</v>
      </c>
      <c r="EJ168" s="40">
        <f t="shared" si="175"/>
        <v>0</v>
      </c>
      <c r="EK168" s="40">
        <f t="shared" si="175"/>
        <v>0</v>
      </c>
      <c r="EL168" s="40">
        <f t="shared" si="175"/>
        <v>0</v>
      </c>
      <c r="EM168" s="40">
        <f t="shared" si="175"/>
        <v>0</v>
      </c>
      <c r="EN168" s="40">
        <f t="shared" si="175"/>
        <v>0</v>
      </c>
      <c r="EO168" s="40">
        <f t="shared" si="175"/>
        <v>0</v>
      </c>
      <c r="EP168" s="40">
        <f t="shared" si="175"/>
        <v>1</v>
      </c>
      <c r="EQ168" s="40">
        <f t="shared" si="175"/>
        <v>0</v>
      </c>
      <c r="ER168" s="40">
        <f t="shared" si="175"/>
        <v>1</v>
      </c>
      <c r="ES168" s="40">
        <f t="shared" si="175"/>
        <v>1</v>
      </c>
      <c r="ET168" s="40">
        <f t="shared" si="175"/>
        <v>1</v>
      </c>
      <c r="EU168" s="40">
        <f t="shared" si="175"/>
        <v>0</v>
      </c>
      <c r="EV168" s="40">
        <f t="shared" si="175"/>
        <v>1</v>
      </c>
      <c r="EW168" s="40">
        <f t="shared" si="175"/>
        <v>0</v>
      </c>
      <c r="EX168" s="40">
        <f t="shared" si="175"/>
        <v>1</v>
      </c>
      <c r="EY168" s="40">
        <f t="shared" si="175"/>
        <v>0</v>
      </c>
      <c r="EZ168" s="40">
        <f t="shared" si="175"/>
        <v>1</v>
      </c>
      <c r="FA168" s="40">
        <f t="shared" si="175"/>
        <v>0</v>
      </c>
      <c r="FB168" s="40">
        <f t="shared" si="175"/>
        <v>0</v>
      </c>
      <c r="FC168" s="40">
        <f t="shared" si="175"/>
        <v>0</v>
      </c>
      <c r="FD168" s="40">
        <f t="shared" si="175"/>
        <v>1</v>
      </c>
      <c r="FE168" s="40">
        <f t="shared" si="175"/>
        <v>1</v>
      </c>
      <c r="FF168" s="40">
        <f t="shared" si="175"/>
        <v>1</v>
      </c>
      <c r="FG168" s="40">
        <f t="shared" si="175"/>
        <v>1</v>
      </c>
      <c r="FH168" s="40">
        <f t="shared" si="175"/>
        <v>1</v>
      </c>
      <c r="FI168" s="40">
        <f t="shared" si="175"/>
        <v>0</v>
      </c>
      <c r="FJ168" s="40">
        <f t="shared" si="175"/>
        <v>0</v>
      </c>
      <c r="FK168" s="40">
        <f t="shared" si="175"/>
        <v>0</v>
      </c>
      <c r="FL168" s="40">
        <f t="shared" si="175"/>
        <v>0</v>
      </c>
      <c r="FM168" s="40">
        <f t="shared" si="175"/>
        <v>0</v>
      </c>
      <c r="FN168" s="40">
        <f t="shared" si="175"/>
        <v>0</v>
      </c>
      <c r="FO168" s="40">
        <f t="shared" si="175"/>
        <v>0</v>
      </c>
      <c r="FP168" s="40">
        <f t="shared" si="175"/>
        <v>0</v>
      </c>
      <c r="FQ168" s="40">
        <f t="shared" si="175"/>
        <v>0</v>
      </c>
      <c r="FR168" s="40">
        <f t="shared" si="175"/>
        <v>1</v>
      </c>
      <c r="FS168" s="40">
        <f t="shared" si="175"/>
        <v>1</v>
      </c>
      <c r="FT168" s="40">
        <f t="shared" si="175"/>
        <v>1</v>
      </c>
      <c r="FU168" s="40">
        <f t="shared" si="175"/>
        <v>0</v>
      </c>
      <c r="FV168" s="40">
        <f t="shared" si="175"/>
        <v>0</v>
      </c>
      <c r="FW168" s="40">
        <f t="shared" si="175"/>
        <v>1</v>
      </c>
      <c r="FX168" s="40">
        <f t="shared" si="175"/>
        <v>1</v>
      </c>
      <c r="FY168" s="40"/>
      <c r="FZ168" s="40"/>
      <c r="GA168" s="40"/>
      <c r="GB168" s="40"/>
      <c r="GC168" s="40"/>
      <c r="GD168" s="40"/>
      <c r="GG168" s="10"/>
    </row>
    <row r="169" spans="1:189" ht="15">
      <c r="A169" s="3" t="s">
        <v>475</v>
      </c>
      <c r="B169" s="5" t="s">
        <v>476</v>
      </c>
      <c r="C169" s="40">
        <f aca="true" t="shared" si="176" ref="C169:BN169">IF(C135&lt;=C12,1,0)</f>
        <v>0</v>
      </c>
      <c r="D169" s="40">
        <f t="shared" si="176"/>
        <v>1</v>
      </c>
      <c r="E169" s="40">
        <f t="shared" si="176"/>
        <v>0</v>
      </c>
      <c r="F169" s="40">
        <f t="shared" si="176"/>
        <v>1</v>
      </c>
      <c r="G169" s="40">
        <f t="shared" si="176"/>
        <v>1</v>
      </c>
      <c r="H169" s="40">
        <f t="shared" si="176"/>
        <v>1</v>
      </c>
      <c r="I169" s="40">
        <f t="shared" si="176"/>
        <v>0</v>
      </c>
      <c r="J169" s="40">
        <f t="shared" si="176"/>
        <v>0</v>
      </c>
      <c r="K169" s="40">
        <f t="shared" si="176"/>
        <v>0</v>
      </c>
      <c r="L169" s="40">
        <f t="shared" si="176"/>
        <v>0</v>
      </c>
      <c r="M169" s="40">
        <f t="shared" si="176"/>
        <v>0</v>
      </c>
      <c r="N169" s="40">
        <f t="shared" si="176"/>
        <v>1</v>
      </c>
      <c r="O169" s="40">
        <f t="shared" si="176"/>
        <v>1</v>
      </c>
      <c r="P169" s="40">
        <f t="shared" si="176"/>
        <v>1</v>
      </c>
      <c r="Q169" s="40">
        <f t="shared" si="176"/>
        <v>0</v>
      </c>
      <c r="R169" s="40">
        <f t="shared" si="176"/>
        <v>1</v>
      </c>
      <c r="S169" s="40">
        <f t="shared" si="176"/>
        <v>0</v>
      </c>
      <c r="T169" s="40">
        <f t="shared" si="176"/>
        <v>1</v>
      </c>
      <c r="U169" s="40">
        <f t="shared" si="176"/>
        <v>0</v>
      </c>
      <c r="V169" s="40">
        <f t="shared" si="176"/>
        <v>0</v>
      </c>
      <c r="W169" s="41">
        <f t="shared" si="176"/>
        <v>0</v>
      </c>
      <c r="X169" s="40">
        <f t="shared" si="176"/>
        <v>0</v>
      </c>
      <c r="Y169" s="40">
        <f t="shared" si="176"/>
        <v>0</v>
      </c>
      <c r="Z169" s="40">
        <f t="shared" si="176"/>
        <v>0</v>
      </c>
      <c r="AA169" s="40">
        <f t="shared" si="176"/>
        <v>1</v>
      </c>
      <c r="AB169" s="40">
        <f t="shared" si="176"/>
        <v>1</v>
      </c>
      <c r="AC169" s="40">
        <f t="shared" si="176"/>
        <v>1</v>
      </c>
      <c r="AD169" s="40">
        <f t="shared" si="176"/>
        <v>1</v>
      </c>
      <c r="AE169" s="40">
        <f t="shared" si="176"/>
        <v>0</v>
      </c>
      <c r="AF169" s="40">
        <f t="shared" si="176"/>
        <v>1</v>
      </c>
      <c r="AG169" s="40">
        <f t="shared" si="176"/>
        <v>1</v>
      </c>
      <c r="AH169" s="40">
        <f t="shared" si="176"/>
        <v>0</v>
      </c>
      <c r="AI169" s="40">
        <f t="shared" si="176"/>
        <v>0</v>
      </c>
      <c r="AJ169" s="40">
        <f t="shared" si="176"/>
        <v>0</v>
      </c>
      <c r="AK169" s="40">
        <f t="shared" si="176"/>
        <v>0</v>
      </c>
      <c r="AL169" s="40">
        <f t="shared" si="176"/>
        <v>0</v>
      </c>
      <c r="AM169" s="40">
        <f t="shared" si="176"/>
        <v>0</v>
      </c>
      <c r="AN169" s="40">
        <f t="shared" si="176"/>
        <v>0</v>
      </c>
      <c r="AO169" s="40">
        <f t="shared" si="176"/>
        <v>0</v>
      </c>
      <c r="AP169" s="40">
        <f t="shared" si="176"/>
        <v>0</v>
      </c>
      <c r="AQ169" s="40">
        <f t="shared" si="176"/>
        <v>0</v>
      </c>
      <c r="AR169" s="40">
        <f t="shared" si="176"/>
        <v>1</v>
      </c>
      <c r="AS169" s="40">
        <f t="shared" si="176"/>
        <v>0</v>
      </c>
      <c r="AT169" s="40">
        <f t="shared" si="176"/>
        <v>1</v>
      </c>
      <c r="AU169" s="40">
        <f t="shared" si="176"/>
        <v>1</v>
      </c>
      <c r="AV169" s="40">
        <f t="shared" si="176"/>
        <v>1</v>
      </c>
      <c r="AW169" s="40">
        <f t="shared" si="176"/>
        <v>1</v>
      </c>
      <c r="AX169" s="40">
        <f t="shared" si="176"/>
        <v>0</v>
      </c>
      <c r="AY169" s="40">
        <f t="shared" si="176"/>
        <v>1</v>
      </c>
      <c r="AZ169" s="40">
        <f t="shared" si="176"/>
        <v>0</v>
      </c>
      <c r="BA169" s="40">
        <f t="shared" si="176"/>
        <v>1</v>
      </c>
      <c r="BB169" s="40">
        <f t="shared" si="176"/>
        <v>1</v>
      </c>
      <c r="BC169" s="40">
        <f t="shared" si="176"/>
        <v>0</v>
      </c>
      <c r="BD169" s="40">
        <f t="shared" si="176"/>
        <v>1</v>
      </c>
      <c r="BE169" s="40">
        <f t="shared" si="176"/>
        <v>1</v>
      </c>
      <c r="BF169" s="40">
        <f t="shared" si="176"/>
        <v>1</v>
      </c>
      <c r="BG169" s="40">
        <f t="shared" si="176"/>
        <v>0</v>
      </c>
      <c r="BH169" s="40">
        <f t="shared" si="176"/>
        <v>1</v>
      </c>
      <c r="BI169" s="40">
        <f t="shared" si="176"/>
        <v>0</v>
      </c>
      <c r="BJ169" s="40">
        <f t="shared" si="176"/>
        <v>1</v>
      </c>
      <c r="BK169" s="40">
        <f t="shared" si="176"/>
        <v>1</v>
      </c>
      <c r="BL169" s="40">
        <f t="shared" si="176"/>
        <v>1</v>
      </c>
      <c r="BM169" s="40">
        <f t="shared" si="176"/>
        <v>0</v>
      </c>
      <c r="BN169" s="40">
        <f t="shared" si="176"/>
        <v>0</v>
      </c>
      <c r="BO169" s="40">
        <f aca="true" t="shared" si="177" ref="BO169:DZ169">IF(BO135&lt;=BO12,1,0)</f>
        <v>0</v>
      </c>
      <c r="BP169" s="40">
        <f t="shared" si="177"/>
        <v>0</v>
      </c>
      <c r="BQ169" s="40">
        <f t="shared" si="177"/>
        <v>0</v>
      </c>
      <c r="BR169" s="40">
        <f t="shared" si="177"/>
        <v>0</v>
      </c>
      <c r="BS169" s="40">
        <f t="shared" si="177"/>
        <v>0</v>
      </c>
      <c r="BT169" s="40">
        <f t="shared" si="177"/>
        <v>1</v>
      </c>
      <c r="BU169" s="40">
        <f t="shared" si="177"/>
        <v>1</v>
      </c>
      <c r="BV169" s="40">
        <f t="shared" si="177"/>
        <v>1</v>
      </c>
      <c r="BW169" s="40">
        <f t="shared" si="177"/>
        <v>1</v>
      </c>
      <c r="BX169" s="40">
        <f t="shared" si="177"/>
        <v>1</v>
      </c>
      <c r="BY169" s="40">
        <f t="shared" si="177"/>
        <v>0</v>
      </c>
      <c r="BZ169" s="40">
        <f t="shared" si="177"/>
        <v>0</v>
      </c>
      <c r="CA169" s="40">
        <f t="shared" si="177"/>
        <v>0</v>
      </c>
      <c r="CB169" s="40">
        <f t="shared" si="177"/>
        <v>1</v>
      </c>
      <c r="CC169" s="40">
        <f t="shared" si="177"/>
        <v>1</v>
      </c>
      <c r="CD169" s="40">
        <f t="shared" si="177"/>
        <v>0</v>
      </c>
      <c r="CE169" s="40">
        <f t="shared" si="177"/>
        <v>0</v>
      </c>
      <c r="CF169" s="40">
        <f t="shared" si="177"/>
        <v>0</v>
      </c>
      <c r="CG169" s="40">
        <f t="shared" si="177"/>
        <v>1</v>
      </c>
      <c r="CH169" s="40">
        <f t="shared" si="177"/>
        <v>0</v>
      </c>
      <c r="CI169" s="40">
        <f t="shared" si="177"/>
        <v>0</v>
      </c>
      <c r="CJ169" s="40">
        <f t="shared" si="177"/>
        <v>0</v>
      </c>
      <c r="CK169" s="40">
        <f t="shared" si="177"/>
        <v>1</v>
      </c>
      <c r="CL169" s="40">
        <f t="shared" si="177"/>
        <v>1</v>
      </c>
      <c r="CM169" s="40">
        <f t="shared" si="177"/>
        <v>0</v>
      </c>
      <c r="CN169" s="40">
        <f t="shared" si="177"/>
        <v>1</v>
      </c>
      <c r="CO169" s="40">
        <f t="shared" si="177"/>
        <v>1</v>
      </c>
      <c r="CP169" s="40">
        <f t="shared" si="177"/>
        <v>1</v>
      </c>
      <c r="CQ169" s="40">
        <f t="shared" si="177"/>
        <v>0</v>
      </c>
      <c r="CR169" s="40">
        <f t="shared" si="177"/>
        <v>1</v>
      </c>
      <c r="CS169" s="40">
        <f t="shared" si="177"/>
        <v>1</v>
      </c>
      <c r="CT169" s="40">
        <f t="shared" si="177"/>
        <v>0</v>
      </c>
      <c r="CU169" s="40">
        <f t="shared" si="177"/>
        <v>1</v>
      </c>
      <c r="CV169" s="40">
        <f t="shared" si="177"/>
        <v>1</v>
      </c>
      <c r="CW169" s="40">
        <f t="shared" si="177"/>
        <v>0</v>
      </c>
      <c r="CX169" s="40">
        <f t="shared" si="177"/>
        <v>0</v>
      </c>
      <c r="CY169" s="40">
        <f t="shared" si="177"/>
        <v>1</v>
      </c>
      <c r="CZ169" s="40">
        <f t="shared" si="177"/>
        <v>0</v>
      </c>
      <c r="DA169" s="40">
        <f t="shared" si="177"/>
        <v>1</v>
      </c>
      <c r="DB169" s="40">
        <f t="shared" si="177"/>
        <v>1</v>
      </c>
      <c r="DC169" s="40">
        <f t="shared" si="177"/>
        <v>1</v>
      </c>
      <c r="DD169" s="40">
        <f t="shared" si="177"/>
        <v>0</v>
      </c>
      <c r="DE169" s="40">
        <f t="shared" si="177"/>
        <v>1</v>
      </c>
      <c r="DF169" s="40">
        <f t="shared" si="177"/>
        <v>0</v>
      </c>
      <c r="DG169" s="40">
        <f t="shared" si="177"/>
        <v>1</v>
      </c>
      <c r="DH169" s="40">
        <f t="shared" si="177"/>
        <v>1</v>
      </c>
      <c r="DI169" s="40">
        <f t="shared" si="177"/>
        <v>0</v>
      </c>
      <c r="DJ169" s="40">
        <f t="shared" si="177"/>
        <v>0</v>
      </c>
      <c r="DK169" s="40">
        <f t="shared" si="177"/>
        <v>0</v>
      </c>
      <c r="DL169" s="40">
        <f t="shared" si="177"/>
        <v>0</v>
      </c>
      <c r="DM169" s="40">
        <f t="shared" si="177"/>
        <v>0</v>
      </c>
      <c r="DN169" s="40">
        <f t="shared" si="177"/>
        <v>0</v>
      </c>
      <c r="DO169" s="40">
        <f t="shared" si="177"/>
        <v>0</v>
      </c>
      <c r="DP169" s="40">
        <f t="shared" si="177"/>
        <v>1</v>
      </c>
      <c r="DQ169" s="40">
        <f t="shared" si="177"/>
        <v>1</v>
      </c>
      <c r="DR169" s="40">
        <f t="shared" si="177"/>
        <v>0</v>
      </c>
      <c r="DS169" s="40">
        <f t="shared" si="177"/>
        <v>0</v>
      </c>
      <c r="DT169" s="40">
        <f t="shared" si="177"/>
        <v>0</v>
      </c>
      <c r="DU169" s="40">
        <f t="shared" si="177"/>
        <v>0</v>
      </c>
      <c r="DV169" s="40">
        <f t="shared" si="177"/>
        <v>0</v>
      </c>
      <c r="DW169" s="40">
        <f t="shared" si="177"/>
        <v>0</v>
      </c>
      <c r="DX169" s="40">
        <f t="shared" si="177"/>
        <v>1</v>
      </c>
      <c r="DY169" s="40">
        <f t="shared" si="177"/>
        <v>1</v>
      </c>
      <c r="DZ169" s="40">
        <f t="shared" si="177"/>
        <v>1</v>
      </c>
      <c r="EA169" s="40">
        <f aca="true" t="shared" si="178" ref="EA169:FX169">IF(EA135&lt;=EA12,1,0)</f>
        <v>1</v>
      </c>
      <c r="EB169" s="40">
        <f t="shared" si="178"/>
        <v>0</v>
      </c>
      <c r="EC169" s="40">
        <f t="shared" si="178"/>
        <v>1</v>
      </c>
      <c r="ED169" s="40">
        <f t="shared" si="178"/>
        <v>1</v>
      </c>
      <c r="EE169" s="40">
        <f t="shared" si="178"/>
        <v>0</v>
      </c>
      <c r="EF169" s="40">
        <f t="shared" si="178"/>
        <v>0</v>
      </c>
      <c r="EG169" s="40">
        <f t="shared" si="178"/>
        <v>0</v>
      </c>
      <c r="EH169" s="40">
        <f t="shared" si="178"/>
        <v>0</v>
      </c>
      <c r="EI169" s="40">
        <f t="shared" si="178"/>
        <v>0</v>
      </c>
      <c r="EJ169" s="40">
        <f t="shared" si="178"/>
        <v>1</v>
      </c>
      <c r="EK169" s="40">
        <f t="shared" si="178"/>
        <v>1</v>
      </c>
      <c r="EL169" s="40">
        <f t="shared" si="178"/>
        <v>1</v>
      </c>
      <c r="EM169" s="40">
        <f t="shared" si="178"/>
        <v>0</v>
      </c>
      <c r="EN169" s="40">
        <f t="shared" si="178"/>
        <v>0</v>
      </c>
      <c r="EO169" s="40">
        <f t="shared" si="178"/>
        <v>1</v>
      </c>
      <c r="EP169" s="40">
        <f t="shared" si="178"/>
        <v>1</v>
      </c>
      <c r="EQ169" s="40">
        <f t="shared" si="178"/>
        <v>1</v>
      </c>
      <c r="ER169" s="40">
        <f t="shared" si="178"/>
        <v>1</v>
      </c>
      <c r="ES169" s="40">
        <f t="shared" si="178"/>
        <v>0</v>
      </c>
      <c r="ET169" s="40">
        <f t="shared" si="178"/>
        <v>0</v>
      </c>
      <c r="EU169" s="40">
        <f t="shared" si="178"/>
        <v>0</v>
      </c>
      <c r="EV169" s="40">
        <f t="shared" si="178"/>
        <v>0</v>
      </c>
      <c r="EW169" s="40">
        <f t="shared" si="178"/>
        <v>1</v>
      </c>
      <c r="EX169" s="40">
        <f t="shared" si="178"/>
        <v>1</v>
      </c>
      <c r="EY169" s="40">
        <f t="shared" si="178"/>
        <v>0</v>
      </c>
      <c r="EZ169" s="40">
        <f t="shared" si="178"/>
        <v>0</v>
      </c>
      <c r="FA169" s="40">
        <f t="shared" si="178"/>
        <v>1</v>
      </c>
      <c r="FB169" s="40">
        <f t="shared" si="178"/>
        <v>0</v>
      </c>
      <c r="FC169" s="40">
        <f t="shared" si="178"/>
        <v>1</v>
      </c>
      <c r="FD169" s="40">
        <f t="shared" si="178"/>
        <v>0</v>
      </c>
      <c r="FE169" s="40">
        <f t="shared" si="178"/>
        <v>0</v>
      </c>
      <c r="FF169" s="40">
        <f t="shared" si="178"/>
        <v>1</v>
      </c>
      <c r="FG169" s="40">
        <f t="shared" si="178"/>
        <v>1</v>
      </c>
      <c r="FH169" s="40">
        <f t="shared" si="178"/>
        <v>0</v>
      </c>
      <c r="FI169" s="40">
        <f t="shared" si="178"/>
        <v>0</v>
      </c>
      <c r="FJ169" s="40">
        <f t="shared" si="178"/>
        <v>1</v>
      </c>
      <c r="FK169" s="40">
        <f t="shared" si="178"/>
        <v>0</v>
      </c>
      <c r="FL169" s="40">
        <f t="shared" si="178"/>
        <v>1</v>
      </c>
      <c r="FM169" s="40">
        <f t="shared" si="178"/>
        <v>1</v>
      </c>
      <c r="FN169" s="40">
        <f t="shared" si="178"/>
        <v>0</v>
      </c>
      <c r="FO169" s="40">
        <f t="shared" si="178"/>
        <v>0</v>
      </c>
      <c r="FP169" s="40">
        <f t="shared" si="178"/>
        <v>0</v>
      </c>
      <c r="FQ169" s="40">
        <f t="shared" si="178"/>
        <v>0</v>
      </c>
      <c r="FR169" s="40">
        <f t="shared" si="178"/>
        <v>0</v>
      </c>
      <c r="FS169" s="40">
        <f t="shared" si="178"/>
        <v>1</v>
      </c>
      <c r="FT169" s="40">
        <f t="shared" si="178"/>
        <v>1</v>
      </c>
      <c r="FU169" s="40">
        <f t="shared" si="178"/>
        <v>0</v>
      </c>
      <c r="FV169" s="40">
        <f t="shared" si="178"/>
        <v>0</v>
      </c>
      <c r="FW169" s="40">
        <f t="shared" si="178"/>
        <v>1</v>
      </c>
      <c r="FX169" s="40">
        <f t="shared" si="178"/>
        <v>0</v>
      </c>
      <c r="FY169" s="40"/>
      <c r="FZ169" s="40"/>
      <c r="GA169" s="40"/>
      <c r="GB169" s="40"/>
      <c r="GC169" s="40"/>
      <c r="GD169" s="40"/>
      <c r="GG169" s="10"/>
    </row>
    <row r="170" spans="1:217" ht="15">
      <c r="A170" s="3" t="s">
        <v>477</v>
      </c>
      <c r="B170" s="5" t="s">
        <v>478</v>
      </c>
      <c r="C170" s="112">
        <f aca="true" t="shared" si="179" ref="C170:BN170">ROUND(IF((OR(C168=1,C169=1))=TRUE(),0,C119/C108),8)</f>
        <v>6581.82630736</v>
      </c>
      <c r="D170" s="112">
        <f t="shared" si="179"/>
        <v>0</v>
      </c>
      <c r="E170" s="112">
        <f t="shared" si="179"/>
        <v>6535.22692842</v>
      </c>
      <c r="F170" s="112">
        <f t="shared" si="179"/>
        <v>0</v>
      </c>
      <c r="G170" s="112">
        <f t="shared" si="179"/>
        <v>0</v>
      </c>
      <c r="H170" s="112">
        <f t="shared" si="179"/>
        <v>0</v>
      </c>
      <c r="I170" s="112">
        <f t="shared" si="179"/>
        <v>6548.838058</v>
      </c>
      <c r="J170" s="112">
        <f t="shared" si="179"/>
        <v>6120.33614785</v>
      </c>
      <c r="K170" s="112">
        <f t="shared" si="179"/>
        <v>0</v>
      </c>
      <c r="L170" s="112">
        <f t="shared" si="179"/>
        <v>6659.28962349</v>
      </c>
      <c r="M170" s="112">
        <f t="shared" si="179"/>
        <v>6640.10306944</v>
      </c>
      <c r="N170" s="112">
        <f t="shared" si="179"/>
        <v>0</v>
      </c>
      <c r="O170" s="112">
        <f t="shared" si="179"/>
        <v>0</v>
      </c>
      <c r="P170" s="112">
        <f t="shared" si="179"/>
        <v>0</v>
      </c>
      <c r="Q170" s="112">
        <f t="shared" si="179"/>
        <v>6703.948096</v>
      </c>
      <c r="R170" s="112">
        <f t="shared" si="179"/>
        <v>0</v>
      </c>
      <c r="S170" s="112">
        <f t="shared" si="179"/>
        <v>6359.67403456</v>
      </c>
      <c r="T170" s="112">
        <f t="shared" si="179"/>
        <v>0</v>
      </c>
      <c r="U170" s="112">
        <f t="shared" si="179"/>
        <v>0</v>
      </c>
      <c r="V170" s="112">
        <f t="shared" si="179"/>
        <v>0</v>
      </c>
      <c r="W170" s="113">
        <f t="shared" si="179"/>
        <v>0</v>
      </c>
      <c r="X170" s="112">
        <f t="shared" si="179"/>
        <v>0</v>
      </c>
      <c r="Y170" s="112">
        <f t="shared" si="179"/>
        <v>5813.26095713</v>
      </c>
      <c r="Z170" s="112">
        <f t="shared" si="179"/>
        <v>0</v>
      </c>
      <c r="AA170" s="112">
        <f t="shared" si="179"/>
        <v>0</v>
      </c>
      <c r="AB170" s="112">
        <f t="shared" si="179"/>
        <v>0</v>
      </c>
      <c r="AC170" s="112">
        <f t="shared" si="179"/>
        <v>0</v>
      </c>
      <c r="AD170" s="112">
        <f t="shared" si="179"/>
        <v>0</v>
      </c>
      <c r="AE170" s="112">
        <f t="shared" si="179"/>
        <v>0</v>
      </c>
      <c r="AF170" s="112">
        <f t="shared" si="179"/>
        <v>0</v>
      </c>
      <c r="AG170" s="112">
        <f t="shared" si="179"/>
        <v>0</v>
      </c>
      <c r="AH170" s="112">
        <f t="shared" si="179"/>
        <v>6005.53902284</v>
      </c>
      <c r="AI170" s="112">
        <f t="shared" si="179"/>
        <v>0</v>
      </c>
      <c r="AJ170" s="112">
        <f t="shared" si="179"/>
        <v>0</v>
      </c>
      <c r="AK170" s="112">
        <f t="shared" si="179"/>
        <v>0</v>
      </c>
      <c r="AL170" s="112">
        <f t="shared" si="179"/>
        <v>0</v>
      </c>
      <c r="AM170" s="112">
        <f t="shared" si="179"/>
        <v>5999.54446394</v>
      </c>
      <c r="AN170" s="112">
        <f t="shared" si="179"/>
        <v>6153.45217539</v>
      </c>
      <c r="AO170" s="112">
        <f t="shared" si="179"/>
        <v>6425.73865616</v>
      </c>
      <c r="AP170" s="112">
        <f t="shared" si="179"/>
        <v>6713.9169968</v>
      </c>
      <c r="AQ170" s="112">
        <f t="shared" si="179"/>
        <v>0</v>
      </c>
      <c r="AR170" s="112">
        <f t="shared" si="179"/>
        <v>0</v>
      </c>
      <c r="AS170" s="112">
        <f t="shared" si="179"/>
        <v>7037.70524248</v>
      </c>
      <c r="AT170" s="112">
        <f t="shared" si="179"/>
        <v>0</v>
      </c>
      <c r="AU170" s="112">
        <f t="shared" si="179"/>
        <v>0</v>
      </c>
      <c r="AV170" s="112">
        <f t="shared" si="179"/>
        <v>0</v>
      </c>
      <c r="AW170" s="112">
        <f t="shared" si="179"/>
        <v>0</v>
      </c>
      <c r="AX170" s="112">
        <f t="shared" si="179"/>
        <v>0</v>
      </c>
      <c r="AY170" s="112">
        <f t="shared" si="179"/>
        <v>0</v>
      </c>
      <c r="AZ170" s="112">
        <f t="shared" si="179"/>
        <v>6509.50771512</v>
      </c>
      <c r="BA170" s="112">
        <f t="shared" si="179"/>
        <v>0</v>
      </c>
      <c r="BB170" s="112">
        <f t="shared" si="179"/>
        <v>0</v>
      </c>
      <c r="BC170" s="112">
        <f t="shared" si="179"/>
        <v>6519.5234312</v>
      </c>
      <c r="BD170" s="112">
        <f t="shared" si="179"/>
        <v>0</v>
      </c>
      <c r="BE170" s="112">
        <f t="shared" si="179"/>
        <v>0</v>
      </c>
      <c r="BF170" s="112">
        <f t="shared" si="179"/>
        <v>0</v>
      </c>
      <c r="BG170" s="112">
        <f t="shared" si="179"/>
        <v>6393.94942873</v>
      </c>
      <c r="BH170" s="112">
        <f t="shared" si="179"/>
        <v>0</v>
      </c>
      <c r="BI170" s="112">
        <f t="shared" si="179"/>
        <v>0</v>
      </c>
      <c r="BJ170" s="112">
        <f t="shared" si="179"/>
        <v>0</v>
      </c>
      <c r="BK170" s="112">
        <f t="shared" si="179"/>
        <v>0</v>
      </c>
      <c r="BL170" s="112">
        <f t="shared" si="179"/>
        <v>0</v>
      </c>
      <c r="BM170" s="112">
        <f t="shared" si="179"/>
        <v>0</v>
      </c>
      <c r="BN170" s="112">
        <f t="shared" si="179"/>
        <v>6227.1757768</v>
      </c>
      <c r="BO170" s="112">
        <f aca="true" t="shared" si="180" ref="BO170:DZ170">ROUND(IF((OR(BO168=1,BO169=1))=TRUE(),0,BO119/BO108),8)</f>
        <v>6132.98453497</v>
      </c>
      <c r="BP170" s="112">
        <f t="shared" si="180"/>
        <v>0</v>
      </c>
      <c r="BQ170" s="112">
        <f t="shared" si="180"/>
        <v>6978.58305152</v>
      </c>
      <c r="BR170" s="112">
        <f t="shared" si="180"/>
        <v>6476.89674184</v>
      </c>
      <c r="BS170" s="112">
        <f t="shared" si="180"/>
        <v>6484.73802585</v>
      </c>
      <c r="BT170" s="112">
        <f t="shared" si="180"/>
        <v>0</v>
      </c>
      <c r="BU170" s="112">
        <f t="shared" si="180"/>
        <v>0</v>
      </c>
      <c r="BV170" s="112">
        <f t="shared" si="180"/>
        <v>0</v>
      </c>
      <c r="BW170" s="112">
        <f t="shared" si="180"/>
        <v>0</v>
      </c>
      <c r="BX170" s="112">
        <f t="shared" si="180"/>
        <v>0</v>
      </c>
      <c r="BY170" s="112">
        <f t="shared" si="180"/>
        <v>5878.13977523</v>
      </c>
      <c r="BZ170" s="112">
        <f t="shared" si="180"/>
        <v>0</v>
      </c>
      <c r="CA170" s="112">
        <f t="shared" si="180"/>
        <v>0</v>
      </c>
      <c r="CB170" s="112">
        <f t="shared" si="180"/>
        <v>0</v>
      </c>
      <c r="CC170" s="112">
        <f t="shared" si="180"/>
        <v>0</v>
      </c>
      <c r="CD170" s="112">
        <f t="shared" si="180"/>
        <v>0</v>
      </c>
      <c r="CE170" s="112">
        <f t="shared" si="180"/>
        <v>0</v>
      </c>
      <c r="CF170" s="112">
        <f t="shared" si="180"/>
        <v>0</v>
      </c>
      <c r="CG170" s="112">
        <f t="shared" si="180"/>
        <v>0</v>
      </c>
      <c r="CH170" s="112">
        <f t="shared" si="180"/>
        <v>0</v>
      </c>
      <c r="CI170" s="112">
        <f t="shared" si="180"/>
        <v>5838.16723686</v>
      </c>
      <c r="CJ170" s="112">
        <f t="shared" si="180"/>
        <v>6354.7061072</v>
      </c>
      <c r="CK170" s="112">
        <f t="shared" si="180"/>
        <v>0</v>
      </c>
      <c r="CL170" s="112">
        <f t="shared" si="180"/>
        <v>0</v>
      </c>
      <c r="CM170" s="112">
        <f t="shared" si="180"/>
        <v>6524.52660771</v>
      </c>
      <c r="CN170" s="112">
        <f t="shared" si="180"/>
        <v>0</v>
      </c>
      <c r="CO170" s="112">
        <f t="shared" si="180"/>
        <v>0</v>
      </c>
      <c r="CP170" s="112">
        <f t="shared" si="180"/>
        <v>0</v>
      </c>
      <c r="CQ170" s="112">
        <f t="shared" si="180"/>
        <v>6258.08542773</v>
      </c>
      <c r="CR170" s="112">
        <f t="shared" si="180"/>
        <v>0</v>
      </c>
      <c r="CS170" s="112">
        <f t="shared" si="180"/>
        <v>0</v>
      </c>
      <c r="CT170" s="112">
        <f t="shared" si="180"/>
        <v>0</v>
      </c>
      <c r="CU170" s="112">
        <f t="shared" si="180"/>
        <v>0</v>
      </c>
      <c r="CV170" s="112">
        <f t="shared" si="180"/>
        <v>0</v>
      </c>
      <c r="CW170" s="112">
        <f t="shared" si="180"/>
        <v>0</v>
      </c>
      <c r="CX170" s="112">
        <f t="shared" si="180"/>
        <v>6148.90448401</v>
      </c>
      <c r="CY170" s="112">
        <f t="shared" si="180"/>
        <v>0</v>
      </c>
      <c r="CZ170" s="112">
        <f t="shared" si="180"/>
        <v>6259.02228409</v>
      </c>
      <c r="DA170" s="112">
        <f t="shared" si="180"/>
        <v>0</v>
      </c>
      <c r="DB170" s="112">
        <f t="shared" si="180"/>
        <v>0</v>
      </c>
      <c r="DC170" s="112">
        <f t="shared" si="180"/>
        <v>0</v>
      </c>
      <c r="DD170" s="112">
        <f t="shared" si="180"/>
        <v>0</v>
      </c>
      <c r="DE170" s="112">
        <f t="shared" si="180"/>
        <v>0</v>
      </c>
      <c r="DF170" s="112">
        <f t="shared" si="180"/>
        <v>6214.31314092</v>
      </c>
      <c r="DG170" s="112">
        <f t="shared" si="180"/>
        <v>0</v>
      </c>
      <c r="DH170" s="112">
        <f t="shared" si="180"/>
        <v>0</v>
      </c>
      <c r="DI170" s="112">
        <f t="shared" si="180"/>
        <v>6189.89759549</v>
      </c>
      <c r="DJ170" s="112">
        <f t="shared" si="180"/>
        <v>6213.36802304</v>
      </c>
      <c r="DK170" s="112">
        <f t="shared" si="180"/>
        <v>0</v>
      </c>
      <c r="DL170" s="112">
        <f t="shared" si="180"/>
        <v>6576.51139616</v>
      </c>
      <c r="DM170" s="112">
        <f t="shared" si="180"/>
        <v>0</v>
      </c>
      <c r="DN170" s="112">
        <f t="shared" si="180"/>
        <v>6365.63224279</v>
      </c>
      <c r="DO170" s="112">
        <f t="shared" si="180"/>
        <v>6414.54154272</v>
      </c>
      <c r="DP170" s="112">
        <f t="shared" si="180"/>
        <v>0</v>
      </c>
      <c r="DQ170" s="112">
        <f t="shared" si="180"/>
        <v>0</v>
      </c>
      <c r="DR170" s="112">
        <f t="shared" si="180"/>
        <v>6166.71797344</v>
      </c>
      <c r="DS170" s="112">
        <f t="shared" si="180"/>
        <v>6101.93443821</v>
      </c>
      <c r="DT170" s="112">
        <f t="shared" si="180"/>
        <v>0</v>
      </c>
      <c r="DU170" s="112">
        <f t="shared" si="180"/>
        <v>0</v>
      </c>
      <c r="DV170" s="112">
        <f t="shared" si="180"/>
        <v>0</v>
      </c>
      <c r="DW170" s="112">
        <f t="shared" si="180"/>
        <v>0</v>
      </c>
      <c r="DX170" s="112">
        <f t="shared" si="180"/>
        <v>0</v>
      </c>
      <c r="DY170" s="112">
        <f t="shared" si="180"/>
        <v>0</v>
      </c>
      <c r="DZ170" s="112">
        <f t="shared" si="180"/>
        <v>0</v>
      </c>
      <c r="EA170" s="112">
        <f aca="true" t="shared" si="181" ref="EA170:FX170">ROUND(IF((OR(EA168=1,EA169=1))=TRUE(),0,EA119/EA108),8)</f>
        <v>0</v>
      </c>
      <c r="EB170" s="112">
        <f t="shared" si="181"/>
        <v>6019.05707264</v>
      </c>
      <c r="EC170" s="112">
        <f t="shared" si="181"/>
        <v>0</v>
      </c>
      <c r="ED170" s="112">
        <f t="shared" si="181"/>
        <v>0</v>
      </c>
      <c r="EE170" s="112">
        <f t="shared" si="181"/>
        <v>0</v>
      </c>
      <c r="EF170" s="112">
        <f t="shared" si="181"/>
        <v>6118.41782292</v>
      </c>
      <c r="EG170" s="112">
        <f t="shared" si="181"/>
        <v>0</v>
      </c>
      <c r="EH170" s="112">
        <f t="shared" si="181"/>
        <v>0</v>
      </c>
      <c r="EI170" s="112">
        <f t="shared" si="181"/>
        <v>6354.11127776</v>
      </c>
      <c r="EJ170" s="112">
        <f t="shared" si="181"/>
        <v>0</v>
      </c>
      <c r="EK170" s="112">
        <f t="shared" si="181"/>
        <v>0</v>
      </c>
      <c r="EL170" s="112">
        <f t="shared" si="181"/>
        <v>0</v>
      </c>
      <c r="EM170" s="112">
        <f t="shared" si="181"/>
        <v>6055.9144672</v>
      </c>
      <c r="EN170" s="112">
        <f t="shared" si="181"/>
        <v>6067.08404224</v>
      </c>
      <c r="EO170" s="112">
        <f t="shared" si="181"/>
        <v>0</v>
      </c>
      <c r="EP170" s="112">
        <f t="shared" si="181"/>
        <v>0</v>
      </c>
      <c r="EQ170" s="112">
        <f t="shared" si="181"/>
        <v>0</v>
      </c>
      <c r="ER170" s="112">
        <f t="shared" si="181"/>
        <v>0</v>
      </c>
      <c r="ES170" s="112">
        <f t="shared" si="181"/>
        <v>0</v>
      </c>
      <c r="ET170" s="112">
        <f t="shared" si="181"/>
        <v>0</v>
      </c>
      <c r="EU170" s="112">
        <f t="shared" si="181"/>
        <v>5909.52473894</v>
      </c>
      <c r="EV170" s="112">
        <f t="shared" si="181"/>
        <v>0</v>
      </c>
      <c r="EW170" s="112">
        <f t="shared" si="181"/>
        <v>0</v>
      </c>
      <c r="EX170" s="112">
        <f t="shared" si="181"/>
        <v>0</v>
      </c>
      <c r="EY170" s="112">
        <f t="shared" si="181"/>
        <v>6026.77939077</v>
      </c>
      <c r="EZ170" s="112">
        <f t="shared" si="181"/>
        <v>0</v>
      </c>
      <c r="FA170" s="112">
        <f t="shared" si="181"/>
        <v>0</v>
      </c>
      <c r="FB170" s="112">
        <f t="shared" si="181"/>
        <v>6153.29575728</v>
      </c>
      <c r="FC170" s="112">
        <f t="shared" si="181"/>
        <v>0</v>
      </c>
      <c r="FD170" s="112">
        <f t="shared" si="181"/>
        <v>0</v>
      </c>
      <c r="FE170" s="112">
        <f t="shared" si="181"/>
        <v>0</v>
      </c>
      <c r="FF170" s="112">
        <f t="shared" si="181"/>
        <v>0</v>
      </c>
      <c r="FG170" s="112">
        <f t="shared" si="181"/>
        <v>0</v>
      </c>
      <c r="FH170" s="112">
        <f t="shared" si="181"/>
        <v>0</v>
      </c>
      <c r="FI170" s="112">
        <f t="shared" si="181"/>
        <v>6318.29869009</v>
      </c>
      <c r="FJ170" s="112">
        <f t="shared" si="181"/>
        <v>0</v>
      </c>
      <c r="FK170" s="112">
        <f t="shared" si="181"/>
        <v>6366.79987095</v>
      </c>
      <c r="FL170" s="112">
        <f t="shared" si="181"/>
        <v>0</v>
      </c>
      <c r="FM170" s="112">
        <f t="shared" si="181"/>
        <v>0</v>
      </c>
      <c r="FN170" s="112">
        <f t="shared" si="181"/>
        <v>6399.29848755</v>
      </c>
      <c r="FO170" s="112">
        <f t="shared" si="181"/>
        <v>6304.26567223</v>
      </c>
      <c r="FP170" s="112">
        <f t="shared" si="181"/>
        <v>6467.81182368</v>
      </c>
      <c r="FQ170" s="112">
        <f t="shared" si="181"/>
        <v>6254.66681075</v>
      </c>
      <c r="FR170" s="112">
        <f t="shared" si="181"/>
        <v>0</v>
      </c>
      <c r="FS170" s="112">
        <f t="shared" si="181"/>
        <v>0</v>
      </c>
      <c r="FT170" s="112">
        <f t="shared" si="181"/>
        <v>0</v>
      </c>
      <c r="FU170" s="112">
        <f t="shared" si="181"/>
        <v>6372.68978394</v>
      </c>
      <c r="FV170" s="112">
        <f t="shared" si="181"/>
        <v>6157.44083725</v>
      </c>
      <c r="FW170" s="112">
        <f t="shared" si="181"/>
        <v>0</v>
      </c>
      <c r="FX170" s="112">
        <f t="shared" si="181"/>
        <v>0</v>
      </c>
      <c r="FY170" s="112"/>
      <c r="FZ170" s="59"/>
      <c r="GA170" s="59"/>
      <c r="GB170" s="59"/>
      <c r="GC170" s="59"/>
      <c r="GD170" s="59"/>
      <c r="GE170" s="59"/>
      <c r="GF170" s="59"/>
      <c r="GG170" s="10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</row>
    <row r="171" spans="1:195" ht="15">
      <c r="A171" s="2"/>
      <c r="B171" s="5" t="s">
        <v>479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1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2"/>
      <c r="GF171" s="2"/>
      <c r="GG171" s="10"/>
      <c r="GH171" s="40"/>
      <c r="GI171" s="40"/>
      <c r="GJ171" s="40"/>
      <c r="GK171" s="40"/>
      <c r="GL171" s="40"/>
      <c r="GM171" s="40"/>
    </row>
    <row r="172" spans="1:207" ht="15">
      <c r="A172" s="3" t="s">
        <v>480</v>
      </c>
      <c r="B172" s="5" t="s">
        <v>481</v>
      </c>
      <c r="C172" s="114">
        <f>ROUND(IF((OR(C168=1,C169=1))=TRUE(),0,((1027-459)*0.00020599)+1.1215),4)</f>
        <v>1.2385</v>
      </c>
      <c r="D172" s="114">
        <f>ROUND(IF((OR(D168=1,D169=1))=TRUE(),0,((1027-459)*0.00020599)+1.1215),4)</f>
        <v>0</v>
      </c>
      <c r="E172" s="114">
        <f>ROUND(IF((OR(E168=1,E169=1))=TRUE(),0,((1027-459)*0.00020599)+1.1215),4)</f>
        <v>1.2385</v>
      </c>
      <c r="F172" s="114">
        <f aca="true" t="shared" si="182" ref="F172:BQ172">ROUND(IF((OR(F168=1,F169=1))=TRUE(),0,(1027-459)*0.00020599+1.1215),4)</f>
        <v>0</v>
      </c>
      <c r="G172" s="114">
        <f t="shared" si="182"/>
        <v>0</v>
      </c>
      <c r="H172" s="114">
        <f t="shared" si="182"/>
        <v>0</v>
      </c>
      <c r="I172" s="114">
        <f t="shared" si="182"/>
        <v>1.2385</v>
      </c>
      <c r="J172" s="114">
        <f t="shared" si="182"/>
        <v>1.2385</v>
      </c>
      <c r="K172" s="114">
        <f t="shared" si="182"/>
        <v>0</v>
      </c>
      <c r="L172" s="114">
        <f t="shared" si="182"/>
        <v>1.2385</v>
      </c>
      <c r="M172" s="114">
        <f t="shared" si="182"/>
        <v>1.2385</v>
      </c>
      <c r="N172" s="114">
        <f t="shared" si="182"/>
        <v>0</v>
      </c>
      <c r="O172" s="114">
        <f t="shared" si="182"/>
        <v>0</v>
      </c>
      <c r="P172" s="114">
        <f t="shared" si="182"/>
        <v>0</v>
      </c>
      <c r="Q172" s="114">
        <f t="shared" si="182"/>
        <v>1.2385</v>
      </c>
      <c r="R172" s="114">
        <f t="shared" si="182"/>
        <v>0</v>
      </c>
      <c r="S172" s="114">
        <f t="shared" si="182"/>
        <v>1.2385</v>
      </c>
      <c r="T172" s="114">
        <f t="shared" si="182"/>
        <v>0</v>
      </c>
      <c r="U172" s="114">
        <f t="shared" si="182"/>
        <v>0</v>
      </c>
      <c r="V172" s="114">
        <f t="shared" si="182"/>
        <v>0</v>
      </c>
      <c r="W172" s="115">
        <f t="shared" si="182"/>
        <v>0</v>
      </c>
      <c r="X172" s="114">
        <f t="shared" si="182"/>
        <v>0</v>
      </c>
      <c r="Y172" s="114">
        <f t="shared" si="182"/>
        <v>1.2385</v>
      </c>
      <c r="Z172" s="114">
        <f t="shared" si="182"/>
        <v>0</v>
      </c>
      <c r="AA172" s="114">
        <f t="shared" si="182"/>
        <v>0</v>
      </c>
      <c r="AB172" s="114">
        <f t="shared" si="182"/>
        <v>0</v>
      </c>
      <c r="AC172" s="114">
        <f t="shared" si="182"/>
        <v>0</v>
      </c>
      <c r="AD172" s="114">
        <f t="shared" si="182"/>
        <v>0</v>
      </c>
      <c r="AE172" s="114">
        <f t="shared" si="182"/>
        <v>0</v>
      </c>
      <c r="AF172" s="114">
        <f t="shared" si="182"/>
        <v>0</v>
      </c>
      <c r="AG172" s="114">
        <f t="shared" si="182"/>
        <v>0</v>
      </c>
      <c r="AH172" s="114">
        <f t="shared" si="182"/>
        <v>1.2385</v>
      </c>
      <c r="AI172" s="114">
        <f t="shared" si="182"/>
        <v>0</v>
      </c>
      <c r="AJ172" s="114">
        <f t="shared" si="182"/>
        <v>0</v>
      </c>
      <c r="AK172" s="114">
        <f t="shared" si="182"/>
        <v>0</v>
      </c>
      <c r="AL172" s="114">
        <f t="shared" si="182"/>
        <v>0</v>
      </c>
      <c r="AM172" s="114">
        <f t="shared" si="182"/>
        <v>1.2385</v>
      </c>
      <c r="AN172" s="114">
        <f t="shared" si="182"/>
        <v>1.2385</v>
      </c>
      <c r="AO172" s="114">
        <f t="shared" si="182"/>
        <v>1.2385</v>
      </c>
      <c r="AP172" s="114">
        <f t="shared" si="182"/>
        <v>1.2385</v>
      </c>
      <c r="AQ172" s="114">
        <f t="shared" si="182"/>
        <v>0</v>
      </c>
      <c r="AR172" s="114">
        <f t="shared" si="182"/>
        <v>0</v>
      </c>
      <c r="AS172" s="114">
        <f t="shared" si="182"/>
        <v>1.2385</v>
      </c>
      <c r="AT172" s="114">
        <f t="shared" si="182"/>
        <v>0</v>
      </c>
      <c r="AU172" s="114">
        <f t="shared" si="182"/>
        <v>0</v>
      </c>
      <c r="AV172" s="114">
        <f t="shared" si="182"/>
        <v>0</v>
      </c>
      <c r="AW172" s="114">
        <f t="shared" si="182"/>
        <v>0</v>
      </c>
      <c r="AX172" s="114">
        <f t="shared" si="182"/>
        <v>0</v>
      </c>
      <c r="AY172" s="114">
        <f t="shared" si="182"/>
        <v>0</v>
      </c>
      <c r="AZ172" s="114">
        <f t="shared" si="182"/>
        <v>1.2385</v>
      </c>
      <c r="BA172" s="114">
        <f t="shared" si="182"/>
        <v>0</v>
      </c>
      <c r="BB172" s="114">
        <f t="shared" si="182"/>
        <v>0</v>
      </c>
      <c r="BC172" s="114">
        <f t="shared" si="182"/>
        <v>1.2385</v>
      </c>
      <c r="BD172" s="114">
        <f t="shared" si="182"/>
        <v>0</v>
      </c>
      <c r="BE172" s="114">
        <f t="shared" si="182"/>
        <v>0</v>
      </c>
      <c r="BF172" s="114">
        <f t="shared" si="182"/>
        <v>0</v>
      </c>
      <c r="BG172" s="114">
        <f t="shared" si="182"/>
        <v>1.2385</v>
      </c>
      <c r="BH172" s="114">
        <f t="shared" si="182"/>
        <v>0</v>
      </c>
      <c r="BI172" s="114">
        <f t="shared" si="182"/>
        <v>0</v>
      </c>
      <c r="BJ172" s="114">
        <f t="shared" si="182"/>
        <v>0</v>
      </c>
      <c r="BK172" s="114">
        <f t="shared" si="182"/>
        <v>0</v>
      </c>
      <c r="BL172" s="114">
        <f t="shared" si="182"/>
        <v>0</v>
      </c>
      <c r="BM172" s="114">
        <f t="shared" si="182"/>
        <v>0</v>
      </c>
      <c r="BN172" s="114">
        <f t="shared" si="182"/>
        <v>1.2385</v>
      </c>
      <c r="BO172" s="114">
        <f t="shared" si="182"/>
        <v>1.2385</v>
      </c>
      <c r="BP172" s="114">
        <f t="shared" si="182"/>
        <v>0</v>
      </c>
      <c r="BQ172" s="114">
        <f t="shared" si="182"/>
        <v>1.2385</v>
      </c>
      <c r="BR172" s="114">
        <f aca="true" t="shared" si="183" ref="BR172:EC172">ROUND(IF((OR(BR168=1,BR169=1))=TRUE(),0,(1027-459)*0.00020599+1.1215),4)</f>
        <v>1.2385</v>
      </c>
      <c r="BS172" s="114">
        <f t="shared" si="183"/>
        <v>1.2385</v>
      </c>
      <c r="BT172" s="114">
        <f t="shared" si="183"/>
        <v>0</v>
      </c>
      <c r="BU172" s="114">
        <f t="shared" si="183"/>
        <v>0</v>
      </c>
      <c r="BV172" s="114">
        <f t="shared" si="183"/>
        <v>0</v>
      </c>
      <c r="BW172" s="114">
        <f t="shared" si="183"/>
        <v>0</v>
      </c>
      <c r="BX172" s="114">
        <f t="shared" si="183"/>
        <v>0</v>
      </c>
      <c r="BY172" s="114">
        <f t="shared" si="183"/>
        <v>1.2385</v>
      </c>
      <c r="BZ172" s="114">
        <f t="shared" si="183"/>
        <v>0</v>
      </c>
      <c r="CA172" s="114">
        <f t="shared" si="183"/>
        <v>0</v>
      </c>
      <c r="CB172" s="114">
        <f t="shared" si="183"/>
        <v>0</v>
      </c>
      <c r="CC172" s="114">
        <f t="shared" si="183"/>
        <v>0</v>
      </c>
      <c r="CD172" s="114">
        <f t="shared" si="183"/>
        <v>0</v>
      </c>
      <c r="CE172" s="114">
        <f t="shared" si="183"/>
        <v>0</v>
      </c>
      <c r="CF172" s="114">
        <f t="shared" si="183"/>
        <v>0</v>
      </c>
      <c r="CG172" s="114">
        <f t="shared" si="183"/>
        <v>0</v>
      </c>
      <c r="CH172" s="114">
        <f t="shared" si="183"/>
        <v>0</v>
      </c>
      <c r="CI172" s="114">
        <f t="shared" si="183"/>
        <v>1.2385</v>
      </c>
      <c r="CJ172" s="114">
        <f t="shared" si="183"/>
        <v>1.2385</v>
      </c>
      <c r="CK172" s="114">
        <f t="shared" si="183"/>
        <v>0</v>
      </c>
      <c r="CL172" s="114">
        <f t="shared" si="183"/>
        <v>0</v>
      </c>
      <c r="CM172" s="114">
        <f t="shared" si="183"/>
        <v>1.2385</v>
      </c>
      <c r="CN172" s="114">
        <f t="shared" si="183"/>
        <v>0</v>
      </c>
      <c r="CO172" s="114">
        <f t="shared" si="183"/>
        <v>0</v>
      </c>
      <c r="CP172" s="114">
        <f t="shared" si="183"/>
        <v>0</v>
      </c>
      <c r="CQ172" s="114">
        <f t="shared" si="183"/>
        <v>1.2385</v>
      </c>
      <c r="CR172" s="114">
        <f t="shared" si="183"/>
        <v>0</v>
      </c>
      <c r="CS172" s="114">
        <f t="shared" si="183"/>
        <v>0</v>
      </c>
      <c r="CT172" s="114">
        <f t="shared" si="183"/>
        <v>0</v>
      </c>
      <c r="CU172" s="114">
        <f t="shared" si="183"/>
        <v>0</v>
      </c>
      <c r="CV172" s="114">
        <f t="shared" si="183"/>
        <v>0</v>
      </c>
      <c r="CW172" s="114">
        <f t="shared" si="183"/>
        <v>0</v>
      </c>
      <c r="CX172" s="114">
        <f t="shared" si="183"/>
        <v>1.2385</v>
      </c>
      <c r="CY172" s="114">
        <f t="shared" si="183"/>
        <v>0</v>
      </c>
      <c r="CZ172" s="114">
        <f t="shared" si="183"/>
        <v>1.2385</v>
      </c>
      <c r="DA172" s="114">
        <f t="shared" si="183"/>
        <v>0</v>
      </c>
      <c r="DB172" s="114">
        <f t="shared" si="183"/>
        <v>0</v>
      </c>
      <c r="DC172" s="114">
        <f t="shared" si="183"/>
        <v>0</v>
      </c>
      <c r="DD172" s="114">
        <f t="shared" si="183"/>
        <v>0</v>
      </c>
      <c r="DE172" s="114">
        <f t="shared" si="183"/>
        <v>0</v>
      </c>
      <c r="DF172" s="114">
        <f t="shared" si="183"/>
        <v>1.2385</v>
      </c>
      <c r="DG172" s="114">
        <f t="shared" si="183"/>
        <v>0</v>
      </c>
      <c r="DH172" s="114">
        <f t="shared" si="183"/>
        <v>0</v>
      </c>
      <c r="DI172" s="114">
        <f t="shared" si="183"/>
        <v>1.2385</v>
      </c>
      <c r="DJ172" s="114">
        <f t="shared" si="183"/>
        <v>1.2385</v>
      </c>
      <c r="DK172" s="114">
        <f t="shared" si="183"/>
        <v>0</v>
      </c>
      <c r="DL172" s="114">
        <f t="shared" si="183"/>
        <v>1.2385</v>
      </c>
      <c r="DM172" s="114">
        <f t="shared" si="183"/>
        <v>0</v>
      </c>
      <c r="DN172" s="114">
        <f t="shared" si="183"/>
        <v>1.2385</v>
      </c>
      <c r="DO172" s="114">
        <f t="shared" si="183"/>
        <v>1.2385</v>
      </c>
      <c r="DP172" s="114">
        <f t="shared" si="183"/>
        <v>0</v>
      </c>
      <c r="DQ172" s="114">
        <f t="shared" si="183"/>
        <v>0</v>
      </c>
      <c r="DR172" s="114">
        <f t="shared" si="183"/>
        <v>1.2385</v>
      </c>
      <c r="DS172" s="114">
        <f t="shared" si="183"/>
        <v>1.2385</v>
      </c>
      <c r="DT172" s="114">
        <f t="shared" si="183"/>
        <v>0</v>
      </c>
      <c r="DU172" s="114">
        <f t="shared" si="183"/>
        <v>0</v>
      </c>
      <c r="DV172" s="114">
        <f t="shared" si="183"/>
        <v>0</v>
      </c>
      <c r="DW172" s="114">
        <f t="shared" si="183"/>
        <v>0</v>
      </c>
      <c r="DX172" s="114">
        <f t="shared" si="183"/>
        <v>0</v>
      </c>
      <c r="DY172" s="114">
        <f t="shared" si="183"/>
        <v>0</v>
      </c>
      <c r="DZ172" s="114">
        <f t="shared" si="183"/>
        <v>0</v>
      </c>
      <c r="EA172" s="114">
        <f t="shared" si="183"/>
        <v>0</v>
      </c>
      <c r="EB172" s="114">
        <f t="shared" si="183"/>
        <v>1.2385</v>
      </c>
      <c r="EC172" s="114">
        <f t="shared" si="183"/>
        <v>0</v>
      </c>
      <c r="ED172" s="114">
        <f aca="true" t="shared" si="184" ref="ED172:FZ172">ROUND(IF((OR(ED168=1,ED169=1))=TRUE(),0,(1027-459)*0.00020599+1.1215),4)</f>
        <v>0</v>
      </c>
      <c r="EE172" s="114">
        <f t="shared" si="184"/>
        <v>0</v>
      </c>
      <c r="EF172" s="114">
        <f t="shared" si="184"/>
        <v>1.2385</v>
      </c>
      <c r="EG172" s="114">
        <f t="shared" si="184"/>
        <v>0</v>
      </c>
      <c r="EH172" s="114">
        <f t="shared" si="184"/>
        <v>0</v>
      </c>
      <c r="EI172" s="114">
        <f t="shared" si="184"/>
        <v>1.2385</v>
      </c>
      <c r="EJ172" s="114">
        <f t="shared" si="184"/>
        <v>0</v>
      </c>
      <c r="EK172" s="114">
        <f t="shared" si="184"/>
        <v>0</v>
      </c>
      <c r="EL172" s="114">
        <f t="shared" si="184"/>
        <v>0</v>
      </c>
      <c r="EM172" s="114">
        <f t="shared" si="184"/>
        <v>1.2385</v>
      </c>
      <c r="EN172" s="114">
        <f t="shared" si="184"/>
        <v>1.2385</v>
      </c>
      <c r="EO172" s="114">
        <f t="shared" si="184"/>
        <v>0</v>
      </c>
      <c r="EP172" s="114">
        <f t="shared" si="184"/>
        <v>0</v>
      </c>
      <c r="EQ172" s="114">
        <f t="shared" si="184"/>
        <v>0</v>
      </c>
      <c r="ER172" s="114">
        <f t="shared" si="184"/>
        <v>0</v>
      </c>
      <c r="ES172" s="114">
        <f t="shared" si="184"/>
        <v>0</v>
      </c>
      <c r="ET172" s="114">
        <f t="shared" si="184"/>
        <v>0</v>
      </c>
      <c r="EU172" s="114">
        <f t="shared" si="184"/>
        <v>1.2385</v>
      </c>
      <c r="EV172" s="114">
        <f t="shared" si="184"/>
        <v>0</v>
      </c>
      <c r="EW172" s="114">
        <f t="shared" si="184"/>
        <v>0</v>
      </c>
      <c r="EX172" s="114">
        <f t="shared" si="184"/>
        <v>0</v>
      </c>
      <c r="EY172" s="114">
        <f t="shared" si="184"/>
        <v>1.2385</v>
      </c>
      <c r="EZ172" s="114">
        <f t="shared" si="184"/>
        <v>0</v>
      </c>
      <c r="FA172" s="114">
        <f t="shared" si="184"/>
        <v>0</v>
      </c>
      <c r="FB172" s="114">
        <f t="shared" si="184"/>
        <v>1.2385</v>
      </c>
      <c r="FC172" s="114">
        <f t="shared" si="184"/>
        <v>0</v>
      </c>
      <c r="FD172" s="114">
        <f t="shared" si="184"/>
        <v>0</v>
      </c>
      <c r="FE172" s="114">
        <f t="shared" si="184"/>
        <v>0</v>
      </c>
      <c r="FF172" s="114">
        <f t="shared" si="184"/>
        <v>0</v>
      </c>
      <c r="FG172" s="114">
        <f t="shared" si="184"/>
        <v>0</v>
      </c>
      <c r="FH172" s="114">
        <f t="shared" si="184"/>
        <v>0</v>
      </c>
      <c r="FI172" s="114">
        <f t="shared" si="184"/>
        <v>1.2385</v>
      </c>
      <c r="FJ172" s="114">
        <f t="shared" si="184"/>
        <v>0</v>
      </c>
      <c r="FK172" s="114">
        <f t="shared" si="184"/>
        <v>1.2385</v>
      </c>
      <c r="FL172" s="114">
        <f t="shared" si="184"/>
        <v>0</v>
      </c>
      <c r="FM172" s="114">
        <f t="shared" si="184"/>
        <v>0</v>
      </c>
      <c r="FN172" s="114">
        <f t="shared" si="184"/>
        <v>1.2385</v>
      </c>
      <c r="FO172" s="114">
        <f t="shared" si="184"/>
        <v>1.2385</v>
      </c>
      <c r="FP172" s="114">
        <f t="shared" si="184"/>
        <v>1.2385</v>
      </c>
      <c r="FQ172" s="114">
        <f t="shared" si="184"/>
        <v>1.2385</v>
      </c>
      <c r="FR172" s="114">
        <f t="shared" si="184"/>
        <v>0</v>
      </c>
      <c r="FS172" s="114">
        <f t="shared" si="184"/>
        <v>0</v>
      </c>
      <c r="FT172" s="114">
        <f t="shared" si="184"/>
        <v>0</v>
      </c>
      <c r="FU172" s="114">
        <f t="shared" si="184"/>
        <v>1.2385</v>
      </c>
      <c r="FV172" s="114">
        <f t="shared" si="184"/>
        <v>1.2385</v>
      </c>
      <c r="FW172" s="114">
        <f t="shared" si="184"/>
        <v>0</v>
      </c>
      <c r="FX172" s="114">
        <f t="shared" si="184"/>
        <v>0</v>
      </c>
      <c r="FY172" s="114"/>
      <c r="FZ172" s="59"/>
      <c r="GA172" s="59"/>
      <c r="GB172" s="59"/>
      <c r="GC172" s="59"/>
      <c r="GD172" s="59"/>
      <c r="GE172" s="59"/>
      <c r="GF172" s="59"/>
      <c r="GG172" s="10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</row>
    <row r="173" spans="1:207" ht="15">
      <c r="A173" s="2"/>
      <c r="B173" s="5" t="s">
        <v>482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1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2"/>
      <c r="GF173" s="2"/>
      <c r="GG173" s="1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</row>
    <row r="174" spans="1:207" ht="15">
      <c r="A174" s="3" t="s">
        <v>483</v>
      </c>
      <c r="B174" s="5" t="s">
        <v>484</v>
      </c>
      <c r="C174" s="59">
        <f>ROUND(IF((OR(C168=1,C169=1))=TRUE(),0,C170*C172),8)</f>
        <v>8151.59188167</v>
      </c>
      <c r="D174" s="59">
        <f aca="true" t="shared" si="185" ref="D174:BO174">ROUND(IF((OR(D168=1,D169=1))=TRUE(),0,D170*D172),8)</f>
        <v>0</v>
      </c>
      <c r="E174" s="59">
        <f t="shared" si="185"/>
        <v>8093.87855085</v>
      </c>
      <c r="F174" s="59">
        <f t="shared" si="185"/>
        <v>0</v>
      </c>
      <c r="G174" s="59">
        <f t="shared" si="185"/>
        <v>0</v>
      </c>
      <c r="H174" s="59">
        <f t="shared" si="185"/>
        <v>0</v>
      </c>
      <c r="I174" s="59">
        <f t="shared" si="185"/>
        <v>8110.73593483</v>
      </c>
      <c r="J174" s="59">
        <f t="shared" si="185"/>
        <v>7580.03631911</v>
      </c>
      <c r="K174" s="59">
        <f t="shared" si="185"/>
        <v>0</v>
      </c>
      <c r="L174" s="59">
        <f t="shared" si="185"/>
        <v>8247.53019869</v>
      </c>
      <c r="M174" s="59">
        <f t="shared" si="185"/>
        <v>8223.7676515</v>
      </c>
      <c r="N174" s="59">
        <f t="shared" si="185"/>
        <v>0</v>
      </c>
      <c r="O174" s="59">
        <f t="shared" si="185"/>
        <v>0</v>
      </c>
      <c r="P174" s="59">
        <f t="shared" si="185"/>
        <v>0</v>
      </c>
      <c r="Q174" s="59">
        <f t="shared" si="185"/>
        <v>8302.8397169</v>
      </c>
      <c r="R174" s="59">
        <f t="shared" si="185"/>
        <v>0</v>
      </c>
      <c r="S174" s="59">
        <f t="shared" si="185"/>
        <v>7876.4562918</v>
      </c>
      <c r="T174" s="59">
        <f t="shared" si="185"/>
        <v>0</v>
      </c>
      <c r="U174" s="59">
        <f t="shared" si="185"/>
        <v>0</v>
      </c>
      <c r="V174" s="59">
        <f t="shared" si="185"/>
        <v>0</v>
      </c>
      <c r="W174" s="58">
        <f t="shared" si="185"/>
        <v>0</v>
      </c>
      <c r="X174" s="59">
        <f t="shared" si="185"/>
        <v>0</v>
      </c>
      <c r="Y174" s="59">
        <f t="shared" si="185"/>
        <v>7199.72369541</v>
      </c>
      <c r="Z174" s="59">
        <f t="shared" si="185"/>
        <v>0</v>
      </c>
      <c r="AA174" s="59">
        <f t="shared" si="185"/>
        <v>0</v>
      </c>
      <c r="AB174" s="59">
        <f t="shared" si="185"/>
        <v>0</v>
      </c>
      <c r="AC174" s="59">
        <f t="shared" si="185"/>
        <v>0</v>
      </c>
      <c r="AD174" s="59">
        <f t="shared" si="185"/>
        <v>0</v>
      </c>
      <c r="AE174" s="59">
        <f t="shared" si="185"/>
        <v>0</v>
      </c>
      <c r="AF174" s="59">
        <f t="shared" si="185"/>
        <v>0</v>
      </c>
      <c r="AG174" s="59">
        <f t="shared" si="185"/>
        <v>0</v>
      </c>
      <c r="AH174" s="59">
        <f t="shared" si="185"/>
        <v>7437.86007979</v>
      </c>
      <c r="AI174" s="59">
        <f t="shared" si="185"/>
        <v>0</v>
      </c>
      <c r="AJ174" s="59">
        <f t="shared" si="185"/>
        <v>0</v>
      </c>
      <c r="AK174" s="59">
        <f t="shared" si="185"/>
        <v>0</v>
      </c>
      <c r="AL174" s="59">
        <f t="shared" si="185"/>
        <v>0</v>
      </c>
      <c r="AM174" s="59">
        <f t="shared" si="185"/>
        <v>7430.43581859</v>
      </c>
      <c r="AN174" s="59">
        <f t="shared" si="185"/>
        <v>7621.05051922</v>
      </c>
      <c r="AO174" s="59">
        <f t="shared" si="185"/>
        <v>7958.27732565</v>
      </c>
      <c r="AP174" s="59">
        <f t="shared" si="185"/>
        <v>8315.18620054</v>
      </c>
      <c r="AQ174" s="59">
        <f t="shared" si="185"/>
        <v>0</v>
      </c>
      <c r="AR174" s="59">
        <f t="shared" si="185"/>
        <v>0</v>
      </c>
      <c r="AS174" s="59">
        <f t="shared" si="185"/>
        <v>8716.19794281</v>
      </c>
      <c r="AT174" s="59">
        <f t="shared" si="185"/>
        <v>0</v>
      </c>
      <c r="AU174" s="59">
        <f t="shared" si="185"/>
        <v>0</v>
      </c>
      <c r="AV174" s="59">
        <f t="shared" si="185"/>
        <v>0</v>
      </c>
      <c r="AW174" s="59">
        <f t="shared" si="185"/>
        <v>0</v>
      </c>
      <c r="AX174" s="59">
        <f t="shared" si="185"/>
        <v>0</v>
      </c>
      <c r="AY174" s="59">
        <f t="shared" si="185"/>
        <v>0</v>
      </c>
      <c r="AZ174" s="59">
        <f t="shared" si="185"/>
        <v>8062.02530518</v>
      </c>
      <c r="BA174" s="59">
        <f t="shared" si="185"/>
        <v>0</v>
      </c>
      <c r="BB174" s="59">
        <f t="shared" si="185"/>
        <v>0</v>
      </c>
      <c r="BC174" s="59">
        <f t="shared" si="185"/>
        <v>8074.42976954</v>
      </c>
      <c r="BD174" s="59">
        <f t="shared" si="185"/>
        <v>0</v>
      </c>
      <c r="BE174" s="59">
        <f t="shared" si="185"/>
        <v>0</v>
      </c>
      <c r="BF174" s="59">
        <f t="shared" si="185"/>
        <v>0</v>
      </c>
      <c r="BG174" s="59">
        <f t="shared" si="185"/>
        <v>7918.90636748</v>
      </c>
      <c r="BH174" s="59">
        <f t="shared" si="185"/>
        <v>0</v>
      </c>
      <c r="BI174" s="59">
        <f t="shared" si="185"/>
        <v>0</v>
      </c>
      <c r="BJ174" s="59">
        <f t="shared" si="185"/>
        <v>0</v>
      </c>
      <c r="BK174" s="59">
        <f t="shared" si="185"/>
        <v>0</v>
      </c>
      <c r="BL174" s="59">
        <f t="shared" si="185"/>
        <v>0</v>
      </c>
      <c r="BM174" s="59">
        <f t="shared" si="185"/>
        <v>0</v>
      </c>
      <c r="BN174" s="59">
        <f t="shared" si="185"/>
        <v>7712.35719957</v>
      </c>
      <c r="BO174" s="59">
        <f t="shared" si="185"/>
        <v>7595.70134656</v>
      </c>
      <c r="BP174" s="59">
        <f aca="true" t="shared" si="186" ref="BP174:EA174">ROUND(IF((OR(BP168=1,BP169=1))=TRUE(),0,BP170*BP172),8)</f>
        <v>0</v>
      </c>
      <c r="BQ174" s="59">
        <f t="shared" si="186"/>
        <v>8642.97510931</v>
      </c>
      <c r="BR174" s="59">
        <f t="shared" si="186"/>
        <v>8021.63661477</v>
      </c>
      <c r="BS174" s="59">
        <f t="shared" si="186"/>
        <v>8031.34804502</v>
      </c>
      <c r="BT174" s="59">
        <f t="shared" si="186"/>
        <v>0</v>
      </c>
      <c r="BU174" s="59">
        <f t="shared" si="186"/>
        <v>0</v>
      </c>
      <c r="BV174" s="59">
        <f t="shared" si="186"/>
        <v>0</v>
      </c>
      <c r="BW174" s="59">
        <f t="shared" si="186"/>
        <v>0</v>
      </c>
      <c r="BX174" s="59">
        <f t="shared" si="186"/>
        <v>0</v>
      </c>
      <c r="BY174" s="59">
        <f t="shared" si="186"/>
        <v>7280.07611162</v>
      </c>
      <c r="BZ174" s="59">
        <f t="shared" si="186"/>
        <v>0</v>
      </c>
      <c r="CA174" s="59">
        <f t="shared" si="186"/>
        <v>0</v>
      </c>
      <c r="CB174" s="59">
        <f t="shared" si="186"/>
        <v>0</v>
      </c>
      <c r="CC174" s="59">
        <f t="shared" si="186"/>
        <v>0</v>
      </c>
      <c r="CD174" s="59">
        <f t="shared" si="186"/>
        <v>0</v>
      </c>
      <c r="CE174" s="59">
        <f t="shared" si="186"/>
        <v>0</v>
      </c>
      <c r="CF174" s="59">
        <f t="shared" si="186"/>
        <v>0</v>
      </c>
      <c r="CG174" s="59">
        <f t="shared" si="186"/>
        <v>0</v>
      </c>
      <c r="CH174" s="59">
        <f t="shared" si="186"/>
        <v>0</v>
      </c>
      <c r="CI174" s="59">
        <f t="shared" si="186"/>
        <v>7230.57012285</v>
      </c>
      <c r="CJ174" s="59">
        <f t="shared" si="186"/>
        <v>7870.30351377</v>
      </c>
      <c r="CK174" s="59">
        <f t="shared" si="186"/>
        <v>0</v>
      </c>
      <c r="CL174" s="59">
        <f t="shared" si="186"/>
        <v>0</v>
      </c>
      <c r="CM174" s="59">
        <f t="shared" si="186"/>
        <v>8080.62620365</v>
      </c>
      <c r="CN174" s="59">
        <f t="shared" si="186"/>
        <v>0</v>
      </c>
      <c r="CO174" s="59">
        <f t="shared" si="186"/>
        <v>0</v>
      </c>
      <c r="CP174" s="59">
        <f t="shared" si="186"/>
        <v>0</v>
      </c>
      <c r="CQ174" s="59">
        <f t="shared" si="186"/>
        <v>7750.63880224</v>
      </c>
      <c r="CR174" s="59">
        <f t="shared" si="186"/>
        <v>0</v>
      </c>
      <c r="CS174" s="59">
        <f t="shared" si="186"/>
        <v>0</v>
      </c>
      <c r="CT174" s="59">
        <f t="shared" si="186"/>
        <v>0</v>
      </c>
      <c r="CU174" s="59">
        <f t="shared" si="186"/>
        <v>0</v>
      </c>
      <c r="CV174" s="59">
        <f t="shared" si="186"/>
        <v>0</v>
      </c>
      <c r="CW174" s="59">
        <f t="shared" si="186"/>
        <v>0</v>
      </c>
      <c r="CX174" s="59">
        <f t="shared" si="186"/>
        <v>7615.41820345</v>
      </c>
      <c r="CY174" s="59">
        <f t="shared" si="186"/>
        <v>0</v>
      </c>
      <c r="CZ174" s="59">
        <f t="shared" si="186"/>
        <v>7751.79909885</v>
      </c>
      <c r="DA174" s="59">
        <f t="shared" si="186"/>
        <v>0</v>
      </c>
      <c r="DB174" s="59">
        <f t="shared" si="186"/>
        <v>0</v>
      </c>
      <c r="DC174" s="59">
        <f t="shared" si="186"/>
        <v>0</v>
      </c>
      <c r="DD174" s="59">
        <f t="shared" si="186"/>
        <v>0</v>
      </c>
      <c r="DE174" s="59">
        <f t="shared" si="186"/>
        <v>0</v>
      </c>
      <c r="DF174" s="59">
        <f t="shared" si="186"/>
        <v>7696.42682503</v>
      </c>
      <c r="DG174" s="59">
        <f t="shared" si="186"/>
        <v>0</v>
      </c>
      <c r="DH174" s="59">
        <f t="shared" si="186"/>
        <v>0</v>
      </c>
      <c r="DI174" s="59">
        <f t="shared" si="186"/>
        <v>7666.18817201</v>
      </c>
      <c r="DJ174" s="59">
        <f t="shared" si="186"/>
        <v>7695.25629654</v>
      </c>
      <c r="DK174" s="59">
        <f t="shared" si="186"/>
        <v>0</v>
      </c>
      <c r="DL174" s="59">
        <f t="shared" si="186"/>
        <v>8145.00936414</v>
      </c>
      <c r="DM174" s="59">
        <f t="shared" si="186"/>
        <v>0</v>
      </c>
      <c r="DN174" s="59">
        <f t="shared" si="186"/>
        <v>7883.8355327</v>
      </c>
      <c r="DO174" s="59">
        <f t="shared" si="186"/>
        <v>7944.40970066</v>
      </c>
      <c r="DP174" s="59">
        <f t="shared" si="186"/>
        <v>0</v>
      </c>
      <c r="DQ174" s="59">
        <f t="shared" si="186"/>
        <v>0</v>
      </c>
      <c r="DR174" s="59">
        <f t="shared" si="186"/>
        <v>7637.48021011</v>
      </c>
      <c r="DS174" s="59">
        <f t="shared" si="186"/>
        <v>7557.24580172</v>
      </c>
      <c r="DT174" s="59">
        <f t="shared" si="186"/>
        <v>0</v>
      </c>
      <c r="DU174" s="59">
        <f t="shared" si="186"/>
        <v>0</v>
      </c>
      <c r="DV174" s="59">
        <f t="shared" si="186"/>
        <v>0</v>
      </c>
      <c r="DW174" s="59">
        <f t="shared" si="186"/>
        <v>0</v>
      </c>
      <c r="DX174" s="59">
        <f t="shared" si="186"/>
        <v>0</v>
      </c>
      <c r="DY174" s="59">
        <f t="shared" si="186"/>
        <v>0</v>
      </c>
      <c r="DZ174" s="59">
        <f t="shared" si="186"/>
        <v>0</v>
      </c>
      <c r="EA174" s="59">
        <f t="shared" si="186"/>
        <v>0</v>
      </c>
      <c r="EB174" s="59">
        <f aca="true" t="shared" si="187" ref="EB174:FX174">ROUND(IF((OR(EB168=1,EB169=1))=TRUE(),0,EB170*EB172),8)</f>
        <v>7454.60218446</v>
      </c>
      <c r="EC174" s="59">
        <f t="shared" si="187"/>
        <v>0</v>
      </c>
      <c r="ED174" s="59">
        <f t="shared" si="187"/>
        <v>0</v>
      </c>
      <c r="EE174" s="59">
        <f t="shared" si="187"/>
        <v>0</v>
      </c>
      <c r="EF174" s="59">
        <f t="shared" si="187"/>
        <v>7577.66047369</v>
      </c>
      <c r="EG174" s="59">
        <f t="shared" si="187"/>
        <v>0</v>
      </c>
      <c r="EH174" s="59">
        <f t="shared" si="187"/>
        <v>0</v>
      </c>
      <c r="EI174" s="59">
        <f t="shared" si="187"/>
        <v>7869.56681751</v>
      </c>
      <c r="EJ174" s="59">
        <f t="shared" si="187"/>
        <v>0</v>
      </c>
      <c r="EK174" s="59">
        <f t="shared" si="187"/>
        <v>0</v>
      </c>
      <c r="EL174" s="59">
        <f t="shared" si="187"/>
        <v>0</v>
      </c>
      <c r="EM174" s="59">
        <f t="shared" si="187"/>
        <v>7500.25006763</v>
      </c>
      <c r="EN174" s="59">
        <f t="shared" si="187"/>
        <v>7514.08358631</v>
      </c>
      <c r="EO174" s="59">
        <f t="shared" si="187"/>
        <v>0</v>
      </c>
      <c r="EP174" s="59">
        <f t="shared" si="187"/>
        <v>0</v>
      </c>
      <c r="EQ174" s="59">
        <f t="shared" si="187"/>
        <v>0</v>
      </c>
      <c r="ER174" s="59">
        <f t="shared" si="187"/>
        <v>0</v>
      </c>
      <c r="ES174" s="59">
        <f t="shared" si="187"/>
        <v>0</v>
      </c>
      <c r="ET174" s="59">
        <f t="shared" si="187"/>
        <v>0</v>
      </c>
      <c r="EU174" s="59">
        <f t="shared" si="187"/>
        <v>7318.94638918</v>
      </c>
      <c r="EV174" s="59">
        <f t="shared" si="187"/>
        <v>0</v>
      </c>
      <c r="EW174" s="59">
        <f t="shared" si="187"/>
        <v>0</v>
      </c>
      <c r="EX174" s="59">
        <f t="shared" si="187"/>
        <v>0</v>
      </c>
      <c r="EY174" s="59">
        <f t="shared" si="187"/>
        <v>7464.16627547</v>
      </c>
      <c r="EZ174" s="59">
        <f t="shared" si="187"/>
        <v>0</v>
      </c>
      <c r="FA174" s="59">
        <f t="shared" si="187"/>
        <v>0</v>
      </c>
      <c r="FB174" s="59">
        <f t="shared" si="187"/>
        <v>7620.85679539</v>
      </c>
      <c r="FC174" s="59">
        <f t="shared" si="187"/>
        <v>0</v>
      </c>
      <c r="FD174" s="59">
        <f t="shared" si="187"/>
        <v>0</v>
      </c>
      <c r="FE174" s="59">
        <f t="shared" si="187"/>
        <v>0</v>
      </c>
      <c r="FF174" s="59">
        <f t="shared" si="187"/>
        <v>0</v>
      </c>
      <c r="FG174" s="59">
        <f t="shared" si="187"/>
        <v>0</v>
      </c>
      <c r="FH174" s="59">
        <f t="shared" si="187"/>
        <v>0</v>
      </c>
      <c r="FI174" s="59">
        <f t="shared" si="187"/>
        <v>7825.21292768</v>
      </c>
      <c r="FJ174" s="59">
        <f t="shared" si="187"/>
        <v>0</v>
      </c>
      <c r="FK174" s="59">
        <f t="shared" si="187"/>
        <v>7885.28164017</v>
      </c>
      <c r="FL174" s="59">
        <f t="shared" si="187"/>
        <v>0</v>
      </c>
      <c r="FM174" s="59">
        <f t="shared" si="187"/>
        <v>0</v>
      </c>
      <c r="FN174" s="59">
        <f t="shared" si="187"/>
        <v>7925.53117683</v>
      </c>
      <c r="FO174" s="59">
        <f t="shared" si="187"/>
        <v>7807.83303506</v>
      </c>
      <c r="FP174" s="59">
        <f t="shared" si="187"/>
        <v>8010.38494363</v>
      </c>
      <c r="FQ174" s="59">
        <f t="shared" si="187"/>
        <v>7746.40484511</v>
      </c>
      <c r="FR174" s="59">
        <f t="shared" si="187"/>
        <v>0</v>
      </c>
      <c r="FS174" s="59">
        <f t="shared" si="187"/>
        <v>0</v>
      </c>
      <c r="FT174" s="59">
        <f t="shared" si="187"/>
        <v>0</v>
      </c>
      <c r="FU174" s="59">
        <f t="shared" si="187"/>
        <v>7892.57629741</v>
      </c>
      <c r="FV174" s="59">
        <f t="shared" si="187"/>
        <v>7625.99047693</v>
      </c>
      <c r="FW174" s="59">
        <f t="shared" si="187"/>
        <v>0</v>
      </c>
      <c r="FX174" s="59">
        <f t="shared" si="187"/>
        <v>0</v>
      </c>
      <c r="FY174" s="59"/>
      <c r="FZ174" s="59"/>
      <c r="GA174" s="59"/>
      <c r="GB174" s="59"/>
      <c r="GC174" s="59"/>
      <c r="GD174" s="59"/>
      <c r="GE174" s="59"/>
      <c r="GF174" s="59"/>
      <c r="GG174" s="10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</row>
    <row r="175" spans="1:193" ht="15">
      <c r="A175" s="2"/>
      <c r="B175" s="5" t="s">
        <v>485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1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2"/>
      <c r="GF175" s="2"/>
      <c r="GG175" s="10"/>
      <c r="GH175" s="40"/>
      <c r="GI175" s="40"/>
      <c r="GJ175" s="40"/>
      <c r="GK175" s="40"/>
    </row>
    <row r="176" spans="1:193" ht="15">
      <c r="A176" s="3" t="s">
        <v>486</v>
      </c>
      <c r="B176" s="5" t="s">
        <v>487</v>
      </c>
      <c r="C176" s="40">
        <f aca="true" t="shared" si="188" ref="C176:BN176">ROUND(IF((OR(C168=1,C169=1))=TRUE(),0,(C174*459)+(C35*C174*C133)),2)</f>
        <v>6882943.33</v>
      </c>
      <c r="D176" s="40">
        <f t="shared" si="188"/>
        <v>0</v>
      </c>
      <c r="E176" s="40">
        <f t="shared" si="188"/>
        <v>8710502.59</v>
      </c>
      <c r="F176" s="40">
        <f t="shared" si="188"/>
        <v>0</v>
      </c>
      <c r="G176" s="40">
        <f t="shared" si="188"/>
        <v>0</v>
      </c>
      <c r="H176" s="40">
        <f t="shared" si="188"/>
        <v>0</v>
      </c>
      <c r="I176" s="40">
        <f t="shared" si="188"/>
        <v>10397152.39</v>
      </c>
      <c r="J176" s="40">
        <f t="shared" si="188"/>
        <v>4511182.81</v>
      </c>
      <c r="K176" s="40">
        <f t="shared" si="188"/>
        <v>0</v>
      </c>
      <c r="L176" s="40">
        <f t="shared" si="188"/>
        <v>5211779.28</v>
      </c>
      <c r="M176" s="40">
        <f t="shared" si="188"/>
        <v>4898141.8</v>
      </c>
      <c r="N176" s="40">
        <f t="shared" si="188"/>
        <v>0</v>
      </c>
      <c r="O176" s="40">
        <f t="shared" si="188"/>
        <v>0</v>
      </c>
      <c r="P176" s="40">
        <f t="shared" si="188"/>
        <v>0</v>
      </c>
      <c r="Q176" s="40">
        <f t="shared" si="188"/>
        <v>24341401.99</v>
      </c>
      <c r="R176" s="40">
        <f t="shared" si="188"/>
        <v>0</v>
      </c>
      <c r="S176" s="40">
        <f t="shared" si="188"/>
        <v>4196292.36</v>
      </c>
      <c r="T176" s="40">
        <f t="shared" si="188"/>
        <v>0</v>
      </c>
      <c r="U176" s="40">
        <f t="shared" si="188"/>
        <v>0</v>
      </c>
      <c r="V176" s="40">
        <f t="shared" si="188"/>
        <v>0</v>
      </c>
      <c r="W176" s="41">
        <f t="shared" si="188"/>
        <v>0</v>
      </c>
      <c r="X176" s="40">
        <f t="shared" si="188"/>
        <v>0</v>
      </c>
      <c r="Y176" s="40">
        <f t="shared" si="188"/>
        <v>3608011.93</v>
      </c>
      <c r="Z176" s="40">
        <f t="shared" si="188"/>
        <v>0</v>
      </c>
      <c r="AA176" s="40">
        <f t="shared" si="188"/>
        <v>0</v>
      </c>
      <c r="AB176" s="40">
        <f t="shared" si="188"/>
        <v>0</v>
      </c>
      <c r="AC176" s="40">
        <f t="shared" si="188"/>
        <v>0</v>
      </c>
      <c r="AD176" s="40">
        <f t="shared" si="188"/>
        <v>0</v>
      </c>
      <c r="AE176" s="40">
        <f t="shared" si="188"/>
        <v>0</v>
      </c>
      <c r="AF176" s="40">
        <f t="shared" si="188"/>
        <v>0</v>
      </c>
      <c r="AG176" s="40">
        <f t="shared" si="188"/>
        <v>0</v>
      </c>
      <c r="AH176" s="40">
        <f t="shared" si="188"/>
        <v>3968871.89</v>
      </c>
      <c r="AI176" s="40">
        <f t="shared" si="188"/>
        <v>0</v>
      </c>
      <c r="AJ176" s="40">
        <f t="shared" si="188"/>
        <v>0</v>
      </c>
      <c r="AK176" s="40">
        <f t="shared" si="188"/>
        <v>0</v>
      </c>
      <c r="AL176" s="40">
        <f t="shared" si="188"/>
        <v>0</v>
      </c>
      <c r="AM176" s="40">
        <f t="shared" si="188"/>
        <v>3653634.46</v>
      </c>
      <c r="AN176" s="40">
        <f t="shared" si="188"/>
        <v>3647678.65</v>
      </c>
      <c r="AO176" s="40">
        <f t="shared" si="188"/>
        <v>5398195.01</v>
      </c>
      <c r="AP176" s="40">
        <f t="shared" si="188"/>
        <v>49575007.08</v>
      </c>
      <c r="AQ176" s="40">
        <f t="shared" si="188"/>
        <v>0</v>
      </c>
      <c r="AR176" s="40">
        <f t="shared" si="188"/>
        <v>0</v>
      </c>
      <c r="AS176" s="40">
        <f t="shared" si="188"/>
        <v>6194706.47</v>
      </c>
      <c r="AT176" s="40">
        <f t="shared" si="188"/>
        <v>0</v>
      </c>
      <c r="AU176" s="40">
        <f t="shared" si="188"/>
        <v>0</v>
      </c>
      <c r="AV176" s="40">
        <f t="shared" si="188"/>
        <v>0</v>
      </c>
      <c r="AW176" s="40">
        <f t="shared" si="188"/>
        <v>0</v>
      </c>
      <c r="AX176" s="40">
        <f t="shared" si="188"/>
        <v>0</v>
      </c>
      <c r="AY176" s="40">
        <f t="shared" si="188"/>
        <v>0</v>
      </c>
      <c r="AZ176" s="40">
        <f t="shared" si="188"/>
        <v>10093236.46</v>
      </c>
      <c r="BA176" s="40">
        <f t="shared" si="188"/>
        <v>0</v>
      </c>
      <c r="BB176" s="40">
        <f t="shared" si="188"/>
        <v>0</v>
      </c>
      <c r="BC176" s="40">
        <f t="shared" si="188"/>
        <v>16659712.56</v>
      </c>
      <c r="BD176" s="40">
        <f t="shared" si="188"/>
        <v>0</v>
      </c>
      <c r="BE176" s="40">
        <f t="shared" si="188"/>
        <v>0</v>
      </c>
      <c r="BF176" s="40">
        <f t="shared" si="188"/>
        <v>0</v>
      </c>
      <c r="BG176" s="40">
        <f t="shared" si="188"/>
        <v>4034175.98</v>
      </c>
      <c r="BH176" s="40">
        <f t="shared" si="188"/>
        <v>0</v>
      </c>
      <c r="BI176" s="40">
        <f t="shared" si="188"/>
        <v>0</v>
      </c>
      <c r="BJ176" s="40">
        <f t="shared" si="188"/>
        <v>0</v>
      </c>
      <c r="BK176" s="40">
        <f t="shared" si="188"/>
        <v>0</v>
      </c>
      <c r="BL176" s="40">
        <f t="shared" si="188"/>
        <v>0</v>
      </c>
      <c r="BM176" s="40">
        <f t="shared" si="188"/>
        <v>0</v>
      </c>
      <c r="BN176" s="40">
        <f t="shared" si="188"/>
        <v>4806587.8</v>
      </c>
      <c r="BO176" s="40">
        <f aca="true" t="shared" si="189" ref="BO176:DZ176">ROUND(IF((OR(BO168=1,BO169=1))=TRUE(),0,(BO174*459)+(BO35*BO174*BO133)),2)</f>
        <v>4028851.14</v>
      </c>
      <c r="BP176" s="40">
        <f t="shared" si="189"/>
        <v>0</v>
      </c>
      <c r="BQ176" s="40">
        <f t="shared" si="189"/>
        <v>6078258.68</v>
      </c>
      <c r="BR176" s="40">
        <f t="shared" si="189"/>
        <v>5420861.59</v>
      </c>
      <c r="BS176" s="40">
        <f t="shared" si="189"/>
        <v>4077772.41</v>
      </c>
      <c r="BT176" s="40">
        <f t="shared" si="189"/>
        <v>0</v>
      </c>
      <c r="BU176" s="40">
        <f t="shared" si="189"/>
        <v>0</v>
      </c>
      <c r="BV176" s="40">
        <f t="shared" si="189"/>
        <v>0</v>
      </c>
      <c r="BW176" s="40">
        <f t="shared" si="189"/>
        <v>0</v>
      </c>
      <c r="BX176" s="40">
        <f t="shared" si="189"/>
        <v>0</v>
      </c>
      <c r="BY176" s="40">
        <f t="shared" si="189"/>
        <v>3672478.07</v>
      </c>
      <c r="BZ176" s="40">
        <f t="shared" si="189"/>
        <v>0</v>
      </c>
      <c r="CA176" s="40">
        <f t="shared" si="189"/>
        <v>0</v>
      </c>
      <c r="CB176" s="40">
        <f t="shared" si="189"/>
        <v>0</v>
      </c>
      <c r="CC176" s="40">
        <f t="shared" si="189"/>
        <v>0</v>
      </c>
      <c r="CD176" s="40">
        <f t="shared" si="189"/>
        <v>0</v>
      </c>
      <c r="CE176" s="40">
        <f t="shared" si="189"/>
        <v>0</v>
      </c>
      <c r="CF176" s="40">
        <f t="shared" si="189"/>
        <v>0</v>
      </c>
      <c r="CG176" s="40">
        <f t="shared" si="189"/>
        <v>0</v>
      </c>
      <c r="CH176" s="40">
        <f t="shared" si="189"/>
        <v>0</v>
      </c>
      <c r="CI176" s="40">
        <f t="shared" si="189"/>
        <v>3586420.63</v>
      </c>
      <c r="CJ176" s="40">
        <f t="shared" si="189"/>
        <v>4223330.79</v>
      </c>
      <c r="CK176" s="40">
        <f t="shared" si="189"/>
        <v>0</v>
      </c>
      <c r="CL176" s="40">
        <f t="shared" si="189"/>
        <v>0</v>
      </c>
      <c r="CM176" s="40">
        <f t="shared" si="189"/>
        <v>4068950.84</v>
      </c>
      <c r="CN176" s="40">
        <f t="shared" si="189"/>
        <v>0</v>
      </c>
      <c r="CO176" s="40">
        <f t="shared" si="189"/>
        <v>0</v>
      </c>
      <c r="CP176" s="40">
        <f t="shared" si="189"/>
        <v>0</v>
      </c>
      <c r="CQ176" s="40">
        <f t="shared" si="189"/>
        <v>4202551.37</v>
      </c>
      <c r="CR176" s="40">
        <f t="shared" si="189"/>
        <v>0</v>
      </c>
      <c r="CS176" s="40">
        <f t="shared" si="189"/>
        <v>0</v>
      </c>
      <c r="CT176" s="40">
        <f t="shared" si="189"/>
        <v>0</v>
      </c>
      <c r="CU176" s="40">
        <f t="shared" si="189"/>
        <v>0</v>
      </c>
      <c r="CV176" s="40">
        <f t="shared" si="189"/>
        <v>0</v>
      </c>
      <c r="CW176" s="40">
        <f t="shared" si="189"/>
        <v>0</v>
      </c>
      <c r="CX176" s="40">
        <f t="shared" si="189"/>
        <v>3637672.04</v>
      </c>
      <c r="CY176" s="40">
        <f t="shared" si="189"/>
        <v>0</v>
      </c>
      <c r="CZ176" s="40">
        <f t="shared" si="189"/>
        <v>4415362.75</v>
      </c>
      <c r="DA176" s="40">
        <f t="shared" si="189"/>
        <v>0</v>
      </c>
      <c r="DB176" s="40">
        <f t="shared" si="189"/>
        <v>0</v>
      </c>
      <c r="DC176" s="40">
        <f t="shared" si="189"/>
        <v>0</v>
      </c>
      <c r="DD176" s="40">
        <f t="shared" si="189"/>
        <v>0</v>
      </c>
      <c r="DE176" s="40">
        <f t="shared" si="189"/>
        <v>0</v>
      </c>
      <c r="DF176" s="40">
        <f t="shared" si="189"/>
        <v>11460318.19</v>
      </c>
      <c r="DG176" s="40">
        <f t="shared" si="189"/>
        <v>0</v>
      </c>
      <c r="DH176" s="40">
        <f t="shared" si="189"/>
        <v>0</v>
      </c>
      <c r="DI176" s="40">
        <f t="shared" si="189"/>
        <v>4838530</v>
      </c>
      <c r="DJ176" s="40">
        <f t="shared" si="189"/>
        <v>3747097.32</v>
      </c>
      <c r="DK176" s="40">
        <f t="shared" si="189"/>
        <v>0</v>
      </c>
      <c r="DL176" s="40">
        <f t="shared" si="189"/>
        <v>6460523.69</v>
      </c>
      <c r="DM176" s="40">
        <f t="shared" si="189"/>
        <v>0</v>
      </c>
      <c r="DN176" s="40">
        <f t="shared" si="189"/>
        <v>4189154.85</v>
      </c>
      <c r="DO176" s="40">
        <f t="shared" si="189"/>
        <v>5477066.71</v>
      </c>
      <c r="DP176" s="40">
        <f t="shared" si="189"/>
        <v>0</v>
      </c>
      <c r="DQ176" s="40">
        <f t="shared" si="189"/>
        <v>0</v>
      </c>
      <c r="DR176" s="40">
        <f t="shared" si="189"/>
        <v>4213139.58</v>
      </c>
      <c r="DS176" s="40">
        <f t="shared" si="189"/>
        <v>3935904.3</v>
      </c>
      <c r="DT176" s="40">
        <f t="shared" si="189"/>
        <v>0</v>
      </c>
      <c r="DU176" s="40">
        <f t="shared" si="189"/>
        <v>0</v>
      </c>
      <c r="DV176" s="40">
        <f t="shared" si="189"/>
        <v>0</v>
      </c>
      <c r="DW176" s="40">
        <f t="shared" si="189"/>
        <v>0</v>
      </c>
      <c r="DX176" s="40">
        <f t="shared" si="189"/>
        <v>0</v>
      </c>
      <c r="DY176" s="40">
        <f t="shared" si="189"/>
        <v>0</v>
      </c>
      <c r="DZ176" s="40">
        <f t="shared" si="189"/>
        <v>0</v>
      </c>
      <c r="EA176" s="40">
        <f aca="true" t="shared" si="190" ref="EA176:FX176">ROUND(IF((OR(EA168=1,EA169=1))=TRUE(),0,(EA174*459)+(EA35*EA174*EA133)),2)</f>
        <v>0</v>
      </c>
      <c r="EB176" s="40">
        <f t="shared" si="190"/>
        <v>3607818.73</v>
      </c>
      <c r="EC176" s="40">
        <f t="shared" si="190"/>
        <v>0</v>
      </c>
      <c r="ED176" s="40">
        <f t="shared" si="190"/>
        <v>0</v>
      </c>
      <c r="EE176" s="40">
        <f t="shared" si="190"/>
        <v>0</v>
      </c>
      <c r="EF176" s="40">
        <f t="shared" si="190"/>
        <v>4308354.64</v>
      </c>
      <c r="EG176" s="40">
        <f t="shared" si="190"/>
        <v>0</v>
      </c>
      <c r="EH176" s="40">
        <f t="shared" si="190"/>
        <v>0</v>
      </c>
      <c r="EI176" s="40">
        <f t="shared" si="190"/>
        <v>12718195.8</v>
      </c>
      <c r="EJ176" s="40">
        <f t="shared" si="190"/>
        <v>0</v>
      </c>
      <c r="EK176" s="40">
        <f t="shared" si="190"/>
        <v>0</v>
      </c>
      <c r="EL176" s="40">
        <f t="shared" si="190"/>
        <v>0</v>
      </c>
      <c r="EM176" s="40">
        <f t="shared" si="190"/>
        <v>3732064.43</v>
      </c>
      <c r="EN176" s="40">
        <f t="shared" si="190"/>
        <v>4050932.63</v>
      </c>
      <c r="EO176" s="40">
        <f t="shared" si="190"/>
        <v>0</v>
      </c>
      <c r="EP176" s="40">
        <f t="shared" si="190"/>
        <v>0</v>
      </c>
      <c r="EQ176" s="40">
        <f t="shared" si="190"/>
        <v>0</v>
      </c>
      <c r="ER176" s="40">
        <f t="shared" si="190"/>
        <v>0</v>
      </c>
      <c r="ES176" s="40">
        <f t="shared" si="190"/>
        <v>0</v>
      </c>
      <c r="ET176" s="40">
        <f t="shared" si="190"/>
        <v>0</v>
      </c>
      <c r="EU176" s="40">
        <f t="shared" si="190"/>
        <v>3766651.85</v>
      </c>
      <c r="EV176" s="40">
        <f t="shared" si="190"/>
        <v>0</v>
      </c>
      <c r="EW176" s="40">
        <f t="shared" si="190"/>
        <v>0</v>
      </c>
      <c r="EX176" s="40">
        <f t="shared" si="190"/>
        <v>0</v>
      </c>
      <c r="EY176" s="40">
        <f t="shared" si="190"/>
        <v>3811024.16</v>
      </c>
      <c r="EZ176" s="40">
        <f t="shared" si="190"/>
        <v>0</v>
      </c>
      <c r="FA176" s="40">
        <f t="shared" si="190"/>
        <v>0</v>
      </c>
      <c r="FB176" s="40">
        <f t="shared" si="190"/>
        <v>3688189.85</v>
      </c>
      <c r="FC176" s="40">
        <f t="shared" si="190"/>
        <v>0</v>
      </c>
      <c r="FD176" s="40">
        <f t="shared" si="190"/>
        <v>0</v>
      </c>
      <c r="FE176" s="40">
        <f t="shared" si="190"/>
        <v>0</v>
      </c>
      <c r="FF176" s="40">
        <f t="shared" si="190"/>
        <v>0</v>
      </c>
      <c r="FG176" s="40">
        <f t="shared" si="190"/>
        <v>0</v>
      </c>
      <c r="FH176" s="40">
        <f t="shared" si="190"/>
        <v>0</v>
      </c>
      <c r="FI176" s="40">
        <f t="shared" si="190"/>
        <v>4423561.57</v>
      </c>
      <c r="FJ176" s="40">
        <f t="shared" si="190"/>
        <v>0</v>
      </c>
      <c r="FK176" s="40">
        <f t="shared" si="190"/>
        <v>4353432.45</v>
      </c>
      <c r="FL176" s="40">
        <f t="shared" si="190"/>
        <v>0</v>
      </c>
      <c r="FM176" s="40">
        <f t="shared" si="190"/>
        <v>0</v>
      </c>
      <c r="FN176" s="40">
        <f t="shared" si="190"/>
        <v>12867321.78</v>
      </c>
      <c r="FO176" s="40">
        <f t="shared" si="190"/>
        <v>3947609.15</v>
      </c>
      <c r="FP176" s="40">
        <f t="shared" si="190"/>
        <v>4922541.76</v>
      </c>
      <c r="FQ176" s="40">
        <f t="shared" si="190"/>
        <v>3903816.21</v>
      </c>
      <c r="FR176" s="40">
        <f t="shared" si="190"/>
        <v>0</v>
      </c>
      <c r="FS176" s="40">
        <f t="shared" si="190"/>
        <v>0</v>
      </c>
      <c r="FT176" s="40">
        <f t="shared" si="190"/>
        <v>0</v>
      </c>
      <c r="FU176" s="40">
        <f t="shared" si="190"/>
        <v>3928703.49</v>
      </c>
      <c r="FV176" s="40">
        <f t="shared" si="190"/>
        <v>3721513.86</v>
      </c>
      <c r="FW176" s="40">
        <f t="shared" si="190"/>
        <v>0</v>
      </c>
      <c r="FX176" s="40">
        <f t="shared" si="190"/>
        <v>0</v>
      </c>
      <c r="FY176" s="40"/>
      <c r="FZ176" s="116"/>
      <c r="GA176" s="116"/>
      <c r="GB176" s="116"/>
      <c r="GC176" s="116"/>
      <c r="GD176" s="116"/>
      <c r="GE176" s="116"/>
      <c r="GF176" s="116"/>
      <c r="GG176" s="10"/>
      <c r="GH176" s="116"/>
      <c r="GI176" s="116"/>
      <c r="GJ176" s="116"/>
      <c r="GK176" s="116"/>
    </row>
    <row r="177" spans="1:189" ht="15">
      <c r="A177" s="2"/>
      <c r="B177" s="5" t="s">
        <v>488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1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G177" s="10"/>
    </row>
    <row r="178" spans="1:189" ht="15">
      <c r="A178" s="3" t="s">
        <v>489</v>
      </c>
      <c r="B178" s="5" t="s">
        <v>490</v>
      </c>
      <c r="C178" s="21">
        <f aca="true" t="shared" si="191" ref="C178:BN178">IF((OR(C168=1,C169=1))=TRUE(),0,C96)</f>
        <v>5374.8</v>
      </c>
      <c r="D178" s="21">
        <f t="shared" si="191"/>
        <v>0</v>
      </c>
      <c r="E178" s="21">
        <f t="shared" si="191"/>
        <v>6872</v>
      </c>
      <c r="F178" s="21">
        <f t="shared" si="191"/>
        <v>0</v>
      </c>
      <c r="G178" s="21">
        <f t="shared" si="191"/>
        <v>0</v>
      </c>
      <c r="H178" s="21">
        <f t="shared" si="191"/>
        <v>0</v>
      </c>
      <c r="I178" s="21">
        <f t="shared" si="191"/>
        <v>9941.199999999999</v>
      </c>
      <c r="J178" s="21">
        <f t="shared" si="191"/>
        <v>2142</v>
      </c>
      <c r="K178" s="21">
        <f t="shared" si="191"/>
        <v>0</v>
      </c>
      <c r="L178" s="21">
        <f t="shared" si="191"/>
        <v>3203.6</v>
      </c>
      <c r="M178" s="21">
        <f t="shared" si="191"/>
        <v>1478.3999999999999</v>
      </c>
      <c r="N178" s="21">
        <f t="shared" si="191"/>
        <v>0</v>
      </c>
      <c r="O178" s="21">
        <f t="shared" si="191"/>
        <v>0</v>
      </c>
      <c r="P178" s="21">
        <f t="shared" si="191"/>
        <v>0</v>
      </c>
      <c r="Q178" s="21">
        <f t="shared" si="191"/>
        <v>34214.9</v>
      </c>
      <c r="R178" s="21">
        <f t="shared" si="191"/>
        <v>0</v>
      </c>
      <c r="S178" s="21">
        <f t="shared" si="191"/>
        <v>1568.3999999999999</v>
      </c>
      <c r="T178" s="21">
        <f t="shared" si="191"/>
        <v>0</v>
      </c>
      <c r="U178" s="21">
        <f t="shared" si="191"/>
        <v>0</v>
      </c>
      <c r="V178" s="21">
        <f t="shared" si="191"/>
        <v>0</v>
      </c>
      <c r="W178" s="18">
        <f t="shared" si="191"/>
        <v>0</v>
      </c>
      <c r="X178" s="21">
        <f t="shared" si="191"/>
        <v>0</v>
      </c>
      <c r="Y178" s="21">
        <f t="shared" si="191"/>
        <v>554.1</v>
      </c>
      <c r="Z178" s="21">
        <f t="shared" si="191"/>
        <v>0</v>
      </c>
      <c r="AA178" s="21">
        <f t="shared" si="191"/>
        <v>0</v>
      </c>
      <c r="AB178" s="21">
        <f t="shared" si="191"/>
        <v>0</v>
      </c>
      <c r="AC178" s="21">
        <f t="shared" si="191"/>
        <v>0</v>
      </c>
      <c r="AD178" s="21">
        <f t="shared" si="191"/>
        <v>0</v>
      </c>
      <c r="AE178" s="21">
        <f t="shared" si="191"/>
        <v>0</v>
      </c>
      <c r="AF178" s="21">
        <f t="shared" si="191"/>
        <v>0</v>
      </c>
      <c r="AG178" s="21">
        <f t="shared" si="191"/>
        <v>0</v>
      </c>
      <c r="AH178" s="21">
        <f t="shared" si="191"/>
        <v>1092.1</v>
      </c>
      <c r="AI178" s="21">
        <f t="shared" si="191"/>
        <v>0</v>
      </c>
      <c r="AJ178" s="21">
        <f t="shared" si="191"/>
        <v>0</v>
      </c>
      <c r="AK178" s="21">
        <f t="shared" si="191"/>
        <v>0</v>
      </c>
      <c r="AL178" s="21">
        <f t="shared" si="191"/>
        <v>0</v>
      </c>
      <c r="AM178" s="21">
        <f t="shared" si="191"/>
        <v>496.7</v>
      </c>
      <c r="AN178" s="21">
        <f t="shared" si="191"/>
        <v>478.40000000000003</v>
      </c>
      <c r="AO178" s="21">
        <f t="shared" si="191"/>
        <v>5140.9</v>
      </c>
      <c r="AP178" s="21">
        <f t="shared" si="191"/>
        <v>70961.9</v>
      </c>
      <c r="AQ178" s="21">
        <f t="shared" si="191"/>
        <v>0</v>
      </c>
      <c r="AR178" s="21">
        <f t="shared" si="191"/>
        <v>0</v>
      </c>
      <c r="AS178" s="21">
        <f t="shared" si="191"/>
        <v>6068.400000000001</v>
      </c>
      <c r="AT178" s="21">
        <f t="shared" si="191"/>
        <v>0</v>
      </c>
      <c r="AU178" s="21">
        <f t="shared" si="191"/>
        <v>0</v>
      </c>
      <c r="AV178" s="21">
        <f t="shared" si="191"/>
        <v>0</v>
      </c>
      <c r="AW178" s="21">
        <f t="shared" si="191"/>
        <v>0</v>
      </c>
      <c r="AX178" s="21">
        <f t="shared" si="191"/>
        <v>0</v>
      </c>
      <c r="AY178" s="21">
        <f t="shared" si="191"/>
        <v>0</v>
      </c>
      <c r="AZ178" s="21">
        <f t="shared" si="191"/>
        <v>10367.3</v>
      </c>
      <c r="BA178" s="21">
        <f t="shared" si="191"/>
        <v>0</v>
      </c>
      <c r="BB178" s="21">
        <f t="shared" si="191"/>
        <v>0</v>
      </c>
      <c r="BC178" s="21">
        <f t="shared" si="191"/>
        <v>30183.899999999998</v>
      </c>
      <c r="BD178" s="21">
        <f t="shared" si="191"/>
        <v>0</v>
      </c>
      <c r="BE178" s="21">
        <f t="shared" si="191"/>
        <v>0</v>
      </c>
      <c r="BF178" s="21">
        <f t="shared" si="191"/>
        <v>0</v>
      </c>
      <c r="BG178" s="21">
        <f t="shared" si="191"/>
        <v>877.6</v>
      </c>
      <c r="BH178" s="21">
        <f t="shared" si="191"/>
        <v>0</v>
      </c>
      <c r="BI178" s="21">
        <f t="shared" si="191"/>
        <v>0</v>
      </c>
      <c r="BJ178" s="21">
        <f t="shared" si="191"/>
        <v>0</v>
      </c>
      <c r="BK178" s="21">
        <f t="shared" si="191"/>
        <v>0</v>
      </c>
      <c r="BL178" s="21">
        <f t="shared" si="191"/>
        <v>0</v>
      </c>
      <c r="BM178" s="21">
        <f t="shared" si="191"/>
        <v>0</v>
      </c>
      <c r="BN178" s="21">
        <f t="shared" si="191"/>
        <v>3864.1000000000004</v>
      </c>
      <c r="BO178" s="21">
        <f aca="true" t="shared" si="192" ref="BO178:DZ178">IF((OR(BO168=1,BO169=1))=TRUE(),0,BO96)</f>
        <v>1692</v>
      </c>
      <c r="BP178" s="21">
        <f t="shared" si="192"/>
        <v>0</v>
      </c>
      <c r="BQ178" s="21">
        <f t="shared" si="192"/>
        <v>5391.6</v>
      </c>
      <c r="BR178" s="21">
        <f t="shared" si="192"/>
        <v>4450.3</v>
      </c>
      <c r="BS178" s="21">
        <f t="shared" si="192"/>
        <v>1223</v>
      </c>
      <c r="BT178" s="21">
        <f t="shared" si="192"/>
        <v>0</v>
      </c>
      <c r="BU178" s="21">
        <f t="shared" si="192"/>
        <v>0</v>
      </c>
      <c r="BV178" s="21">
        <f t="shared" si="192"/>
        <v>0</v>
      </c>
      <c r="BW178" s="21">
        <f t="shared" si="192"/>
        <v>0</v>
      </c>
      <c r="BX178" s="21">
        <f t="shared" si="192"/>
        <v>0</v>
      </c>
      <c r="BY178" s="21">
        <f t="shared" si="192"/>
        <v>628.6</v>
      </c>
      <c r="BZ178" s="21">
        <f t="shared" si="192"/>
        <v>0</v>
      </c>
      <c r="CA178" s="21">
        <f t="shared" si="192"/>
        <v>0</v>
      </c>
      <c r="CB178" s="21">
        <f t="shared" si="192"/>
        <v>0</v>
      </c>
      <c r="CC178" s="21">
        <f t="shared" si="192"/>
        <v>0</v>
      </c>
      <c r="CD178" s="21">
        <f t="shared" si="192"/>
        <v>0</v>
      </c>
      <c r="CE178" s="21">
        <f t="shared" si="192"/>
        <v>0</v>
      </c>
      <c r="CF178" s="21">
        <f t="shared" si="192"/>
        <v>0</v>
      </c>
      <c r="CG178" s="21">
        <f t="shared" si="192"/>
        <v>0</v>
      </c>
      <c r="CH178" s="21">
        <f t="shared" si="192"/>
        <v>0</v>
      </c>
      <c r="CI178" s="21">
        <f t="shared" si="192"/>
        <v>726.6</v>
      </c>
      <c r="CJ178" s="21">
        <f t="shared" si="192"/>
        <v>1099.3999999999999</v>
      </c>
      <c r="CK178" s="21">
        <f t="shared" si="192"/>
        <v>0</v>
      </c>
      <c r="CL178" s="21">
        <f t="shared" si="192"/>
        <v>0</v>
      </c>
      <c r="CM178" s="21">
        <f t="shared" si="192"/>
        <v>788.8</v>
      </c>
      <c r="CN178" s="21">
        <f t="shared" si="192"/>
        <v>0</v>
      </c>
      <c r="CO178" s="21">
        <f t="shared" si="192"/>
        <v>0</v>
      </c>
      <c r="CP178" s="21">
        <f t="shared" si="192"/>
        <v>0</v>
      </c>
      <c r="CQ178" s="21">
        <f t="shared" si="192"/>
        <v>1482.7</v>
      </c>
      <c r="CR178" s="21">
        <f t="shared" si="192"/>
        <v>0</v>
      </c>
      <c r="CS178" s="21">
        <f t="shared" si="192"/>
        <v>0</v>
      </c>
      <c r="CT178" s="21">
        <f t="shared" si="192"/>
        <v>0</v>
      </c>
      <c r="CU178" s="21">
        <f t="shared" si="192"/>
        <v>0</v>
      </c>
      <c r="CV178" s="21">
        <f t="shared" si="192"/>
        <v>0</v>
      </c>
      <c r="CW178" s="21">
        <f t="shared" si="192"/>
        <v>0</v>
      </c>
      <c r="CX178" s="21">
        <f t="shared" si="192"/>
        <v>477.3</v>
      </c>
      <c r="CY178" s="21">
        <f t="shared" si="192"/>
        <v>0</v>
      </c>
      <c r="CZ178" s="21">
        <f t="shared" si="192"/>
        <v>2362.6000000000004</v>
      </c>
      <c r="DA178" s="21">
        <f t="shared" si="192"/>
        <v>0</v>
      </c>
      <c r="DB178" s="21">
        <f t="shared" si="192"/>
        <v>0</v>
      </c>
      <c r="DC178" s="21">
        <f t="shared" si="192"/>
        <v>0</v>
      </c>
      <c r="DD178" s="21">
        <f t="shared" si="192"/>
        <v>0</v>
      </c>
      <c r="DE178" s="21">
        <f t="shared" si="192"/>
        <v>0</v>
      </c>
      <c r="DF178" s="21">
        <f t="shared" si="192"/>
        <v>21365.100000000002</v>
      </c>
      <c r="DG178" s="21">
        <f t="shared" si="192"/>
        <v>0</v>
      </c>
      <c r="DH178" s="21">
        <f t="shared" si="192"/>
        <v>0</v>
      </c>
      <c r="DI178" s="21">
        <f t="shared" si="192"/>
        <v>2928.1</v>
      </c>
      <c r="DJ178" s="21">
        <f t="shared" si="192"/>
        <v>681.2</v>
      </c>
      <c r="DK178" s="21">
        <f t="shared" si="192"/>
        <v>0</v>
      </c>
      <c r="DL178" s="21">
        <f t="shared" si="192"/>
        <v>6111.3</v>
      </c>
      <c r="DM178" s="21">
        <f t="shared" si="192"/>
        <v>0</v>
      </c>
      <c r="DN178" s="21">
        <f t="shared" si="192"/>
        <v>1449.8</v>
      </c>
      <c r="DO178" s="21">
        <f t="shared" si="192"/>
        <v>3009.4</v>
      </c>
      <c r="DP178" s="21">
        <f t="shared" si="192"/>
        <v>0</v>
      </c>
      <c r="DQ178" s="21">
        <f t="shared" si="192"/>
        <v>0</v>
      </c>
      <c r="DR178" s="21">
        <f t="shared" si="192"/>
        <v>1413.8</v>
      </c>
      <c r="DS178" s="21">
        <f t="shared" si="192"/>
        <v>821.3</v>
      </c>
      <c r="DT178" s="21">
        <f t="shared" si="192"/>
        <v>0</v>
      </c>
      <c r="DU178" s="21">
        <f t="shared" si="192"/>
        <v>0</v>
      </c>
      <c r="DV178" s="21">
        <f t="shared" si="192"/>
        <v>0</v>
      </c>
      <c r="DW178" s="21">
        <f t="shared" si="192"/>
        <v>0</v>
      </c>
      <c r="DX178" s="21">
        <f t="shared" si="192"/>
        <v>0</v>
      </c>
      <c r="DY178" s="21">
        <f t="shared" si="192"/>
        <v>0</v>
      </c>
      <c r="DZ178" s="21">
        <f t="shared" si="192"/>
        <v>0</v>
      </c>
      <c r="EA178" s="21">
        <f aca="true" t="shared" si="193" ref="EA178:FX178">IF((OR(EA168=1,EA169=1))=TRUE(),0,EA96)</f>
        <v>0</v>
      </c>
      <c r="EB178" s="21">
        <f t="shared" si="193"/>
        <v>585</v>
      </c>
      <c r="EC178" s="21">
        <f t="shared" si="193"/>
        <v>0</v>
      </c>
      <c r="ED178" s="21">
        <f t="shared" si="193"/>
        <v>0</v>
      </c>
      <c r="EE178" s="21">
        <f t="shared" si="193"/>
        <v>0</v>
      </c>
      <c r="EF178" s="21">
        <f t="shared" si="193"/>
        <v>1609.6</v>
      </c>
      <c r="EG178" s="21">
        <f t="shared" si="193"/>
        <v>0</v>
      </c>
      <c r="EH178" s="21">
        <f t="shared" si="193"/>
        <v>0</v>
      </c>
      <c r="EI178" s="21">
        <f t="shared" si="193"/>
        <v>17257.3</v>
      </c>
      <c r="EJ178" s="21">
        <f t="shared" si="193"/>
        <v>0</v>
      </c>
      <c r="EK178" s="21">
        <f t="shared" si="193"/>
        <v>0</v>
      </c>
      <c r="EL178" s="21">
        <f t="shared" si="193"/>
        <v>0</v>
      </c>
      <c r="EM178" s="21">
        <f t="shared" si="193"/>
        <v>601.3000000000001</v>
      </c>
      <c r="EN178" s="21">
        <f t="shared" si="193"/>
        <v>1064.4</v>
      </c>
      <c r="EO178" s="21">
        <f t="shared" si="193"/>
        <v>0</v>
      </c>
      <c r="EP178" s="21">
        <f t="shared" si="193"/>
        <v>0</v>
      </c>
      <c r="EQ178" s="21">
        <f t="shared" si="193"/>
        <v>0</v>
      </c>
      <c r="ER178" s="21">
        <f t="shared" si="193"/>
        <v>0</v>
      </c>
      <c r="ES178" s="21">
        <f t="shared" si="193"/>
        <v>0</v>
      </c>
      <c r="ET178" s="21">
        <f t="shared" si="193"/>
        <v>0</v>
      </c>
      <c r="EU178" s="21">
        <f t="shared" si="193"/>
        <v>587.9000000000001</v>
      </c>
      <c r="EV178" s="21">
        <f t="shared" si="193"/>
        <v>0</v>
      </c>
      <c r="EW178" s="21">
        <f t="shared" si="193"/>
        <v>0</v>
      </c>
      <c r="EX178" s="21">
        <f t="shared" si="193"/>
        <v>0</v>
      </c>
      <c r="EY178" s="21">
        <f t="shared" si="193"/>
        <v>257.1</v>
      </c>
      <c r="EZ178" s="21">
        <f t="shared" si="193"/>
        <v>0</v>
      </c>
      <c r="FA178" s="21">
        <f t="shared" si="193"/>
        <v>0</v>
      </c>
      <c r="FB178" s="21">
        <f t="shared" si="193"/>
        <v>471.5</v>
      </c>
      <c r="FC178" s="21">
        <f t="shared" si="193"/>
        <v>0</v>
      </c>
      <c r="FD178" s="21">
        <f t="shared" si="193"/>
        <v>0</v>
      </c>
      <c r="FE178" s="21">
        <f t="shared" si="193"/>
        <v>0</v>
      </c>
      <c r="FF178" s="21">
        <f t="shared" si="193"/>
        <v>0</v>
      </c>
      <c r="FG178" s="21">
        <f t="shared" si="193"/>
        <v>0</v>
      </c>
      <c r="FH178" s="21">
        <f t="shared" si="193"/>
        <v>0</v>
      </c>
      <c r="FI178" s="21">
        <f t="shared" si="193"/>
        <v>1815.7</v>
      </c>
      <c r="FJ178" s="21">
        <f t="shared" si="193"/>
        <v>0</v>
      </c>
      <c r="FK178" s="21">
        <f t="shared" si="193"/>
        <v>2045.6</v>
      </c>
      <c r="FL178" s="21">
        <f t="shared" si="193"/>
        <v>0</v>
      </c>
      <c r="FM178" s="21">
        <f t="shared" si="193"/>
        <v>0</v>
      </c>
      <c r="FN178" s="21">
        <f t="shared" si="193"/>
        <v>18227.5</v>
      </c>
      <c r="FO178" s="21">
        <f t="shared" si="193"/>
        <v>1124.5</v>
      </c>
      <c r="FP178" s="21">
        <f t="shared" si="193"/>
        <v>2274.7999999999997</v>
      </c>
      <c r="FQ178" s="21">
        <f t="shared" si="193"/>
        <v>847</v>
      </c>
      <c r="FR178" s="21">
        <f t="shared" si="193"/>
        <v>0</v>
      </c>
      <c r="FS178" s="21">
        <f t="shared" si="193"/>
        <v>0</v>
      </c>
      <c r="FT178" s="21">
        <f t="shared" si="193"/>
        <v>0</v>
      </c>
      <c r="FU178" s="21">
        <f t="shared" si="193"/>
        <v>789.3000000000001</v>
      </c>
      <c r="FV178" s="21">
        <f t="shared" si="193"/>
        <v>643.3</v>
      </c>
      <c r="FW178" s="21">
        <f t="shared" si="193"/>
        <v>0</v>
      </c>
      <c r="FX178" s="21">
        <f t="shared" si="193"/>
        <v>0</v>
      </c>
      <c r="FY178" s="21"/>
      <c r="FZ178" s="21"/>
      <c r="GA178" s="21"/>
      <c r="GB178" s="21"/>
      <c r="GC178" s="21"/>
      <c r="GD178" s="21"/>
      <c r="GE178" s="37"/>
      <c r="GF178" s="37"/>
      <c r="GG178" s="10"/>
    </row>
    <row r="179" spans="1:189" ht="15">
      <c r="A179" s="3" t="s">
        <v>491</v>
      </c>
      <c r="B179" s="5" t="s">
        <v>492</v>
      </c>
      <c r="C179" s="40">
        <f>ROUND(IF((OR(C168=1,C169=1))=TRUE(),0,(C176/459*C178)+C165),2)</f>
        <v>80597916.8</v>
      </c>
      <c r="D179" s="40">
        <f aca="true" t="shared" si="194" ref="D179:BO179">ROUND(IF((OR(D168=1,D169=1))=TRUE(),0,(D176/459*D178)+D165),2)</f>
        <v>0</v>
      </c>
      <c r="E179" s="40">
        <f t="shared" si="194"/>
        <v>130410836.16</v>
      </c>
      <c r="F179" s="40">
        <f t="shared" si="194"/>
        <v>0</v>
      </c>
      <c r="G179" s="40">
        <f t="shared" si="194"/>
        <v>0</v>
      </c>
      <c r="H179" s="40">
        <f t="shared" si="194"/>
        <v>0</v>
      </c>
      <c r="I179" s="40">
        <f t="shared" si="194"/>
        <v>229176799.47</v>
      </c>
      <c r="J179" s="40">
        <f t="shared" si="194"/>
        <v>21052186.45</v>
      </c>
      <c r="K179" s="40">
        <f t="shared" si="194"/>
        <v>0</v>
      </c>
      <c r="L179" s="40">
        <f t="shared" si="194"/>
        <v>36375721.35</v>
      </c>
      <c r="M179" s="40">
        <f t="shared" si="194"/>
        <v>15776498.56</v>
      </c>
      <c r="N179" s="40">
        <f t="shared" si="194"/>
        <v>0</v>
      </c>
      <c r="O179" s="40">
        <f t="shared" si="194"/>
        <v>0</v>
      </c>
      <c r="P179" s="40">
        <f t="shared" si="194"/>
        <v>0</v>
      </c>
      <c r="Q179" s="40">
        <f t="shared" si="194"/>
        <v>1814463256.97</v>
      </c>
      <c r="R179" s="40">
        <f t="shared" si="194"/>
        <v>0</v>
      </c>
      <c r="S179" s="40">
        <f t="shared" si="194"/>
        <v>14338703.57</v>
      </c>
      <c r="T179" s="40">
        <f t="shared" si="194"/>
        <v>0</v>
      </c>
      <c r="U179" s="40">
        <f t="shared" si="194"/>
        <v>0</v>
      </c>
      <c r="V179" s="40">
        <f t="shared" si="194"/>
        <v>0</v>
      </c>
      <c r="W179" s="41">
        <f t="shared" si="194"/>
        <v>0</v>
      </c>
      <c r="X179" s="40">
        <f t="shared" si="194"/>
        <v>0</v>
      </c>
      <c r="Y179" s="40">
        <f t="shared" si="194"/>
        <v>4355554.27</v>
      </c>
      <c r="Z179" s="40">
        <f t="shared" si="194"/>
        <v>0</v>
      </c>
      <c r="AA179" s="40">
        <f t="shared" si="194"/>
        <v>0</v>
      </c>
      <c r="AB179" s="40">
        <f t="shared" si="194"/>
        <v>0</v>
      </c>
      <c r="AC179" s="40">
        <f t="shared" si="194"/>
        <v>0</v>
      </c>
      <c r="AD179" s="40">
        <f t="shared" si="194"/>
        <v>0</v>
      </c>
      <c r="AE179" s="40">
        <f t="shared" si="194"/>
        <v>0</v>
      </c>
      <c r="AF179" s="40">
        <f t="shared" si="194"/>
        <v>0</v>
      </c>
      <c r="AG179" s="40">
        <f t="shared" si="194"/>
        <v>0</v>
      </c>
      <c r="AH179" s="40">
        <f t="shared" si="194"/>
        <v>9443148.13</v>
      </c>
      <c r="AI179" s="40">
        <f t="shared" si="194"/>
        <v>0</v>
      </c>
      <c r="AJ179" s="40">
        <f t="shared" si="194"/>
        <v>0</v>
      </c>
      <c r="AK179" s="40">
        <f t="shared" si="194"/>
        <v>0</v>
      </c>
      <c r="AL179" s="40">
        <f t="shared" si="194"/>
        <v>0</v>
      </c>
      <c r="AM179" s="40">
        <f t="shared" si="194"/>
        <v>4083225.5</v>
      </c>
      <c r="AN179" s="40">
        <f t="shared" si="194"/>
        <v>3801850.69</v>
      </c>
      <c r="AO179" s="40">
        <f t="shared" si="194"/>
        <v>60460960.19</v>
      </c>
      <c r="AP179" s="40">
        <f t="shared" si="194"/>
        <v>7672010491.34</v>
      </c>
      <c r="AQ179" s="40">
        <f t="shared" si="194"/>
        <v>0</v>
      </c>
      <c r="AR179" s="40">
        <f t="shared" si="194"/>
        <v>0</v>
      </c>
      <c r="AS179" s="40">
        <f t="shared" si="194"/>
        <v>81899687.89</v>
      </c>
      <c r="AT179" s="40">
        <f t="shared" si="194"/>
        <v>0</v>
      </c>
      <c r="AU179" s="40">
        <f t="shared" si="194"/>
        <v>0</v>
      </c>
      <c r="AV179" s="40">
        <f t="shared" si="194"/>
        <v>0</v>
      </c>
      <c r="AW179" s="40">
        <f t="shared" si="194"/>
        <v>0</v>
      </c>
      <c r="AX179" s="40">
        <f t="shared" si="194"/>
        <v>0</v>
      </c>
      <c r="AY179" s="40">
        <f t="shared" si="194"/>
        <v>0</v>
      </c>
      <c r="AZ179" s="40">
        <f t="shared" si="194"/>
        <v>227973007.3</v>
      </c>
      <c r="BA179" s="40">
        <f t="shared" si="194"/>
        <v>0</v>
      </c>
      <c r="BB179" s="40">
        <f t="shared" si="194"/>
        <v>0</v>
      </c>
      <c r="BC179" s="40">
        <f t="shared" si="194"/>
        <v>1095886887.19</v>
      </c>
      <c r="BD179" s="40">
        <f t="shared" si="194"/>
        <v>0</v>
      </c>
      <c r="BE179" s="40">
        <f t="shared" si="194"/>
        <v>0</v>
      </c>
      <c r="BF179" s="40">
        <f t="shared" si="194"/>
        <v>0</v>
      </c>
      <c r="BG179" s="40">
        <f t="shared" si="194"/>
        <v>7713274.16</v>
      </c>
      <c r="BH179" s="40">
        <f t="shared" si="194"/>
        <v>0</v>
      </c>
      <c r="BI179" s="40">
        <f t="shared" si="194"/>
        <v>0</v>
      </c>
      <c r="BJ179" s="40">
        <f t="shared" si="194"/>
        <v>0</v>
      </c>
      <c r="BK179" s="40">
        <f t="shared" si="194"/>
        <v>0</v>
      </c>
      <c r="BL179" s="40">
        <f t="shared" si="194"/>
        <v>0</v>
      </c>
      <c r="BM179" s="40">
        <f t="shared" si="194"/>
        <v>0</v>
      </c>
      <c r="BN179" s="40">
        <f t="shared" si="194"/>
        <v>40464348.41</v>
      </c>
      <c r="BO179" s="40">
        <f t="shared" si="194"/>
        <v>14851451.26</v>
      </c>
      <c r="BP179" s="40">
        <f aca="true" t="shared" si="195" ref="BP179:EA179">ROUND(IF((OR(BP168=1,BP169=1))=TRUE(),0,(BP176/459*BP178)+BP165),2)</f>
        <v>0</v>
      </c>
      <c r="BQ179" s="40">
        <f t="shared" si="195"/>
        <v>71397689.54</v>
      </c>
      <c r="BR179" s="40">
        <f t="shared" si="195"/>
        <v>54783472.11</v>
      </c>
      <c r="BS179" s="40">
        <f t="shared" si="195"/>
        <v>10865175.72</v>
      </c>
      <c r="BT179" s="40">
        <f t="shared" si="195"/>
        <v>0</v>
      </c>
      <c r="BU179" s="40">
        <f t="shared" si="195"/>
        <v>0</v>
      </c>
      <c r="BV179" s="40">
        <f t="shared" si="195"/>
        <v>0</v>
      </c>
      <c r="BW179" s="40">
        <f t="shared" si="195"/>
        <v>0</v>
      </c>
      <c r="BX179" s="40">
        <f t="shared" si="195"/>
        <v>0</v>
      </c>
      <c r="BY179" s="40">
        <f t="shared" si="195"/>
        <v>5029454.72</v>
      </c>
      <c r="BZ179" s="40">
        <f t="shared" si="195"/>
        <v>0</v>
      </c>
      <c r="CA179" s="40">
        <f t="shared" si="195"/>
        <v>0</v>
      </c>
      <c r="CB179" s="40">
        <f t="shared" si="195"/>
        <v>0</v>
      </c>
      <c r="CC179" s="40">
        <f t="shared" si="195"/>
        <v>0</v>
      </c>
      <c r="CD179" s="40">
        <f t="shared" si="195"/>
        <v>0</v>
      </c>
      <c r="CE179" s="40">
        <f t="shared" si="195"/>
        <v>0</v>
      </c>
      <c r="CF179" s="40">
        <f t="shared" si="195"/>
        <v>0</v>
      </c>
      <c r="CG179" s="40">
        <f t="shared" si="195"/>
        <v>0</v>
      </c>
      <c r="CH179" s="40">
        <f t="shared" si="195"/>
        <v>0</v>
      </c>
      <c r="CI179" s="40">
        <f t="shared" si="195"/>
        <v>5677327.3</v>
      </c>
      <c r="CJ179" s="40">
        <f t="shared" si="195"/>
        <v>10115751.35</v>
      </c>
      <c r="CK179" s="40">
        <f t="shared" si="195"/>
        <v>0</v>
      </c>
      <c r="CL179" s="40">
        <f t="shared" si="195"/>
        <v>0</v>
      </c>
      <c r="CM179" s="40">
        <f t="shared" si="195"/>
        <v>6992567.37</v>
      </c>
      <c r="CN179" s="40">
        <f t="shared" si="195"/>
        <v>0</v>
      </c>
      <c r="CO179" s="40">
        <f t="shared" si="195"/>
        <v>0</v>
      </c>
      <c r="CP179" s="40">
        <f t="shared" si="195"/>
        <v>0</v>
      </c>
      <c r="CQ179" s="40">
        <f t="shared" si="195"/>
        <v>13575431.19</v>
      </c>
      <c r="CR179" s="40">
        <f t="shared" si="195"/>
        <v>0</v>
      </c>
      <c r="CS179" s="40">
        <f t="shared" si="195"/>
        <v>0</v>
      </c>
      <c r="CT179" s="40">
        <f t="shared" si="195"/>
        <v>0</v>
      </c>
      <c r="CU179" s="40">
        <f t="shared" si="195"/>
        <v>0</v>
      </c>
      <c r="CV179" s="40">
        <f t="shared" si="195"/>
        <v>0</v>
      </c>
      <c r="CW179" s="40">
        <f t="shared" si="195"/>
        <v>0</v>
      </c>
      <c r="CX179" s="40">
        <f t="shared" si="195"/>
        <v>3782703.41</v>
      </c>
      <c r="CY179" s="40">
        <f t="shared" si="195"/>
        <v>0</v>
      </c>
      <c r="CZ179" s="40">
        <f t="shared" si="195"/>
        <v>22727093.75</v>
      </c>
      <c r="DA179" s="40">
        <f t="shared" si="195"/>
        <v>0</v>
      </c>
      <c r="DB179" s="40">
        <f t="shared" si="195"/>
        <v>0</v>
      </c>
      <c r="DC179" s="40">
        <f t="shared" si="195"/>
        <v>0</v>
      </c>
      <c r="DD179" s="40">
        <f t="shared" si="195"/>
        <v>0</v>
      </c>
      <c r="DE179" s="40">
        <f t="shared" si="195"/>
        <v>0</v>
      </c>
      <c r="DF179" s="40">
        <f t="shared" si="195"/>
        <v>533444104.93</v>
      </c>
      <c r="DG179" s="40">
        <f t="shared" si="195"/>
        <v>0</v>
      </c>
      <c r="DH179" s="40">
        <f t="shared" si="195"/>
        <v>0</v>
      </c>
      <c r="DI179" s="40">
        <f t="shared" si="195"/>
        <v>30866448.13</v>
      </c>
      <c r="DJ179" s="40">
        <f t="shared" si="195"/>
        <v>5561051.62</v>
      </c>
      <c r="DK179" s="40">
        <f t="shared" si="195"/>
        <v>0</v>
      </c>
      <c r="DL179" s="40">
        <f t="shared" si="195"/>
        <v>86017861.5</v>
      </c>
      <c r="DM179" s="40">
        <f t="shared" si="195"/>
        <v>0</v>
      </c>
      <c r="DN179" s="40">
        <f t="shared" si="195"/>
        <v>13231888.24</v>
      </c>
      <c r="DO179" s="40">
        <f t="shared" si="195"/>
        <v>35909988.14</v>
      </c>
      <c r="DP179" s="40">
        <f t="shared" si="195"/>
        <v>0</v>
      </c>
      <c r="DQ179" s="40">
        <f t="shared" si="195"/>
        <v>0</v>
      </c>
      <c r="DR179" s="40">
        <f t="shared" si="195"/>
        <v>12977204.22</v>
      </c>
      <c r="DS179" s="40">
        <f t="shared" si="195"/>
        <v>7042610.46</v>
      </c>
      <c r="DT179" s="40">
        <f t="shared" si="195"/>
        <v>0</v>
      </c>
      <c r="DU179" s="40">
        <f t="shared" si="195"/>
        <v>0</v>
      </c>
      <c r="DV179" s="40">
        <f t="shared" si="195"/>
        <v>0</v>
      </c>
      <c r="DW179" s="40">
        <f t="shared" si="195"/>
        <v>0</v>
      </c>
      <c r="DX179" s="40">
        <f t="shared" si="195"/>
        <v>0</v>
      </c>
      <c r="DY179" s="40">
        <f t="shared" si="195"/>
        <v>0</v>
      </c>
      <c r="DZ179" s="40">
        <f t="shared" si="195"/>
        <v>0</v>
      </c>
      <c r="EA179" s="40">
        <f t="shared" si="195"/>
        <v>0</v>
      </c>
      <c r="EB179" s="40">
        <f aca="true" t="shared" si="196" ref="EB179:FX179">ROUND(IF((OR(EB168=1,EB169=1))=TRUE(),0,(EB176/459*EB178)+EB165),2)</f>
        <v>4598200.34</v>
      </c>
      <c r="EC179" s="40">
        <f t="shared" si="196"/>
        <v>0</v>
      </c>
      <c r="ED179" s="40">
        <f t="shared" si="196"/>
        <v>0</v>
      </c>
      <c r="EE179" s="40">
        <f t="shared" si="196"/>
        <v>0</v>
      </c>
      <c r="EF179" s="40">
        <f t="shared" si="196"/>
        <v>15108339.06</v>
      </c>
      <c r="EG179" s="40">
        <f t="shared" si="196"/>
        <v>0</v>
      </c>
      <c r="EH179" s="40">
        <f t="shared" si="196"/>
        <v>0</v>
      </c>
      <c r="EI179" s="40">
        <f t="shared" si="196"/>
        <v>478173682.74</v>
      </c>
      <c r="EJ179" s="40">
        <f t="shared" si="196"/>
        <v>0</v>
      </c>
      <c r="EK179" s="40">
        <f t="shared" si="196"/>
        <v>0</v>
      </c>
      <c r="EL179" s="40">
        <f t="shared" si="196"/>
        <v>0</v>
      </c>
      <c r="EM179" s="40">
        <f t="shared" si="196"/>
        <v>4889085.71</v>
      </c>
      <c r="EN179" s="40">
        <f t="shared" si="196"/>
        <v>9931848.43</v>
      </c>
      <c r="EO179" s="40">
        <f t="shared" si="196"/>
        <v>0</v>
      </c>
      <c r="EP179" s="40">
        <f t="shared" si="196"/>
        <v>0</v>
      </c>
      <c r="EQ179" s="40">
        <f t="shared" si="196"/>
        <v>0</v>
      </c>
      <c r="ER179" s="40">
        <f t="shared" si="196"/>
        <v>0</v>
      </c>
      <c r="ES179" s="40">
        <f t="shared" si="196"/>
        <v>0</v>
      </c>
      <c r="ET179" s="40">
        <f t="shared" si="196"/>
        <v>0</v>
      </c>
      <c r="EU179" s="40">
        <f t="shared" si="196"/>
        <v>4824432.73</v>
      </c>
      <c r="EV179" s="40">
        <f t="shared" si="196"/>
        <v>0</v>
      </c>
      <c r="EW179" s="40">
        <f t="shared" si="196"/>
        <v>0</v>
      </c>
      <c r="EX179" s="40">
        <f t="shared" si="196"/>
        <v>0</v>
      </c>
      <c r="EY179" s="40">
        <f t="shared" si="196"/>
        <v>8603005.7</v>
      </c>
      <c r="EZ179" s="40">
        <f t="shared" si="196"/>
        <v>0</v>
      </c>
      <c r="FA179" s="40">
        <f t="shared" si="196"/>
        <v>0</v>
      </c>
      <c r="FB179" s="40">
        <f t="shared" si="196"/>
        <v>3788630.75</v>
      </c>
      <c r="FC179" s="40">
        <f t="shared" si="196"/>
        <v>0</v>
      </c>
      <c r="FD179" s="40">
        <f t="shared" si="196"/>
        <v>0</v>
      </c>
      <c r="FE179" s="40">
        <f t="shared" si="196"/>
        <v>0</v>
      </c>
      <c r="FF179" s="40">
        <f t="shared" si="196"/>
        <v>0</v>
      </c>
      <c r="FG179" s="40">
        <f t="shared" si="196"/>
        <v>0</v>
      </c>
      <c r="FH179" s="40">
        <f t="shared" si="196"/>
        <v>0</v>
      </c>
      <c r="FI179" s="40">
        <f t="shared" si="196"/>
        <v>17498607.28</v>
      </c>
      <c r="FJ179" s="40">
        <f t="shared" si="196"/>
        <v>0</v>
      </c>
      <c r="FK179" s="40">
        <f t="shared" si="196"/>
        <v>19401702.44</v>
      </c>
      <c r="FL179" s="40">
        <f t="shared" si="196"/>
        <v>0</v>
      </c>
      <c r="FM179" s="40">
        <f t="shared" si="196"/>
        <v>0</v>
      </c>
      <c r="FN179" s="40">
        <f t="shared" si="196"/>
        <v>510978448.25</v>
      </c>
      <c r="FO179" s="40">
        <f t="shared" si="196"/>
        <v>9671212.39</v>
      </c>
      <c r="FP179" s="40">
        <f t="shared" si="196"/>
        <v>24396074.06</v>
      </c>
      <c r="FQ179" s="40">
        <f t="shared" si="196"/>
        <v>7203774.14</v>
      </c>
      <c r="FR179" s="40">
        <f t="shared" si="196"/>
        <v>0</v>
      </c>
      <c r="FS179" s="40">
        <f t="shared" si="196"/>
        <v>0</v>
      </c>
      <c r="FT179" s="40">
        <f t="shared" si="196"/>
        <v>0</v>
      </c>
      <c r="FU179" s="40">
        <f t="shared" si="196"/>
        <v>6755829.33</v>
      </c>
      <c r="FV179" s="40">
        <f t="shared" si="196"/>
        <v>5215794.92</v>
      </c>
      <c r="FW179" s="40">
        <f t="shared" si="196"/>
        <v>0</v>
      </c>
      <c r="FX179" s="40">
        <f t="shared" si="196"/>
        <v>0</v>
      </c>
      <c r="FY179" s="40"/>
      <c r="FZ179" s="66">
        <f>SUM(C179:FX179)</f>
        <v>13626172297.629997</v>
      </c>
      <c r="GA179" s="66"/>
      <c r="GB179" s="66"/>
      <c r="GC179" s="66"/>
      <c r="GD179" s="66"/>
      <c r="GG179" s="10"/>
    </row>
    <row r="180" spans="1:189" ht="15">
      <c r="A180" s="2"/>
      <c r="B180" s="5" t="s">
        <v>493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1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66"/>
      <c r="GA180" s="66"/>
      <c r="GB180" s="66"/>
      <c r="GC180" s="66"/>
      <c r="GD180" s="66"/>
      <c r="GG180" s="10"/>
    </row>
    <row r="181" spans="1:256" ht="15">
      <c r="A181" s="3" t="s">
        <v>388</v>
      </c>
      <c r="B181" s="5" t="s">
        <v>388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1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2"/>
      <c r="GF181" s="2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  <c r="IV181" s="40"/>
    </row>
    <row r="182" spans="1:186" ht="15.75">
      <c r="A182" s="3" t="s">
        <v>388</v>
      </c>
      <c r="B182" s="39" t="s">
        <v>494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1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</row>
    <row r="183" spans="1:189" ht="15">
      <c r="A183" s="3" t="s">
        <v>495</v>
      </c>
      <c r="B183" s="5" t="s">
        <v>496</v>
      </c>
      <c r="C183" s="40">
        <f aca="true" t="shared" si="197" ref="C183:BN183">+C46</f>
        <v>37793742.010000005</v>
      </c>
      <c r="D183" s="40">
        <f t="shared" si="197"/>
        <v>272530708.46</v>
      </c>
      <c r="E183" s="40">
        <f t="shared" si="197"/>
        <v>47756703.14</v>
      </c>
      <c r="F183" s="40">
        <f t="shared" si="197"/>
        <v>90292497.82</v>
      </c>
      <c r="G183" s="40">
        <f t="shared" si="197"/>
        <v>7572279.5</v>
      </c>
      <c r="H183" s="40">
        <f t="shared" si="197"/>
        <v>6604639.0600000005</v>
      </c>
      <c r="I183" s="40">
        <f t="shared" si="197"/>
        <v>72561909.04</v>
      </c>
      <c r="J183" s="40">
        <f t="shared" si="197"/>
        <v>14562982.73</v>
      </c>
      <c r="K183" s="40">
        <f t="shared" si="197"/>
        <v>2776898.89</v>
      </c>
      <c r="L183" s="40">
        <f t="shared" si="197"/>
        <v>23324568.5</v>
      </c>
      <c r="M183" s="40">
        <f t="shared" si="197"/>
        <v>12088659.61</v>
      </c>
      <c r="N183" s="40">
        <f t="shared" si="197"/>
        <v>330133728.22</v>
      </c>
      <c r="O183" s="40">
        <f t="shared" si="197"/>
        <v>101488331.91</v>
      </c>
      <c r="P183" s="40">
        <f t="shared" si="197"/>
        <v>2137219.2800000003</v>
      </c>
      <c r="Q183" s="40">
        <f t="shared" si="197"/>
        <v>236928956.38</v>
      </c>
      <c r="R183" s="40">
        <f t="shared" si="197"/>
        <v>3824628.84</v>
      </c>
      <c r="S183" s="40">
        <f t="shared" si="197"/>
        <v>10963906.690000001</v>
      </c>
      <c r="T183" s="40">
        <f t="shared" si="197"/>
        <v>1763182.22</v>
      </c>
      <c r="U183" s="40">
        <f t="shared" si="197"/>
        <v>878861.4299999999</v>
      </c>
      <c r="V183" s="40">
        <f t="shared" si="197"/>
        <v>2546771.68</v>
      </c>
      <c r="W183" s="41">
        <f t="shared" si="197"/>
        <v>3044607.9</v>
      </c>
      <c r="X183" s="40">
        <f t="shared" si="197"/>
        <v>756000.56</v>
      </c>
      <c r="Y183" s="40">
        <f t="shared" si="197"/>
        <v>4034106.06</v>
      </c>
      <c r="Z183" s="40">
        <f t="shared" si="197"/>
        <v>2369955.9699999997</v>
      </c>
      <c r="AA183" s="40">
        <f t="shared" si="197"/>
        <v>161264185.36</v>
      </c>
      <c r="AB183" s="40">
        <f t="shared" si="197"/>
        <v>187055652.25</v>
      </c>
      <c r="AC183" s="40">
        <f t="shared" si="197"/>
        <v>6627642.2299999995</v>
      </c>
      <c r="AD183" s="40">
        <f t="shared" si="197"/>
        <v>7482962.34</v>
      </c>
      <c r="AE183" s="40">
        <f t="shared" si="197"/>
        <v>1265923.8699999999</v>
      </c>
      <c r="AF183" s="40">
        <f t="shared" si="197"/>
        <v>2237126.21</v>
      </c>
      <c r="AG183" s="40">
        <f t="shared" si="197"/>
        <v>6932773.55</v>
      </c>
      <c r="AH183" s="40">
        <f t="shared" si="197"/>
        <v>7776821.66</v>
      </c>
      <c r="AI183" s="40">
        <f t="shared" si="197"/>
        <v>2884713.0799999996</v>
      </c>
      <c r="AJ183" s="40">
        <f t="shared" si="197"/>
        <v>2627476.6300000004</v>
      </c>
      <c r="AK183" s="40">
        <f t="shared" si="197"/>
        <v>2318644.58</v>
      </c>
      <c r="AL183" s="40">
        <f t="shared" si="197"/>
        <v>2564701.0100000002</v>
      </c>
      <c r="AM183" s="40">
        <f t="shared" si="197"/>
        <v>3965798.29</v>
      </c>
      <c r="AN183" s="40">
        <f t="shared" si="197"/>
        <v>3617483.4</v>
      </c>
      <c r="AO183" s="40">
        <f t="shared" si="197"/>
        <v>33941777.3</v>
      </c>
      <c r="AP183" s="40">
        <f t="shared" si="197"/>
        <v>506132726.37</v>
      </c>
      <c r="AQ183" s="40">
        <f t="shared" si="197"/>
        <v>2597245.32</v>
      </c>
      <c r="AR183" s="40">
        <f t="shared" si="197"/>
        <v>366373154.08</v>
      </c>
      <c r="AS183" s="40">
        <f t="shared" si="197"/>
        <v>41987430.15</v>
      </c>
      <c r="AT183" s="40">
        <f t="shared" si="197"/>
        <v>18336273.84</v>
      </c>
      <c r="AU183" s="40">
        <f t="shared" si="197"/>
        <v>3198205.16</v>
      </c>
      <c r="AV183" s="40">
        <f t="shared" si="197"/>
        <v>2891607.97</v>
      </c>
      <c r="AW183" s="40">
        <f t="shared" si="197"/>
        <v>2570301.8299999996</v>
      </c>
      <c r="AX183" s="40">
        <f t="shared" si="197"/>
        <v>972361.79</v>
      </c>
      <c r="AY183" s="40">
        <f t="shared" si="197"/>
        <v>4813402.010000001</v>
      </c>
      <c r="AZ183" s="40">
        <f t="shared" si="197"/>
        <v>72620952.73</v>
      </c>
      <c r="BA183" s="40">
        <f t="shared" si="197"/>
        <v>52238892.98</v>
      </c>
      <c r="BB183" s="40">
        <f t="shared" si="197"/>
        <v>42252247.45</v>
      </c>
      <c r="BC183" s="40">
        <f t="shared" si="197"/>
        <v>204498645.98</v>
      </c>
      <c r="BD183" s="40">
        <f t="shared" si="197"/>
        <v>29453878.650000002</v>
      </c>
      <c r="BE183" s="40">
        <f t="shared" si="197"/>
        <v>9152960.01</v>
      </c>
      <c r="BF183" s="40">
        <f t="shared" si="197"/>
        <v>135895169.45</v>
      </c>
      <c r="BG183" s="40">
        <f t="shared" si="197"/>
        <v>6687690.15</v>
      </c>
      <c r="BH183" s="40">
        <f t="shared" si="197"/>
        <v>4842402.21</v>
      </c>
      <c r="BI183" s="40">
        <f t="shared" si="197"/>
        <v>2779315.21</v>
      </c>
      <c r="BJ183" s="40">
        <f t="shared" si="197"/>
        <v>36876279.57</v>
      </c>
      <c r="BK183" s="40">
        <f t="shared" si="197"/>
        <v>84618113.06</v>
      </c>
      <c r="BL183" s="40">
        <f t="shared" si="197"/>
        <v>1921963.89</v>
      </c>
      <c r="BM183" s="40">
        <f t="shared" si="197"/>
        <v>3057194.64</v>
      </c>
      <c r="BN183" s="40">
        <f t="shared" si="197"/>
        <v>25639181.169999998</v>
      </c>
      <c r="BO183" s="40">
        <f aca="true" t="shared" si="198" ref="BO183:DZ183">+BO46</f>
        <v>11474568.42</v>
      </c>
      <c r="BP183" s="40">
        <f t="shared" si="198"/>
        <v>2486989.5</v>
      </c>
      <c r="BQ183" s="40">
        <f t="shared" si="198"/>
        <v>37483567.019999996</v>
      </c>
      <c r="BR183" s="40">
        <f t="shared" si="198"/>
        <v>30672582.25</v>
      </c>
      <c r="BS183" s="40">
        <f t="shared" si="198"/>
        <v>9345091.03</v>
      </c>
      <c r="BT183" s="40">
        <f t="shared" si="198"/>
        <v>3039787.56</v>
      </c>
      <c r="BU183" s="40">
        <f t="shared" si="198"/>
        <v>3826176.9699999997</v>
      </c>
      <c r="BV183" s="40">
        <f t="shared" si="198"/>
        <v>9416837.89</v>
      </c>
      <c r="BW183" s="40">
        <f t="shared" si="198"/>
        <v>11692942.82</v>
      </c>
      <c r="BX183" s="40">
        <f t="shared" si="198"/>
        <v>1256784.82</v>
      </c>
      <c r="BY183" s="40">
        <f t="shared" si="198"/>
        <v>4724161.93</v>
      </c>
      <c r="BZ183" s="40">
        <f t="shared" si="198"/>
        <v>2411901.7300000004</v>
      </c>
      <c r="CA183" s="40">
        <f t="shared" si="198"/>
        <v>2314561.86</v>
      </c>
      <c r="CB183" s="40">
        <f t="shared" si="198"/>
        <v>547005551.93</v>
      </c>
      <c r="CC183" s="40">
        <f t="shared" si="198"/>
        <v>2034387.21</v>
      </c>
      <c r="CD183" s="40">
        <f t="shared" si="198"/>
        <v>975290.07</v>
      </c>
      <c r="CE183" s="40">
        <f t="shared" si="198"/>
        <v>1967728.19</v>
      </c>
      <c r="CF183" s="40">
        <f t="shared" si="198"/>
        <v>1385952.79</v>
      </c>
      <c r="CG183" s="40">
        <f t="shared" si="198"/>
        <v>2233776</v>
      </c>
      <c r="CH183" s="40">
        <f t="shared" si="198"/>
        <v>1509240.95</v>
      </c>
      <c r="CI183" s="40">
        <f t="shared" si="198"/>
        <v>4969846.29</v>
      </c>
      <c r="CJ183" s="40">
        <f t="shared" si="198"/>
        <v>8223545</v>
      </c>
      <c r="CK183" s="40">
        <f t="shared" si="198"/>
        <v>31061139.599999998</v>
      </c>
      <c r="CL183" s="40">
        <f t="shared" si="198"/>
        <v>9250189.17</v>
      </c>
      <c r="CM183" s="40">
        <f t="shared" si="198"/>
        <v>6033096.449999999</v>
      </c>
      <c r="CN183" s="40">
        <f t="shared" si="198"/>
        <v>162807004.74</v>
      </c>
      <c r="CO183" s="40">
        <f t="shared" si="198"/>
        <v>94593004.99</v>
      </c>
      <c r="CP183" s="40">
        <f t="shared" si="198"/>
        <v>8536147.82</v>
      </c>
      <c r="CQ183" s="40">
        <f t="shared" si="198"/>
        <v>10698747.36</v>
      </c>
      <c r="CR183" s="40">
        <f t="shared" si="198"/>
        <v>2221545.65</v>
      </c>
      <c r="CS183" s="40">
        <f t="shared" si="198"/>
        <v>2859017.35</v>
      </c>
      <c r="CT183" s="40">
        <f t="shared" si="198"/>
        <v>1672673.78</v>
      </c>
      <c r="CU183" s="40">
        <f t="shared" si="198"/>
        <v>3358439.44</v>
      </c>
      <c r="CV183" s="40">
        <f t="shared" si="198"/>
        <v>762289.9700000001</v>
      </c>
      <c r="CW183" s="40">
        <f t="shared" si="198"/>
        <v>2049000.98</v>
      </c>
      <c r="CX183" s="40">
        <f t="shared" si="198"/>
        <v>3734883.6</v>
      </c>
      <c r="CY183" s="40">
        <f t="shared" si="198"/>
        <v>1864667.0899999999</v>
      </c>
      <c r="CZ183" s="40">
        <f t="shared" si="198"/>
        <v>15713235.729999999</v>
      </c>
      <c r="DA183" s="40">
        <f t="shared" si="198"/>
        <v>2077659.44</v>
      </c>
      <c r="DB183" s="40">
        <f t="shared" si="198"/>
        <v>2740467.58</v>
      </c>
      <c r="DC183" s="40">
        <f t="shared" si="198"/>
        <v>1852618.2899999998</v>
      </c>
      <c r="DD183" s="40">
        <f t="shared" si="198"/>
        <v>1890778.8</v>
      </c>
      <c r="DE183" s="40">
        <f t="shared" si="198"/>
        <v>3588901.86</v>
      </c>
      <c r="DF183" s="40">
        <f t="shared" si="198"/>
        <v>139546622.42</v>
      </c>
      <c r="DG183" s="40">
        <f t="shared" si="198"/>
        <v>1632876.64</v>
      </c>
      <c r="DH183" s="40">
        <f t="shared" si="198"/>
        <v>14603852.97</v>
      </c>
      <c r="DI183" s="40">
        <f t="shared" si="198"/>
        <v>19667697.36</v>
      </c>
      <c r="DJ183" s="40">
        <f t="shared" si="198"/>
        <v>5041008.25</v>
      </c>
      <c r="DK183" s="40">
        <f t="shared" si="198"/>
        <v>3267832.32</v>
      </c>
      <c r="DL183" s="40">
        <f t="shared" si="198"/>
        <v>41732413.33</v>
      </c>
      <c r="DM183" s="40">
        <f t="shared" si="198"/>
        <v>3067439.83</v>
      </c>
      <c r="DN183" s="40">
        <f t="shared" si="198"/>
        <v>10285208.35</v>
      </c>
      <c r="DO183" s="40">
        <f t="shared" si="198"/>
        <v>21014155.9</v>
      </c>
      <c r="DP183" s="40">
        <f t="shared" si="198"/>
        <v>2285009.86</v>
      </c>
      <c r="DQ183" s="40">
        <f t="shared" si="198"/>
        <v>4073449.71</v>
      </c>
      <c r="DR183" s="40">
        <f t="shared" si="198"/>
        <v>10239488.73</v>
      </c>
      <c r="DS183" s="40">
        <f t="shared" si="198"/>
        <v>6061747.87</v>
      </c>
      <c r="DT183" s="40">
        <f t="shared" si="198"/>
        <v>2222399.11</v>
      </c>
      <c r="DU183" s="40">
        <f t="shared" si="198"/>
        <v>3219771.42</v>
      </c>
      <c r="DV183" s="40">
        <f t="shared" si="198"/>
        <v>2181634.27</v>
      </c>
      <c r="DW183" s="40">
        <f t="shared" si="198"/>
        <v>3066045.57</v>
      </c>
      <c r="DX183" s="40">
        <f t="shared" si="198"/>
        <v>2753035.98</v>
      </c>
      <c r="DY183" s="40">
        <f t="shared" si="198"/>
        <v>3224746.96</v>
      </c>
      <c r="DZ183" s="40">
        <f t="shared" si="198"/>
        <v>8702597.83</v>
      </c>
      <c r="EA183" s="40">
        <f aca="true" t="shared" si="199" ref="EA183:FU183">+EA46</f>
        <v>4299008.140000001</v>
      </c>
      <c r="EB183" s="40">
        <f t="shared" si="199"/>
        <v>4254924.82</v>
      </c>
      <c r="EC183" s="40">
        <f t="shared" si="199"/>
        <v>2426045.54</v>
      </c>
      <c r="ED183" s="40">
        <f t="shared" si="199"/>
        <v>14272712.95</v>
      </c>
      <c r="EE183" s="40">
        <f t="shared" si="199"/>
        <v>2411762.24</v>
      </c>
      <c r="EF183" s="40">
        <f t="shared" si="199"/>
        <v>11162119.64</v>
      </c>
      <c r="EG183" s="40">
        <f t="shared" si="199"/>
        <v>2528944.86</v>
      </c>
      <c r="EH183" s="40">
        <f t="shared" si="199"/>
        <v>2408333.35</v>
      </c>
      <c r="EI183" s="40">
        <f t="shared" si="199"/>
        <v>117228321.42999999</v>
      </c>
      <c r="EJ183" s="40">
        <f t="shared" si="199"/>
        <v>55608259.46</v>
      </c>
      <c r="EK183" s="40">
        <f t="shared" si="199"/>
        <v>4668177.02</v>
      </c>
      <c r="EL183" s="40">
        <f t="shared" si="199"/>
        <v>3341843.5</v>
      </c>
      <c r="EM183" s="40">
        <f t="shared" si="199"/>
        <v>4552925.05</v>
      </c>
      <c r="EN183" s="40">
        <f t="shared" si="199"/>
        <v>8145478.96</v>
      </c>
      <c r="EO183" s="40">
        <f t="shared" si="199"/>
        <v>3435434.4</v>
      </c>
      <c r="EP183" s="40">
        <f t="shared" si="199"/>
        <v>3558722.4000000004</v>
      </c>
      <c r="EQ183" s="40">
        <f t="shared" si="199"/>
        <v>14522442.879999999</v>
      </c>
      <c r="ER183" s="40">
        <f t="shared" si="199"/>
        <v>3451925.47</v>
      </c>
      <c r="ES183" s="40">
        <f t="shared" si="199"/>
        <v>1628502.66</v>
      </c>
      <c r="ET183" s="40">
        <f t="shared" si="199"/>
        <v>2396514.01</v>
      </c>
      <c r="EU183" s="40">
        <f t="shared" si="199"/>
        <v>4679355.4399999995</v>
      </c>
      <c r="EV183" s="40">
        <f t="shared" si="199"/>
        <v>971596.91</v>
      </c>
      <c r="EW183" s="40">
        <f t="shared" si="199"/>
        <v>6470632.42</v>
      </c>
      <c r="EX183" s="40">
        <f t="shared" si="199"/>
        <v>2766512.4499999997</v>
      </c>
      <c r="EY183" s="40">
        <f t="shared" si="199"/>
        <v>5309580.12</v>
      </c>
      <c r="EZ183" s="40">
        <f t="shared" si="199"/>
        <v>1489408.3599999999</v>
      </c>
      <c r="FA183" s="40">
        <f t="shared" si="199"/>
        <v>20870383.38</v>
      </c>
      <c r="FB183" s="40">
        <f t="shared" si="199"/>
        <v>3744967.75</v>
      </c>
      <c r="FC183" s="40">
        <f t="shared" si="199"/>
        <v>18738097.2</v>
      </c>
      <c r="FD183" s="40">
        <f t="shared" si="199"/>
        <v>3269764.78</v>
      </c>
      <c r="FE183" s="40">
        <f t="shared" si="199"/>
        <v>1382366.35</v>
      </c>
      <c r="FF183" s="40">
        <f t="shared" si="199"/>
        <v>2118499.43</v>
      </c>
      <c r="FG183" s="40">
        <f t="shared" si="199"/>
        <v>1330808.75</v>
      </c>
      <c r="FH183" s="40">
        <f t="shared" si="199"/>
        <v>1273513.48</v>
      </c>
      <c r="FI183" s="40">
        <f t="shared" si="199"/>
        <v>12653331.38</v>
      </c>
      <c r="FJ183" s="40">
        <f t="shared" si="199"/>
        <v>11289723.05</v>
      </c>
      <c r="FK183" s="40">
        <f t="shared" si="199"/>
        <v>13787292.37</v>
      </c>
      <c r="FL183" s="40">
        <f t="shared" si="199"/>
        <v>24494510.740000002</v>
      </c>
      <c r="FM183" s="40">
        <f t="shared" si="199"/>
        <v>18800542.58</v>
      </c>
      <c r="FN183" s="40">
        <f t="shared" si="199"/>
        <v>121312611.24</v>
      </c>
      <c r="FO183" s="40">
        <f t="shared" si="199"/>
        <v>7833264.73</v>
      </c>
      <c r="FP183" s="40">
        <f t="shared" si="199"/>
        <v>16196097.65</v>
      </c>
      <c r="FQ183" s="40">
        <f t="shared" si="199"/>
        <v>6225822.57</v>
      </c>
      <c r="FR183" s="40">
        <f t="shared" si="199"/>
        <v>1782950.05</v>
      </c>
      <c r="FS183" s="40">
        <f t="shared" si="199"/>
        <v>1851799.67</v>
      </c>
      <c r="FT183" s="40">
        <f t="shared" si="199"/>
        <v>1474763.31</v>
      </c>
      <c r="FU183" s="40">
        <f t="shared" si="199"/>
        <v>6050185.84</v>
      </c>
      <c r="FV183" s="40">
        <f>+FV46</f>
        <v>4687650.699999999</v>
      </c>
      <c r="FW183" s="40">
        <f>+FW46</f>
        <v>1723239.47</v>
      </c>
      <c r="FX183" s="40">
        <f>+FX46</f>
        <v>1215907.83</v>
      </c>
      <c r="FY183" s="40"/>
      <c r="FZ183" s="40">
        <f>SUM(C183:FY183)</f>
        <v>5353510518.709995</v>
      </c>
      <c r="GA183" s="40"/>
      <c r="GB183" s="40"/>
      <c r="GC183" s="40"/>
      <c r="GD183" s="40"/>
      <c r="GG183" s="10"/>
    </row>
    <row r="184" spans="1:189" ht="15">
      <c r="A184" s="3" t="s">
        <v>497</v>
      </c>
      <c r="B184" s="5" t="s">
        <v>498</v>
      </c>
      <c r="C184" s="46">
        <f>C64</f>
        <v>0.039</v>
      </c>
      <c r="D184" s="46">
        <f aca="true" t="shared" si="200" ref="D184:BO184">D64</f>
        <v>0.039</v>
      </c>
      <c r="E184" s="46">
        <f t="shared" si="200"/>
        <v>0.039</v>
      </c>
      <c r="F184" s="46">
        <f t="shared" si="200"/>
        <v>0.039</v>
      </c>
      <c r="G184" s="46">
        <f t="shared" si="200"/>
        <v>0.039</v>
      </c>
      <c r="H184" s="46">
        <f t="shared" si="200"/>
        <v>0.039</v>
      </c>
      <c r="I184" s="46">
        <f t="shared" si="200"/>
        <v>0.039</v>
      </c>
      <c r="J184" s="46">
        <f t="shared" si="200"/>
        <v>0.039</v>
      </c>
      <c r="K184" s="46">
        <f t="shared" si="200"/>
        <v>0.039</v>
      </c>
      <c r="L184" s="46">
        <f t="shared" si="200"/>
        <v>0.039</v>
      </c>
      <c r="M184" s="46">
        <f t="shared" si="200"/>
        <v>0.039</v>
      </c>
      <c r="N184" s="46">
        <f t="shared" si="200"/>
        <v>0.039</v>
      </c>
      <c r="O184" s="46">
        <f t="shared" si="200"/>
        <v>0.039</v>
      </c>
      <c r="P184" s="46">
        <f t="shared" si="200"/>
        <v>0.039</v>
      </c>
      <c r="Q184" s="46">
        <f t="shared" si="200"/>
        <v>0.039</v>
      </c>
      <c r="R184" s="46">
        <f t="shared" si="200"/>
        <v>0.039</v>
      </c>
      <c r="S184" s="46">
        <f t="shared" si="200"/>
        <v>0.039</v>
      </c>
      <c r="T184" s="46">
        <f t="shared" si="200"/>
        <v>0.039</v>
      </c>
      <c r="U184" s="46">
        <f t="shared" si="200"/>
        <v>0.039</v>
      </c>
      <c r="V184" s="46">
        <f t="shared" si="200"/>
        <v>0.039</v>
      </c>
      <c r="W184" s="47">
        <f t="shared" si="200"/>
        <v>0.039</v>
      </c>
      <c r="X184" s="46">
        <f t="shared" si="200"/>
        <v>0.039</v>
      </c>
      <c r="Y184" s="46">
        <f t="shared" si="200"/>
        <v>0.039</v>
      </c>
      <c r="Z184" s="46">
        <f t="shared" si="200"/>
        <v>0.039</v>
      </c>
      <c r="AA184" s="46">
        <f t="shared" si="200"/>
        <v>0.039</v>
      </c>
      <c r="AB184" s="46">
        <f t="shared" si="200"/>
        <v>0.039</v>
      </c>
      <c r="AC184" s="46">
        <f t="shared" si="200"/>
        <v>0.039</v>
      </c>
      <c r="AD184" s="46">
        <f t="shared" si="200"/>
        <v>0.039</v>
      </c>
      <c r="AE184" s="46">
        <f t="shared" si="200"/>
        <v>0.039</v>
      </c>
      <c r="AF184" s="46">
        <f t="shared" si="200"/>
        <v>0.039</v>
      </c>
      <c r="AG184" s="46">
        <f t="shared" si="200"/>
        <v>0.039</v>
      </c>
      <c r="AH184" s="46">
        <f t="shared" si="200"/>
        <v>0.039</v>
      </c>
      <c r="AI184" s="46">
        <f t="shared" si="200"/>
        <v>0.039</v>
      </c>
      <c r="AJ184" s="46">
        <f t="shared" si="200"/>
        <v>0.039</v>
      </c>
      <c r="AK184" s="46">
        <f t="shared" si="200"/>
        <v>0.039</v>
      </c>
      <c r="AL184" s="46">
        <f t="shared" si="200"/>
        <v>0.039</v>
      </c>
      <c r="AM184" s="46">
        <f t="shared" si="200"/>
        <v>0.039</v>
      </c>
      <c r="AN184" s="46">
        <f t="shared" si="200"/>
        <v>0.039</v>
      </c>
      <c r="AO184" s="46">
        <f t="shared" si="200"/>
        <v>0.039</v>
      </c>
      <c r="AP184" s="46">
        <f t="shared" si="200"/>
        <v>0.039</v>
      </c>
      <c r="AQ184" s="46">
        <f t="shared" si="200"/>
        <v>0.039</v>
      </c>
      <c r="AR184" s="46">
        <f t="shared" si="200"/>
        <v>0.039</v>
      </c>
      <c r="AS184" s="46">
        <f t="shared" si="200"/>
        <v>0.039</v>
      </c>
      <c r="AT184" s="46">
        <f t="shared" si="200"/>
        <v>0.039</v>
      </c>
      <c r="AU184" s="46">
        <f t="shared" si="200"/>
        <v>0.039</v>
      </c>
      <c r="AV184" s="46">
        <f t="shared" si="200"/>
        <v>0.039</v>
      </c>
      <c r="AW184" s="46">
        <f t="shared" si="200"/>
        <v>0.039</v>
      </c>
      <c r="AX184" s="46">
        <f t="shared" si="200"/>
        <v>0.039</v>
      </c>
      <c r="AY184" s="46">
        <f t="shared" si="200"/>
        <v>0.039</v>
      </c>
      <c r="AZ184" s="46">
        <f t="shared" si="200"/>
        <v>0.039</v>
      </c>
      <c r="BA184" s="46">
        <f t="shared" si="200"/>
        <v>0.039</v>
      </c>
      <c r="BB184" s="46">
        <f t="shared" si="200"/>
        <v>0.039</v>
      </c>
      <c r="BC184" s="46">
        <f t="shared" si="200"/>
        <v>0.039</v>
      </c>
      <c r="BD184" s="46">
        <f t="shared" si="200"/>
        <v>0.039</v>
      </c>
      <c r="BE184" s="46">
        <f t="shared" si="200"/>
        <v>0.039</v>
      </c>
      <c r="BF184" s="46">
        <f t="shared" si="200"/>
        <v>0.039</v>
      </c>
      <c r="BG184" s="46">
        <f t="shared" si="200"/>
        <v>0.039</v>
      </c>
      <c r="BH184" s="46">
        <f t="shared" si="200"/>
        <v>0.039</v>
      </c>
      <c r="BI184" s="46">
        <f t="shared" si="200"/>
        <v>0.039</v>
      </c>
      <c r="BJ184" s="46">
        <f t="shared" si="200"/>
        <v>0.039</v>
      </c>
      <c r="BK184" s="46">
        <f t="shared" si="200"/>
        <v>0.039</v>
      </c>
      <c r="BL184" s="46">
        <f t="shared" si="200"/>
        <v>0.039</v>
      </c>
      <c r="BM184" s="46">
        <f t="shared" si="200"/>
        <v>0.039</v>
      </c>
      <c r="BN184" s="46">
        <f t="shared" si="200"/>
        <v>0.039</v>
      </c>
      <c r="BO184" s="46">
        <f t="shared" si="200"/>
        <v>0.039</v>
      </c>
      <c r="BP184" s="46">
        <f aca="true" t="shared" si="201" ref="BP184:EA184">BP64</f>
        <v>0.039</v>
      </c>
      <c r="BQ184" s="46">
        <f t="shared" si="201"/>
        <v>0.039</v>
      </c>
      <c r="BR184" s="46">
        <f t="shared" si="201"/>
        <v>0.039</v>
      </c>
      <c r="BS184" s="46">
        <f t="shared" si="201"/>
        <v>0.039</v>
      </c>
      <c r="BT184" s="46">
        <f t="shared" si="201"/>
        <v>0.039</v>
      </c>
      <c r="BU184" s="46">
        <f t="shared" si="201"/>
        <v>0.039</v>
      </c>
      <c r="BV184" s="46">
        <f t="shared" si="201"/>
        <v>0.039</v>
      </c>
      <c r="BW184" s="46">
        <f t="shared" si="201"/>
        <v>0.039</v>
      </c>
      <c r="BX184" s="46">
        <f t="shared" si="201"/>
        <v>0.039</v>
      </c>
      <c r="BY184" s="46">
        <f t="shared" si="201"/>
        <v>0.039</v>
      </c>
      <c r="BZ184" s="46">
        <f t="shared" si="201"/>
        <v>0.039</v>
      </c>
      <c r="CA184" s="46">
        <f t="shared" si="201"/>
        <v>0.039</v>
      </c>
      <c r="CB184" s="46">
        <f t="shared" si="201"/>
        <v>0.039</v>
      </c>
      <c r="CC184" s="46">
        <f t="shared" si="201"/>
        <v>0.039</v>
      </c>
      <c r="CD184" s="46">
        <f t="shared" si="201"/>
        <v>0.039</v>
      </c>
      <c r="CE184" s="46">
        <f t="shared" si="201"/>
        <v>0.039</v>
      </c>
      <c r="CF184" s="46">
        <f t="shared" si="201"/>
        <v>0.039</v>
      </c>
      <c r="CG184" s="46">
        <f t="shared" si="201"/>
        <v>0.039</v>
      </c>
      <c r="CH184" s="46">
        <f t="shared" si="201"/>
        <v>0.039</v>
      </c>
      <c r="CI184" s="46">
        <f t="shared" si="201"/>
        <v>0.039</v>
      </c>
      <c r="CJ184" s="46">
        <f t="shared" si="201"/>
        <v>0.039</v>
      </c>
      <c r="CK184" s="46">
        <f t="shared" si="201"/>
        <v>0.039</v>
      </c>
      <c r="CL184" s="46">
        <f t="shared" si="201"/>
        <v>0.039</v>
      </c>
      <c r="CM184" s="46">
        <f t="shared" si="201"/>
        <v>0.039</v>
      </c>
      <c r="CN184" s="46">
        <f t="shared" si="201"/>
        <v>0.039</v>
      </c>
      <c r="CO184" s="46">
        <f t="shared" si="201"/>
        <v>0.039</v>
      </c>
      <c r="CP184" s="46">
        <f t="shared" si="201"/>
        <v>0.039</v>
      </c>
      <c r="CQ184" s="46">
        <f t="shared" si="201"/>
        <v>0.039</v>
      </c>
      <c r="CR184" s="46">
        <f t="shared" si="201"/>
        <v>0.039</v>
      </c>
      <c r="CS184" s="46">
        <f t="shared" si="201"/>
        <v>0.039</v>
      </c>
      <c r="CT184" s="46">
        <f t="shared" si="201"/>
        <v>0.039</v>
      </c>
      <c r="CU184" s="46">
        <f t="shared" si="201"/>
        <v>0.039</v>
      </c>
      <c r="CV184" s="46">
        <f t="shared" si="201"/>
        <v>0.039</v>
      </c>
      <c r="CW184" s="46">
        <f t="shared" si="201"/>
        <v>0.039</v>
      </c>
      <c r="CX184" s="46">
        <f t="shared" si="201"/>
        <v>0.039</v>
      </c>
      <c r="CY184" s="46">
        <f t="shared" si="201"/>
        <v>0.039</v>
      </c>
      <c r="CZ184" s="46">
        <f t="shared" si="201"/>
        <v>0.039</v>
      </c>
      <c r="DA184" s="46">
        <f t="shared" si="201"/>
        <v>0.039</v>
      </c>
      <c r="DB184" s="46">
        <f t="shared" si="201"/>
        <v>0.039</v>
      </c>
      <c r="DC184" s="46">
        <f t="shared" si="201"/>
        <v>0.039</v>
      </c>
      <c r="DD184" s="46">
        <f t="shared" si="201"/>
        <v>0.039</v>
      </c>
      <c r="DE184" s="46">
        <f t="shared" si="201"/>
        <v>0.039</v>
      </c>
      <c r="DF184" s="46">
        <f t="shared" si="201"/>
        <v>0.039</v>
      </c>
      <c r="DG184" s="46">
        <f t="shared" si="201"/>
        <v>0.039</v>
      </c>
      <c r="DH184" s="46">
        <f t="shared" si="201"/>
        <v>0.039</v>
      </c>
      <c r="DI184" s="46">
        <f t="shared" si="201"/>
        <v>0.039</v>
      </c>
      <c r="DJ184" s="46">
        <f t="shared" si="201"/>
        <v>0.039</v>
      </c>
      <c r="DK184" s="46">
        <f t="shared" si="201"/>
        <v>0.039</v>
      </c>
      <c r="DL184" s="46">
        <f t="shared" si="201"/>
        <v>0.039</v>
      </c>
      <c r="DM184" s="46">
        <f t="shared" si="201"/>
        <v>0.039</v>
      </c>
      <c r="DN184" s="46">
        <f t="shared" si="201"/>
        <v>0.039</v>
      </c>
      <c r="DO184" s="46">
        <f t="shared" si="201"/>
        <v>0.039</v>
      </c>
      <c r="DP184" s="46">
        <f t="shared" si="201"/>
        <v>0.039</v>
      </c>
      <c r="DQ184" s="46">
        <f t="shared" si="201"/>
        <v>0.039</v>
      </c>
      <c r="DR184" s="46">
        <f t="shared" si="201"/>
        <v>0.039</v>
      </c>
      <c r="DS184" s="46">
        <f t="shared" si="201"/>
        <v>0.039</v>
      </c>
      <c r="DT184" s="46">
        <f t="shared" si="201"/>
        <v>0.039</v>
      </c>
      <c r="DU184" s="46">
        <f t="shared" si="201"/>
        <v>0.039</v>
      </c>
      <c r="DV184" s="46">
        <f t="shared" si="201"/>
        <v>0.039</v>
      </c>
      <c r="DW184" s="46">
        <f t="shared" si="201"/>
        <v>0.039</v>
      </c>
      <c r="DX184" s="46">
        <f t="shared" si="201"/>
        <v>0.039</v>
      </c>
      <c r="DY184" s="46">
        <f t="shared" si="201"/>
        <v>0.039</v>
      </c>
      <c r="DZ184" s="46">
        <f t="shared" si="201"/>
        <v>0.039</v>
      </c>
      <c r="EA184" s="46">
        <f t="shared" si="201"/>
        <v>0.039</v>
      </c>
      <c r="EB184" s="46">
        <f aca="true" t="shared" si="202" ref="EB184:FX184">EB64</f>
        <v>0.039</v>
      </c>
      <c r="EC184" s="46">
        <f t="shared" si="202"/>
        <v>0.039</v>
      </c>
      <c r="ED184" s="46">
        <f t="shared" si="202"/>
        <v>0.039</v>
      </c>
      <c r="EE184" s="46">
        <f t="shared" si="202"/>
        <v>0.039</v>
      </c>
      <c r="EF184" s="46">
        <f t="shared" si="202"/>
        <v>0.039</v>
      </c>
      <c r="EG184" s="46">
        <f t="shared" si="202"/>
        <v>0.039</v>
      </c>
      <c r="EH184" s="46">
        <f t="shared" si="202"/>
        <v>0.039</v>
      </c>
      <c r="EI184" s="46">
        <f t="shared" si="202"/>
        <v>0.039</v>
      </c>
      <c r="EJ184" s="46">
        <f t="shared" si="202"/>
        <v>0.039</v>
      </c>
      <c r="EK184" s="46">
        <f t="shared" si="202"/>
        <v>0.039</v>
      </c>
      <c r="EL184" s="46">
        <f t="shared" si="202"/>
        <v>0.039</v>
      </c>
      <c r="EM184" s="46">
        <f t="shared" si="202"/>
        <v>0.039</v>
      </c>
      <c r="EN184" s="46">
        <f t="shared" si="202"/>
        <v>0.039</v>
      </c>
      <c r="EO184" s="46">
        <f t="shared" si="202"/>
        <v>0.039</v>
      </c>
      <c r="EP184" s="46">
        <f t="shared" si="202"/>
        <v>0.039</v>
      </c>
      <c r="EQ184" s="46">
        <f t="shared" si="202"/>
        <v>0.039</v>
      </c>
      <c r="ER184" s="46">
        <f t="shared" si="202"/>
        <v>0.039</v>
      </c>
      <c r="ES184" s="46">
        <f t="shared" si="202"/>
        <v>0.039</v>
      </c>
      <c r="ET184" s="46">
        <f t="shared" si="202"/>
        <v>0.039</v>
      </c>
      <c r="EU184" s="46">
        <f t="shared" si="202"/>
        <v>0.039</v>
      </c>
      <c r="EV184" s="46">
        <f t="shared" si="202"/>
        <v>0.039</v>
      </c>
      <c r="EW184" s="46">
        <f t="shared" si="202"/>
        <v>0.039</v>
      </c>
      <c r="EX184" s="46">
        <f t="shared" si="202"/>
        <v>0.039</v>
      </c>
      <c r="EY184" s="46">
        <f t="shared" si="202"/>
        <v>0.039</v>
      </c>
      <c r="EZ184" s="46">
        <f t="shared" si="202"/>
        <v>0.039</v>
      </c>
      <c r="FA184" s="46">
        <f t="shared" si="202"/>
        <v>0.039</v>
      </c>
      <c r="FB184" s="46">
        <f t="shared" si="202"/>
        <v>0.039</v>
      </c>
      <c r="FC184" s="46">
        <f t="shared" si="202"/>
        <v>0.039</v>
      </c>
      <c r="FD184" s="46">
        <f t="shared" si="202"/>
        <v>0.039</v>
      </c>
      <c r="FE184" s="46">
        <f t="shared" si="202"/>
        <v>0.039</v>
      </c>
      <c r="FF184" s="46">
        <f t="shared" si="202"/>
        <v>0.039</v>
      </c>
      <c r="FG184" s="46">
        <f t="shared" si="202"/>
        <v>0.039</v>
      </c>
      <c r="FH184" s="46">
        <f t="shared" si="202"/>
        <v>0.039</v>
      </c>
      <c r="FI184" s="46">
        <f t="shared" si="202"/>
        <v>0.039</v>
      </c>
      <c r="FJ184" s="46">
        <f t="shared" si="202"/>
        <v>0.039</v>
      </c>
      <c r="FK184" s="46">
        <f t="shared" si="202"/>
        <v>0.039</v>
      </c>
      <c r="FL184" s="46">
        <f t="shared" si="202"/>
        <v>0.039</v>
      </c>
      <c r="FM184" s="46">
        <f t="shared" si="202"/>
        <v>0.039</v>
      </c>
      <c r="FN184" s="46">
        <f t="shared" si="202"/>
        <v>0.039</v>
      </c>
      <c r="FO184" s="46">
        <f t="shared" si="202"/>
        <v>0.039</v>
      </c>
      <c r="FP184" s="46">
        <f t="shared" si="202"/>
        <v>0.039</v>
      </c>
      <c r="FQ184" s="46">
        <f t="shared" si="202"/>
        <v>0.039</v>
      </c>
      <c r="FR184" s="46">
        <f t="shared" si="202"/>
        <v>0.039</v>
      </c>
      <c r="FS184" s="46">
        <f t="shared" si="202"/>
        <v>0.039</v>
      </c>
      <c r="FT184" s="46">
        <f t="shared" si="202"/>
        <v>0.039</v>
      </c>
      <c r="FU184" s="46">
        <f t="shared" si="202"/>
        <v>0.039</v>
      </c>
      <c r="FV184" s="46">
        <f t="shared" si="202"/>
        <v>0.039</v>
      </c>
      <c r="FW184" s="46">
        <f t="shared" si="202"/>
        <v>0.039</v>
      </c>
      <c r="FX184" s="46">
        <f t="shared" si="202"/>
        <v>0.039</v>
      </c>
      <c r="FY184" s="46"/>
      <c r="FZ184" s="46"/>
      <c r="GA184" s="46"/>
      <c r="GB184" s="46"/>
      <c r="GC184" s="46"/>
      <c r="GD184" s="46"/>
      <c r="GE184" s="70"/>
      <c r="GF184" s="70"/>
      <c r="GG184" s="10"/>
    </row>
    <row r="185" spans="1:189" ht="15">
      <c r="A185" s="3" t="s">
        <v>499</v>
      </c>
      <c r="B185" s="5" t="s">
        <v>500</v>
      </c>
      <c r="C185" s="27">
        <f aca="true" t="shared" si="203" ref="C185:BN185">ROUND((C99-C16)/C16,4)</f>
        <v>-0.0003</v>
      </c>
      <c r="D185" s="27">
        <f t="shared" si="203"/>
        <v>0.029</v>
      </c>
      <c r="E185" s="27">
        <f t="shared" si="203"/>
        <v>0.0533</v>
      </c>
      <c r="F185" s="27">
        <f t="shared" si="203"/>
        <v>0.0596</v>
      </c>
      <c r="G185" s="27">
        <f t="shared" si="203"/>
        <v>-0.0061</v>
      </c>
      <c r="H185" s="27">
        <f t="shared" si="203"/>
        <v>0.0326</v>
      </c>
      <c r="I185" s="27">
        <f t="shared" si="203"/>
        <v>0.0238</v>
      </c>
      <c r="J185" s="27">
        <f t="shared" si="203"/>
        <v>-0.0173</v>
      </c>
      <c r="K185" s="27">
        <f t="shared" si="203"/>
        <v>-0.0097</v>
      </c>
      <c r="L185" s="27">
        <f t="shared" si="203"/>
        <v>-0.041</v>
      </c>
      <c r="M185" s="27">
        <f t="shared" si="203"/>
        <v>-0.015</v>
      </c>
      <c r="N185" s="27">
        <f t="shared" si="203"/>
        <v>0.012</v>
      </c>
      <c r="O185" s="27">
        <f t="shared" si="203"/>
        <v>-0.0083</v>
      </c>
      <c r="P185" s="27">
        <f t="shared" si="203"/>
        <v>-0.0636</v>
      </c>
      <c r="Q185" s="27">
        <f t="shared" si="203"/>
        <v>0.0371</v>
      </c>
      <c r="R185" s="27">
        <f t="shared" si="203"/>
        <v>-0.0211</v>
      </c>
      <c r="S185" s="27">
        <f t="shared" si="203"/>
        <v>-0.0133</v>
      </c>
      <c r="T185" s="27">
        <f t="shared" si="203"/>
        <v>0.0066</v>
      </c>
      <c r="U185" s="27">
        <f t="shared" si="203"/>
        <v>0</v>
      </c>
      <c r="V185" s="27">
        <f t="shared" si="203"/>
        <v>-0.026</v>
      </c>
      <c r="W185" s="28">
        <f t="shared" si="203"/>
        <v>-0.1162</v>
      </c>
      <c r="X185" s="27">
        <f t="shared" si="203"/>
        <v>-0.1015</v>
      </c>
      <c r="Y185" s="27">
        <f t="shared" si="203"/>
        <v>0.0143</v>
      </c>
      <c r="Z185" s="27">
        <f t="shared" si="203"/>
        <v>-0.0222</v>
      </c>
      <c r="AA185" s="27">
        <f t="shared" si="203"/>
        <v>0.0427</v>
      </c>
      <c r="AB185" s="27">
        <f t="shared" si="203"/>
        <v>0.0079</v>
      </c>
      <c r="AC185" s="27">
        <f t="shared" si="203"/>
        <v>-0.0126</v>
      </c>
      <c r="AD185" s="27">
        <f t="shared" si="203"/>
        <v>-0.0145</v>
      </c>
      <c r="AE185" s="27">
        <f t="shared" si="203"/>
        <v>-0.0249</v>
      </c>
      <c r="AF185" s="27">
        <f t="shared" si="203"/>
        <v>-0.0799</v>
      </c>
      <c r="AG185" s="27">
        <f t="shared" si="203"/>
        <v>-0.0392</v>
      </c>
      <c r="AH185" s="27">
        <f t="shared" si="203"/>
        <v>-0.0209</v>
      </c>
      <c r="AI185" s="27">
        <f t="shared" si="203"/>
        <v>-0.0009</v>
      </c>
      <c r="AJ185" s="27">
        <f t="shared" si="203"/>
        <v>-0.0125</v>
      </c>
      <c r="AK185" s="27">
        <f t="shared" si="203"/>
        <v>-0.0269</v>
      </c>
      <c r="AL185" s="27">
        <f t="shared" si="203"/>
        <v>-0.0344</v>
      </c>
      <c r="AM185" s="27">
        <f t="shared" si="203"/>
        <v>-0.0253</v>
      </c>
      <c r="AN185" s="27">
        <f t="shared" si="203"/>
        <v>-0.0134</v>
      </c>
      <c r="AO185" s="27">
        <f t="shared" si="203"/>
        <v>-0.0075</v>
      </c>
      <c r="AP185" s="27">
        <f t="shared" si="203"/>
        <v>0.0392</v>
      </c>
      <c r="AQ185" s="27">
        <f t="shared" si="203"/>
        <v>-0.0067</v>
      </c>
      <c r="AR185" s="27">
        <f t="shared" si="203"/>
        <v>0.023</v>
      </c>
      <c r="AS185" s="27">
        <f t="shared" si="203"/>
        <v>0.0429</v>
      </c>
      <c r="AT185" s="27">
        <f t="shared" si="203"/>
        <v>-0.0143</v>
      </c>
      <c r="AU185" s="27">
        <f t="shared" si="203"/>
        <v>-0.0215</v>
      </c>
      <c r="AV185" s="27">
        <f t="shared" si="203"/>
        <v>-0.0059</v>
      </c>
      <c r="AW185" s="27">
        <f t="shared" si="203"/>
        <v>-0.0354</v>
      </c>
      <c r="AX185" s="27">
        <f t="shared" si="203"/>
        <v>-0.1311</v>
      </c>
      <c r="AY185" s="27">
        <f t="shared" si="203"/>
        <v>-0.025</v>
      </c>
      <c r="AZ185" s="27">
        <f t="shared" si="203"/>
        <v>0.0037</v>
      </c>
      <c r="BA185" s="27">
        <f t="shared" si="203"/>
        <v>0.0402</v>
      </c>
      <c r="BB185" s="27">
        <f t="shared" si="203"/>
        <v>0.0747</v>
      </c>
      <c r="BC185" s="27">
        <f t="shared" si="203"/>
        <v>-0.0034</v>
      </c>
      <c r="BD185" s="27">
        <f t="shared" si="203"/>
        <v>-0.0076</v>
      </c>
      <c r="BE185" s="27">
        <f t="shared" si="203"/>
        <v>0.0197</v>
      </c>
      <c r="BF185" s="27">
        <f t="shared" si="203"/>
        <v>0.0274</v>
      </c>
      <c r="BG185" s="27">
        <f t="shared" si="203"/>
        <v>-0.0247</v>
      </c>
      <c r="BH185" s="27">
        <f t="shared" si="203"/>
        <v>0.0213</v>
      </c>
      <c r="BI185" s="27">
        <f t="shared" si="203"/>
        <v>-0.043</v>
      </c>
      <c r="BJ185" s="27">
        <f t="shared" si="203"/>
        <v>-0.0011</v>
      </c>
      <c r="BK185" s="27">
        <f t="shared" si="203"/>
        <v>0.057</v>
      </c>
      <c r="BL185" s="27">
        <f t="shared" si="203"/>
        <v>0.4639</v>
      </c>
      <c r="BM185" s="27">
        <f t="shared" si="203"/>
        <v>-0.0343</v>
      </c>
      <c r="BN185" s="27">
        <f t="shared" si="203"/>
        <v>-0.0159</v>
      </c>
      <c r="BO185" s="27">
        <f aca="true" t="shared" si="204" ref="BO185:DZ185">ROUND((BO99-BO16)/BO16,4)</f>
        <v>-0.0237</v>
      </c>
      <c r="BP185" s="27">
        <f t="shared" si="204"/>
        <v>-0.0937</v>
      </c>
      <c r="BQ185" s="27">
        <f t="shared" si="204"/>
        <v>0.019</v>
      </c>
      <c r="BR185" s="27">
        <f t="shared" si="204"/>
        <v>0.0269</v>
      </c>
      <c r="BS185" s="27">
        <f t="shared" si="204"/>
        <v>-0.0726</v>
      </c>
      <c r="BT185" s="27">
        <f t="shared" si="204"/>
        <v>-0.0155</v>
      </c>
      <c r="BU185" s="27">
        <f t="shared" si="204"/>
        <v>-0.0246</v>
      </c>
      <c r="BV185" s="27">
        <f t="shared" si="204"/>
        <v>-0.0109</v>
      </c>
      <c r="BW185" s="27">
        <f t="shared" si="204"/>
        <v>-0.0035</v>
      </c>
      <c r="BX185" s="27">
        <f t="shared" si="204"/>
        <v>-0.0438</v>
      </c>
      <c r="BY185" s="27">
        <f t="shared" si="204"/>
        <v>-0.0281</v>
      </c>
      <c r="BZ185" s="27">
        <f t="shared" si="204"/>
        <v>-0.0203</v>
      </c>
      <c r="CA185" s="27">
        <f t="shared" si="204"/>
        <v>-0.0392</v>
      </c>
      <c r="CB185" s="27">
        <f t="shared" si="204"/>
        <v>-0.0024</v>
      </c>
      <c r="CC185" s="27">
        <f t="shared" si="204"/>
        <v>-0.0364</v>
      </c>
      <c r="CD185" s="27">
        <f t="shared" si="204"/>
        <v>0.0617</v>
      </c>
      <c r="CE185" s="27">
        <f t="shared" si="204"/>
        <v>-0.0785</v>
      </c>
      <c r="CF185" s="27">
        <f t="shared" si="204"/>
        <v>-0.0095</v>
      </c>
      <c r="CG185" s="27">
        <f t="shared" si="204"/>
        <v>-0.0543</v>
      </c>
      <c r="CH185" s="27">
        <f t="shared" si="204"/>
        <v>-0.0091</v>
      </c>
      <c r="CI185" s="27">
        <f t="shared" si="204"/>
        <v>0.0111</v>
      </c>
      <c r="CJ185" s="27">
        <f t="shared" si="204"/>
        <v>-0.0204</v>
      </c>
      <c r="CK185" s="27">
        <f t="shared" si="204"/>
        <v>0.0077</v>
      </c>
      <c r="CL185" s="27">
        <f t="shared" si="204"/>
        <v>0.0207</v>
      </c>
      <c r="CM185" s="27">
        <f t="shared" si="204"/>
        <v>-0.001</v>
      </c>
      <c r="CN185" s="27">
        <f t="shared" si="204"/>
        <v>0.0149</v>
      </c>
      <c r="CO185" s="27">
        <f t="shared" si="204"/>
        <v>0.0004</v>
      </c>
      <c r="CP185" s="27">
        <f t="shared" si="204"/>
        <v>-0.0132</v>
      </c>
      <c r="CQ185" s="27">
        <f t="shared" si="204"/>
        <v>-0.0456</v>
      </c>
      <c r="CR185" s="27">
        <f t="shared" si="204"/>
        <v>-0.0038</v>
      </c>
      <c r="CS185" s="27">
        <f t="shared" si="204"/>
        <v>-0.0137</v>
      </c>
      <c r="CT185" s="27">
        <f t="shared" si="204"/>
        <v>-0.0279</v>
      </c>
      <c r="CU185" s="27">
        <f t="shared" si="204"/>
        <v>-0.0438</v>
      </c>
      <c r="CV185" s="27">
        <f t="shared" si="204"/>
        <v>-0.0136</v>
      </c>
      <c r="CW185" s="27">
        <f t="shared" si="204"/>
        <v>-0.0172</v>
      </c>
      <c r="CX185" s="27">
        <f t="shared" si="204"/>
        <v>-0.0387</v>
      </c>
      <c r="CY185" s="27">
        <f t="shared" si="204"/>
        <v>0.0038</v>
      </c>
      <c r="CZ185" s="27">
        <f t="shared" si="204"/>
        <v>-0.0158</v>
      </c>
      <c r="DA185" s="27">
        <f t="shared" si="204"/>
        <v>-0.0217</v>
      </c>
      <c r="DB185" s="27">
        <f t="shared" si="204"/>
        <v>0.001</v>
      </c>
      <c r="DC185" s="27">
        <f t="shared" si="204"/>
        <v>-0.0013</v>
      </c>
      <c r="DD185" s="27">
        <f t="shared" si="204"/>
        <v>-0.0543</v>
      </c>
      <c r="DE185" s="27">
        <f t="shared" si="204"/>
        <v>-0.026</v>
      </c>
      <c r="DF185" s="27">
        <f t="shared" si="204"/>
        <v>-0.0003</v>
      </c>
      <c r="DG185" s="27">
        <f t="shared" si="204"/>
        <v>-0.0906</v>
      </c>
      <c r="DH185" s="27">
        <f t="shared" si="204"/>
        <v>0.0392</v>
      </c>
      <c r="DI185" s="27">
        <f t="shared" si="204"/>
        <v>-0.0279</v>
      </c>
      <c r="DJ185" s="27">
        <f t="shared" si="204"/>
        <v>-0.0116</v>
      </c>
      <c r="DK185" s="27">
        <f t="shared" si="204"/>
        <v>-0.0252</v>
      </c>
      <c r="DL185" s="27">
        <f t="shared" si="204"/>
        <v>-0.0004</v>
      </c>
      <c r="DM185" s="27">
        <f t="shared" si="204"/>
        <v>-0.0342</v>
      </c>
      <c r="DN185" s="27">
        <f t="shared" si="204"/>
        <v>-0.0127</v>
      </c>
      <c r="DO185" s="27">
        <f t="shared" si="204"/>
        <v>-0.0001</v>
      </c>
      <c r="DP185" s="27">
        <f t="shared" si="204"/>
        <v>-0.0185</v>
      </c>
      <c r="DQ185" s="27">
        <f t="shared" si="204"/>
        <v>-0.0176</v>
      </c>
      <c r="DR185" s="27">
        <f t="shared" si="204"/>
        <v>-0.0295</v>
      </c>
      <c r="DS185" s="27">
        <f t="shared" si="204"/>
        <v>0.0201</v>
      </c>
      <c r="DT185" s="27">
        <f t="shared" si="204"/>
        <v>-0.0226</v>
      </c>
      <c r="DU185" s="27">
        <f t="shared" si="204"/>
        <v>-0.0062</v>
      </c>
      <c r="DV185" s="27">
        <f t="shared" si="204"/>
        <v>0.0113</v>
      </c>
      <c r="DW185" s="27">
        <f t="shared" si="204"/>
        <v>0.0008</v>
      </c>
      <c r="DX185" s="27">
        <f t="shared" si="204"/>
        <v>-0.0293</v>
      </c>
      <c r="DY185" s="27">
        <f t="shared" si="204"/>
        <v>-0.0041</v>
      </c>
      <c r="DZ185" s="27">
        <f t="shared" si="204"/>
        <v>-0.0222</v>
      </c>
      <c r="EA185" s="27">
        <f aca="true" t="shared" si="205" ref="EA185:FX185">ROUND((EA99-EA16)/EA16,4)</f>
        <v>-0.0115</v>
      </c>
      <c r="EB185" s="27">
        <f t="shared" si="205"/>
        <v>-0.0068</v>
      </c>
      <c r="EC185" s="27">
        <f t="shared" si="205"/>
        <v>0.0278</v>
      </c>
      <c r="ED185" s="27">
        <f t="shared" si="205"/>
        <v>0.0135</v>
      </c>
      <c r="EE185" s="27">
        <f t="shared" si="205"/>
        <v>-0.0268</v>
      </c>
      <c r="EF185" s="27">
        <f t="shared" si="205"/>
        <v>-0.0065</v>
      </c>
      <c r="EG185" s="27">
        <f t="shared" si="205"/>
        <v>-0.0358</v>
      </c>
      <c r="EH185" s="27">
        <f t="shared" si="205"/>
        <v>-0.0535</v>
      </c>
      <c r="EI185" s="27">
        <f t="shared" si="205"/>
        <v>-0.0012</v>
      </c>
      <c r="EJ185" s="27">
        <f t="shared" si="205"/>
        <v>0.0055</v>
      </c>
      <c r="EK185" s="27">
        <f t="shared" si="205"/>
        <v>-0.01</v>
      </c>
      <c r="EL185" s="27">
        <f t="shared" si="205"/>
        <v>-0.0132</v>
      </c>
      <c r="EM185" s="27">
        <f t="shared" si="205"/>
        <v>-0.0207</v>
      </c>
      <c r="EN185" s="27">
        <f t="shared" si="205"/>
        <v>-0.0221</v>
      </c>
      <c r="EO185" s="27">
        <f t="shared" si="205"/>
        <v>0.027</v>
      </c>
      <c r="EP185" s="27">
        <f t="shared" si="205"/>
        <v>-0.0225</v>
      </c>
      <c r="EQ185" s="27">
        <f t="shared" si="205"/>
        <v>0.0139</v>
      </c>
      <c r="ER185" s="27">
        <f t="shared" si="205"/>
        <v>-0.0113</v>
      </c>
      <c r="ES185" s="27">
        <f t="shared" si="205"/>
        <v>-0.0624</v>
      </c>
      <c r="ET185" s="27">
        <f t="shared" si="205"/>
        <v>0.0141</v>
      </c>
      <c r="EU185" s="27">
        <f t="shared" si="205"/>
        <v>-0.0255</v>
      </c>
      <c r="EV185" s="27">
        <f t="shared" si="205"/>
        <v>-0.0196</v>
      </c>
      <c r="EW185" s="27">
        <f t="shared" si="205"/>
        <v>-0.008</v>
      </c>
      <c r="EX185" s="27">
        <f t="shared" si="205"/>
        <v>-0.0431</v>
      </c>
      <c r="EY185" s="27">
        <f t="shared" si="205"/>
        <v>0.5509</v>
      </c>
      <c r="EZ185" s="27">
        <f t="shared" si="205"/>
        <v>0.0461</v>
      </c>
      <c r="FA185" s="27">
        <f t="shared" si="205"/>
        <v>0.0001</v>
      </c>
      <c r="FB185" s="27">
        <f t="shared" si="205"/>
        <v>-0.0502</v>
      </c>
      <c r="FC185" s="27">
        <f t="shared" si="205"/>
        <v>-0.0232</v>
      </c>
      <c r="FD185" s="27">
        <f t="shared" si="205"/>
        <v>-0.0215</v>
      </c>
      <c r="FE185" s="27">
        <f t="shared" si="205"/>
        <v>-0.0438</v>
      </c>
      <c r="FF185" s="27">
        <f t="shared" si="205"/>
        <v>-0.0042</v>
      </c>
      <c r="FG185" s="27">
        <f t="shared" si="205"/>
        <v>0.1019</v>
      </c>
      <c r="FH185" s="27">
        <f t="shared" si="205"/>
        <v>-0.0256</v>
      </c>
      <c r="FI185" s="27">
        <f t="shared" si="205"/>
        <v>-0.0151</v>
      </c>
      <c r="FJ185" s="27">
        <f t="shared" si="205"/>
        <v>-0.0001</v>
      </c>
      <c r="FK185" s="27">
        <f t="shared" si="205"/>
        <v>-0.0009</v>
      </c>
      <c r="FL185" s="27">
        <f t="shared" si="205"/>
        <v>0.0341</v>
      </c>
      <c r="FM185" s="27">
        <f t="shared" si="205"/>
        <v>0.0206</v>
      </c>
      <c r="FN185" s="27">
        <f t="shared" si="205"/>
        <v>0.0076</v>
      </c>
      <c r="FO185" s="27">
        <f t="shared" si="205"/>
        <v>-0.0033</v>
      </c>
      <c r="FP185" s="27">
        <f t="shared" si="205"/>
        <v>-0.0174</v>
      </c>
      <c r="FQ185" s="27">
        <f t="shared" si="205"/>
        <v>-0.0128</v>
      </c>
      <c r="FR185" s="27">
        <f t="shared" si="205"/>
        <v>0.0354</v>
      </c>
      <c r="FS185" s="27">
        <f t="shared" si="205"/>
        <v>0.0248</v>
      </c>
      <c r="FT185" s="27">
        <f t="shared" si="205"/>
        <v>-0.067</v>
      </c>
      <c r="FU185" s="27">
        <f t="shared" si="205"/>
        <v>-0.0264</v>
      </c>
      <c r="FV185" s="27">
        <f t="shared" si="205"/>
        <v>0.0052</v>
      </c>
      <c r="FW185" s="27">
        <f t="shared" si="205"/>
        <v>-0.0102</v>
      </c>
      <c r="FX185" s="27">
        <f t="shared" si="205"/>
        <v>-0.0128</v>
      </c>
      <c r="FY185" s="27"/>
      <c r="FZ185" s="66"/>
      <c r="GA185" s="66"/>
      <c r="GB185" s="66"/>
      <c r="GC185" s="66"/>
      <c r="GD185" s="66"/>
      <c r="GG185" s="10"/>
    </row>
    <row r="186" spans="1:189" ht="15">
      <c r="A186" s="2"/>
      <c r="B186" s="5" t="s">
        <v>501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1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G186" s="10"/>
    </row>
    <row r="187" spans="1:189" ht="15">
      <c r="A187" s="3" t="s">
        <v>502</v>
      </c>
      <c r="B187" s="5" t="s">
        <v>503</v>
      </c>
      <c r="C187" s="40">
        <f aca="true" t="shared" si="206" ref="C187:BN187">ROUND((C183)*(1+C184+C185),2)</f>
        <v>39256359.83</v>
      </c>
      <c r="D187" s="40">
        <f t="shared" si="206"/>
        <v>291062796.64</v>
      </c>
      <c r="E187" s="40">
        <f t="shared" si="206"/>
        <v>52164646.84</v>
      </c>
      <c r="F187" s="40">
        <f t="shared" si="206"/>
        <v>99195338.11</v>
      </c>
      <c r="G187" s="40">
        <f t="shared" si="206"/>
        <v>7821407.5</v>
      </c>
      <c r="H187" s="40">
        <f t="shared" si="206"/>
        <v>7077531.22</v>
      </c>
      <c r="I187" s="40">
        <f t="shared" si="206"/>
        <v>77118796.93</v>
      </c>
      <c r="J187" s="40">
        <f t="shared" si="206"/>
        <v>14878999.46</v>
      </c>
      <c r="K187" s="40">
        <f t="shared" si="206"/>
        <v>2858262.03</v>
      </c>
      <c r="L187" s="40">
        <f t="shared" si="206"/>
        <v>23277919.36</v>
      </c>
      <c r="M187" s="40">
        <f t="shared" si="206"/>
        <v>12378787.44</v>
      </c>
      <c r="N187" s="40">
        <f t="shared" si="206"/>
        <v>346970548.36</v>
      </c>
      <c r="O187" s="40">
        <f t="shared" si="206"/>
        <v>104604023.7</v>
      </c>
      <c r="P187" s="40">
        <f t="shared" si="206"/>
        <v>2084643.69</v>
      </c>
      <c r="Q187" s="40">
        <f t="shared" si="206"/>
        <v>254959249.96</v>
      </c>
      <c r="R187" s="40">
        <f t="shared" si="206"/>
        <v>3893089.7</v>
      </c>
      <c r="S187" s="40">
        <f t="shared" si="206"/>
        <v>11245679.09</v>
      </c>
      <c r="T187" s="40">
        <f t="shared" si="206"/>
        <v>1843583.33</v>
      </c>
      <c r="U187" s="40">
        <f t="shared" si="206"/>
        <v>913137.03</v>
      </c>
      <c r="V187" s="40">
        <f t="shared" si="206"/>
        <v>2579879.71</v>
      </c>
      <c r="W187" s="41">
        <f t="shared" si="206"/>
        <v>2809564.17</v>
      </c>
      <c r="X187" s="40">
        <f t="shared" si="206"/>
        <v>708750.53</v>
      </c>
      <c r="Y187" s="40">
        <f t="shared" si="206"/>
        <v>4249123.91</v>
      </c>
      <c r="Z187" s="40">
        <f t="shared" si="206"/>
        <v>2409771.23</v>
      </c>
      <c r="AA187" s="40">
        <f t="shared" si="206"/>
        <v>174439469.3</v>
      </c>
      <c r="AB187" s="40">
        <f t="shared" si="206"/>
        <v>195828562.34</v>
      </c>
      <c r="AC187" s="40">
        <f t="shared" si="206"/>
        <v>6802611.98</v>
      </c>
      <c r="AD187" s="40">
        <f t="shared" si="206"/>
        <v>7666294.92</v>
      </c>
      <c r="AE187" s="40">
        <f t="shared" si="206"/>
        <v>1283773.4</v>
      </c>
      <c r="AF187" s="40">
        <f t="shared" si="206"/>
        <v>2145627.75</v>
      </c>
      <c r="AG187" s="40">
        <f t="shared" si="206"/>
        <v>6931387</v>
      </c>
      <c r="AH187" s="40">
        <f t="shared" si="206"/>
        <v>7917582.13</v>
      </c>
      <c r="AI187" s="40">
        <f t="shared" si="206"/>
        <v>2994620.65</v>
      </c>
      <c r="AJ187" s="40">
        <f t="shared" si="206"/>
        <v>2697104.76</v>
      </c>
      <c r="AK187" s="40">
        <f t="shared" si="206"/>
        <v>2346700.18</v>
      </c>
      <c r="AL187" s="40">
        <f t="shared" si="206"/>
        <v>2576498.63</v>
      </c>
      <c r="AM187" s="40">
        <f t="shared" si="206"/>
        <v>4020129.73</v>
      </c>
      <c r="AN187" s="40">
        <f t="shared" si="206"/>
        <v>3710090.98</v>
      </c>
      <c r="AO187" s="40">
        <f t="shared" si="206"/>
        <v>35010943.28</v>
      </c>
      <c r="AP187" s="40">
        <f t="shared" si="206"/>
        <v>545712305.57</v>
      </c>
      <c r="AQ187" s="40">
        <f t="shared" si="206"/>
        <v>2681136.34</v>
      </c>
      <c r="AR187" s="40">
        <f t="shared" si="206"/>
        <v>389088289.63</v>
      </c>
      <c r="AS187" s="40">
        <f t="shared" si="206"/>
        <v>45426200.68</v>
      </c>
      <c r="AT187" s="40">
        <f t="shared" si="206"/>
        <v>18789179.8</v>
      </c>
      <c r="AU187" s="40">
        <f t="shared" si="206"/>
        <v>3254173.75</v>
      </c>
      <c r="AV187" s="40">
        <f t="shared" si="206"/>
        <v>2987320.19</v>
      </c>
      <c r="AW187" s="40">
        <f t="shared" si="206"/>
        <v>2579554.92</v>
      </c>
      <c r="AX187" s="40">
        <f t="shared" si="206"/>
        <v>882807.27</v>
      </c>
      <c r="AY187" s="40">
        <f t="shared" si="206"/>
        <v>4880789.64</v>
      </c>
      <c r="AZ187" s="40">
        <f t="shared" si="206"/>
        <v>75721867.41</v>
      </c>
      <c r="BA187" s="40">
        <f t="shared" si="206"/>
        <v>56376213.3</v>
      </c>
      <c r="BB187" s="40">
        <f t="shared" si="206"/>
        <v>47056327.99</v>
      </c>
      <c r="BC187" s="40">
        <f t="shared" si="206"/>
        <v>211778797.78</v>
      </c>
      <c r="BD187" s="40">
        <f t="shared" si="206"/>
        <v>30378730.44</v>
      </c>
      <c r="BE187" s="40">
        <f t="shared" si="206"/>
        <v>9690238.76</v>
      </c>
      <c r="BF187" s="40">
        <f t="shared" si="206"/>
        <v>144918608.7</v>
      </c>
      <c r="BG187" s="40">
        <f t="shared" si="206"/>
        <v>6783324.12</v>
      </c>
      <c r="BH187" s="40">
        <f t="shared" si="206"/>
        <v>5134399.06</v>
      </c>
      <c r="BI187" s="40">
        <f t="shared" si="206"/>
        <v>2768197.95</v>
      </c>
      <c r="BJ187" s="40">
        <f t="shared" si="206"/>
        <v>38273890.57</v>
      </c>
      <c r="BK187" s="40">
        <f t="shared" si="206"/>
        <v>92741451.91</v>
      </c>
      <c r="BL187" s="40">
        <f t="shared" si="206"/>
        <v>2888519.53</v>
      </c>
      <c r="BM187" s="40">
        <f t="shared" si="206"/>
        <v>3071563.45</v>
      </c>
      <c r="BN187" s="40">
        <f t="shared" si="206"/>
        <v>26231446.26</v>
      </c>
      <c r="BO187" s="40">
        <f aca="true" t="shared" si="207" ref="BO187:DZ187">ROUND((BO183)*(1+BO184+BO185),2)</f>
        <v>11650129.32</v>
      </c>
      <c r="BP187" s="40">
        <f t="shared" si="207"/>
        <v>2350951.17</v>
      </c>
      <c r="BQ187" s="40">
        <f t="shared" si="207"/>
        <v>39657613.91</v>
      </c>
      <c r="BR187" s="40">
        <f t="shared" si="207"/>
        <v>32693905.42</v>
      </c>
      <c r="BS187" s="40">
        <f t="shared" si="207"/>
        <v>9031095.97</v>
      </c>
      <c r="BT187" s="40">
        <f t="shared" si="207"/>
        <v>3111222.57</v>
      </c>
      <c r="BU187" s="40">
        <f t="shared" si="207"/>
        <v>3881273.92</v>
      </c>
      <c r="BV187" s="40">
        <f t="shared" si="207"/>
        <v>9681451.03</v>
      </c>
      <c r="BW187" s="40">
        <f t="shared" si="207"/>
        <v>12108042.29</v>
      </c>
      <c r="BX187" s="40">
        <f t="shared" si="207"/>
        <v>1250752.25</v>
      </c>
      <c r="BY187" s="40">
        <f t="shared" si="207"/>
        <v>4775655.3</v>
      </c>
      <c r="BZ187" s="40">
        <f t="shared" si="207"/>
        <v>2457004.29</v>
      </c>
      <c r="CA187" s="40">
        <f t="shared" si="207"/>
        <v>2314098.95</v>
      </c>
      <c r="CB187" s="40">
        <f t="shared" si="207"/>
        <v>567025955.13</v>
      </c>
      <c r="CC187" s="40">
        <f t="shared" si="207"/>
        <v>2039676.62</v>
      </c>
      <c r="CD187" s="40">
        <f t="shared" si="207"/>
        <v>1073501.78</v>
      </c>
      <c r="CE187" s="40">
        <f t="shared" si="207"/>
        <v>1890002.93</v>
      </c>
      <c r="CF187" s="40">
        <f t="shared" si="207"/>
        <v>1426838.4</v>
      </c>
      <c r="CG187" s="40">
        <f t="shared" si="207"/>
        <v>2199599.23</v>
      </c>
      <c r="CH187" s="40">
        <f t="shared" si="207"/>
        <v>1554367.25</v>
      </c>
      <c r="CI187" s="40">
        <f t="shared" si="207"/>
        <v>5218835.59</v>
      </c>
      <c r="CJ187" s="40">
        <f t="shared" si="207"/>
        <v>8376502.94</v>
      </c>
      <c r="CK187" s="40">
        <f t="shared" si="207"/>
        <v>32511694.82</v>
      </c>
      <c r="CL187" s="40">
        <f t="shared" si="207"/>
        <v>9802425.46</v>
      </c>
      <c r="CM187" s="40">
        <f t="shared" si="207"/>
        <v>6262354.12</v>
      </c>
      <c r="CN187" s="40">
        <f t="shared" si="207"/>
        <v>171582302.3</v>
      </c>
      <c r="CO187" s="40">
        <f t="shared" si="207"/>
        <v>98319969.39</v>
      </c>
      <c r="CP187" s="40">
        <f t="shared" si="207"/>
        <v>8756380.43</v>
      </c>
      <c r="CQ187" s="40">
        <f t="shared" si="207"/>
        <v>10628135.63</v>
      </c>
      <c r="CR187" s="40">
        <f t="shared" si="207"/>
        <v>2299744.06</v>
      </c>
      <c r="CS187" s="40">
        <f t="shared" si="207"/>
        <v>2931350.49</v>
      </c>
      <c r="CT187" s="40">
        <f t="shared" si="207"/>
        <v>1691240.46</v>
      </c>
      <c r="CU187" s="40">
        <f t="shared" si="207"/>
        <v>3342318.93</v>
      </c>
      <c r="CV187" s="40">
        <f t="shared" si="207"/>
        <v>781652.14</v>
      </c>
      <c r="CW187" s="40">
        <f t="shared" si="207"/>
        <v>2093669.2</v>
      </c>
      <c r="CX187" s="40">
        <f t="shared" si="207"/>
        <v>3736004.07</v>
      </c>
      <c r="CY187" s="40">
        <f t="shared" si="207"/>
        <v>1944474.84</v>
      </c>
      <c r="CZ187" s="40">
        <f t="shared" si="207"/>
        <v>16077782.8</v>
      </c>
      <c r="DA187" s="40">
        <f t="shared" si="207"/>
        <v>2113602.95</v>
      </c>
      <c r="DB187" s="40">
        <f t="shared" si="207"/>
        <v>2850086.28</v>
      </c>
      <c r="DC187" s="40">
        <f t="shared" si="207"/>
        <v>1922462</v>
      </c>
      <c r="DD187" s="40">
        <f t="shared" si="207"/>
        <v>1861849.88</v>
      </c>
      <c r="DE187" s="40">
        <f t="shared" si="207"/>
        <v>3635557.58</v>
      </c>
      <c r="DF187" s="40">
        <f t="shared" si="207"/>
        <v>144947076.71</v>
      </c>
      <c r="DG187" s="40">
        <f t="shared" si="207"/>
        <v>1548620.21</v>
      </c>
      <c r="DH187" s="40">
        <f t="shared" si="207"/>
        <v>15745874.27</v>
      </c>
      <c r="DI187" s="40">
        <f t="shared" si="207"/>
        <v>19886008.8</v>
      </c>
      <c r="DJ187" s="40">
        <f t="shared" si="207"/>
        <v>5179131.88</v>
      </c>
      <c r="DK187" s="40">
        <f t="shared" si="207"/>
        <v>3312928.41</v>
      </c>
      <c r="DL187" s="40">
        <f t="shared" si="207"/>
        <v>43343284.48</v>
      </c>
      <c r="DM187" s="40">
        <f t="shared" si="207"/>
        <v>3082163.54</v>
      </c>
      <c r="DN187" s="40">
        <f t="shared" si="207"/>
        <v>10555709.33</v>
      </c>
      <c r="DO187" s="40">
        <f t="shared" si="207"/>
        <v>21831606.56</v>
      </c>
      <c r="DP187" s="40">
        <f t="shared" si="207"/>
        <v>2331852.56</v>
      </c>
      <c r="DQ187" s="40">
        <f t="shared" si="207"/>
        <v>4160621.53</v>
      </c>
      <c r="DR187" s="40">
        <f t="shared" si="207"/>
        <v>10336763.87</v>
      </c>
      <c r="DS187" s="40">
        <f t="shared" si="207"/>
        <v>6419997.17</v>
      </c>
      <c r="DT187" s="40">
        <f t="shared" si="207"/>
        <v>2258846.46</v>
      </c>
      <c r="DU187" s="40">
        <f t="shared" si="207"/>
        <v>3325379.92</v>
      </c>
      <c r="DV187" s="40">
        <f t="shared" si="207"/>
        <v>2291370.47</v>
      </c>
      <c r="DW187" s="40">
        <f t="shared" si="207"/>
        <v>3188074.18</v>
      </c>
      <c r="DX187" s="40">
        <f t="shared" si="207"/>
        <v>2779740.43</v>
      </c>
      <c r="DY187" s="40">
        <f t="shared" si="207"/>
        <v>3337290.63</v>
      </c>
      <c r="DZ187" s="40">
        <f t="shared" si="207"/>
        <v>8848801.47</v>
      </c>
      <c r="EA187" s="40">
        <f aca="true" t="shared" si="208" ref="EA187:FX187">ROUND((EA183)*(1+EA184+EA185),2)</f>
        <v>4417230.86</v>
      </c>
      <c r="EB187" s="40">
        <f t="shared" si="208"/>
        <v>4391933.4</v>
      </c>
      <c r="EC187" s="40">
        <f t="shared" si="208"/>
        <v>2588105.38</v>
      </c>
      <c r="ED187" s="40">
        <f t="shared" si="208"/>
        <v>15022030.38</v>
      </c>
      <c r="EE187" s="40">
        <f t="shared" si="208"/>
        <v>2441185.74</v>
      </c>
      <c r="EF187" s="40">
        <f t="shared" si="208"/>
        <v>11524888.53</v>
      </c>
      <c r="EG187" s="40">
        <f t="shared" si="208"/>
        <v>2537037.48</v>
      </c>
      <c r="EH187" s="40">
        <f t="shared" si="208"/>
        <v>2373412.52</v>
      </c>
      <c r="EI187" s="40">
        <f t="shared" si="208"/>
        <v>121659551.98</v>
      </c>
      <c r="EJ187" s="40">
        <f t="shared" si="208"/>
        <v>58082827.01</v>
      </c>
      <c r="EK187" s="40">
        <f t="shared" si="208"/>
        <v>4803554.15</v>
      </c>
      <c r="EL187" s="40">
        <f t="shared" si="208"/>
        <v>3428063.06</v>
      </c>
      <c r="EM187" s="40">
        <f t="shared" si="208"/>
        <v>4636243.58</v>
      </c>
      <c r="EN187" s="40">
        <f t="shared" si="208"/>
        <v>8283137.55</v>
      </c>
      <c r="EO187" s="40">
        <f t="shared" si="208"/>
        <v>3662173.07</v>
      </c>
      <c r="EP187" s="40">
        <f t="shared" si="208"/>
        <v>3617441.32</v>
      </c>
      <c r="EQ187" s="40">
        <f t="shared" si="208"/>
        <v>15290680.11</v>
      </c>
      <c r="ER187" s="40">
        <f t="shared" si="208"/>
        <v>3547543.81</v>
      </c>
      <c r="ES187" s="40">
        <f t="shared" si="208"/>
        <v>1590395.7</v>
      </c>
      <c r="ET187" s="40">
        <f t="shared" si="208"/>
        <v>2523768.9</v>
      </c>
      <c r="EU187" s="40">
        <f t="shared" si="208"/>
        <v>4742526.74</v>
      </c>
      <c r="EV187" s="40">
        <f t="shared" si="208"/>
        <v>990445.89</v>
      </c>
      <c r="EW187" s="40">
        <f t="shared" si="208"/>
        <v>6671222.03</v>
      </c>
      <c r="EX187" s="40">
        <f t="shared" si="208"/>
        <v>2755169.75</v>
      </c>
      <c r="EY187" s="40">
        <f t="shared" si="208"/>
        <v>8441701.43</v>
      </c>
      <c r="EZ187" s="40">
        <f t="shared" si="208"/>
        <v>1616157.01</v>
      </c>
      <c r="FA187" s="40">
        <f t="shared" si="208"/>
        <v>21686415.37</v>
      </c>
      <c r="FB187" s="40">
        <f t="shared" si="208"/>
        <v>3703024.11</v>
      </c>
      <c r="FC187" s="40">
        <f t="shared" si="208"/>
        <v>19034159.14</v>
      </c>
      <c r="FD187" s="40">
        <f t="shared" si="208"/>
        <v>3326985.66</v>
      </c>
      <c r="FE187" s="40">
        <f t="shared" si="208"/>
        <v>1375730.99</v>
      </c>
      <c r="FF187" s="40">
        <f t="shared" si="208"/>
        <v>2192223.21</v>
      </c>
      <c r="FG187" s="40">
        <f t="shared" si="208"/>
        <v>1518319.7</v>
      </c>
      <c r="FH187" s="40">
        <f t="shared" si="208"/>
        <v>1290578.56</v>
      </c>
      <c r="FI187" s="40">
        <f t="shared" si="208"/>
        <v>12955746</v>
      </c>
      <c r="FJ187" s="40">
        <f t="shared" si="208"/>
        <v>11728893.28</v>
      </c>
      <c r="FK187" s="40">
        <f t="shared" si="208"/>
        <v>14312588.21</v>
      </c>
      <c r="FL187" s="40">
        <f t="shared" si="208"/>
        <v>26285059.48</v>
      </c>
      <c r="FM187" s="40">
        <f t="shared" si="208"/>
        <v>19921054.92</v>
      </c>
      <c r="FN187" s="40">
        <f t="shared" si="208"/>
        <v>126965778.92</v>
      </c>
      <c r="FO187" s="40">
        <f t="shared" si="208"/>
        <v>8112912.28</v>
      </c>
      <c r="FP187" s="40">
        <f t="shared" si="208"/>
        <v>16545933.36</v>
      </c>
      <c r="FQ187" s="40">
        <f t="shared" si="208"/>
        <v>6388939.12</v>
      </c>
      <c r="FR187" s="40">
        <f t="shared" si="208"/>
        <v>1915601.53</v>
      </c>
      <c r="FS187" s="40">
        <f t="shared" si="208"/>
        <v>1969944.49</v>
      </c>
      <c r="FT187" s="40">
        <f t="shared" si="208"/>
        <v>1433469.94</v>
      </c>
      <c r="FU187" s="40">
        <f t="shared" si="208"/>
        <v>6126418.18</v>
      </c>
      <c r="FV187" s="40">
        <f t="shared" si="208"/>
        <v>4894844.86</v>
      </c>
      <c r="FW187" s="40">
        <f t="shared" si="208"/>
        <v>1772868.77</v>
      </c>
      <c r="FX187" s="40">
        <f t="shared" si="208"/>
        <v>1247764.62</v>
      </c>
      <c r="FY187" s="40"/>
      <c r="FZ187" s="66">
        <f>SUM(C187:FX187)</f>
        <v>5640796980.87</v>
      </c>
      <c r="GA187" s="66"/>
      <c r="GB187" s="66"/>
      <c r="GC187" s="66"/>
      <c r="GD187" s="66"/>
      <c r="GG187" s="10"/>
    </row>
    <row r="188" spans="1:189" ht="15">
      <c r="A188" s="2"/>
      <c r="B188" s="5" t="s">
        <v>504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1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G188" s="10"/>
    </row>
    <row r="189" spans="1:189" ht="15">
      <c r="A189" s="2"/>
      <c r="B189" s="5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1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G189" s="10"/>
    </row>
    <row r="190" spans="1:186" ht="15.75">
      <c r="A190" s="2"/>
      <c r="B190" s="39" t="s">
        <v>505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1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</row>
    <row r="191" spans="1:189" ht="15">
      <c r="A191" s="3" t="s">
        <v>506</v>
      </c>
      <c r="B191" s="5" t="s">
        <v>507</v>
      </c>
      <c r="C191" s="40">
        <f>(C32)</f>
        <v>6872.52</v>
      </c>
      <c r="D191" s="40">
        <f aca="true" t="shared" si="209" ref="D191:BO191">(D32)</f>
        <v>6872.52</v>
      </c>
      <c r="E191" s="40">
        <f t="shared" si="209"/>
        <v>6872.52</v>
      </c>
      <c r="F191" s="40">
        <f t="shared" si="209"/>
        <v>6872.52</v>
      </c>
      <c r="G191" s="40">
        <f t="shared" si="209"/>
        <v>6872.52</v>
      </c>
      <c r="H191" s="40">
        <f t="shared" si="209"/>
        <v>6872.52</v>
      </c>
      <c r="I191" s="40">
        <f t="shared" si="209"/>
        <v>6872.52</v>
      </c>
      <c r="J191" s="40">
        <f t="shared" si="209"/>
        <v>6872.52</v>
      </c>
      <c r="K191" s="40">
        <f t="shared" si="209"/>
        <v>6872.52</v>
      </c>
      <c r="L191" s="40">
        <f t="shared" si="209"/>
        <v>6872.52</v>
      </c>
      <c r="M191" s="40">
        <f t="shared" si="209"/>
        <v>6872.52</v>
      </c>
      <c r="N191" s="40">
        <f t="shared" si="209"/>
        <v>6872.52</v>
      </c>
      <c r="O191" s="40">
        <f t="shared" si="209"/>
        <v>6872.52</v>
      </c>
      <c r="P191" s="40">
        <f t="shared" si="209"/>
        <v>6872.52</v>
      </c>
      <c r="Q191" s="40">
        <f t="shared" si="209"/>
        <v>6872.52</v>
      </c>
      <c r="R191" s="40">
        <f t="shared" si="209"/>
        <v>6872.52</v>
      </c>
      <c r="S191" s="40">
        <f t="shared" si="209"/>
        <v>6872.52</v>
      </c>
      <c r="T191" s="40">
        <f t="shared" si="209"/>
        <v>6872.52</v>
      </c>
      <c r="U191" s="40">
        <f t="shared" si="209"/>
        <v>6872.52</v>
      </c>
      <c r="V191" s="40">
        <f t="shared" si="209"/>
        <v>6872.52</v>
      </c>
      <c r="W191" s="40">
        <f t="shared" si="209"/>
        <v>6872.52</v>
      </c>
      <c r="X191" s="40">
        <f t="shared" si="209"/>
        <v>6872.52</v>
      </c>
      <c r="Y191" s="40">
        <f t="shared" si="209"/>
        <v>6872.52</v>
      </c>
      <c r="Z191" s="40">
        <f t="shared" si="209"/>
        <v>6872.52</v>
      </c>
      <c r="AA191" s="40">
        <f t="shared" si="209"/>
        <v>6872.52</v>
      </c>
      <c r="AB191" s="40">
        <f t="shared" si="209"/>
        <v>6872.52</v>
      </c>
      <c r="AC191" s="40">
        <f t="shared" si="209"/>
        <v>6872.52</v>
      </c>
      <c r="AD191" s="40">
        <f t="shared" si="209"/>
        <v>6872.52</v>
      </c>
      <c r="AE191" s="40">
        <f t="shared" si="209"/>
        <v>6872.52</v>
      </c>
      <c r="AF191" s="40">
        <f t="shared" si="209"/>
        <v>6872.52</v>
      </c>
      <c r="AG191" s="40">
        <f t="shared" si="209"/>
        <v>6872.52</v>
      </c>
      <c r="AH191" s="40">
        <f t="shared" si="209"/>
        <v>6872.52</v>
      </c>
      <c r="AI191" s="40">
        <f t="shared" si="209"/>
        <v>6872.52</v>
      </c>
      <c r="AJ191" s="40">
        <f t="shared" si="209"/>
        <v>6872.52</v>
      </c>
      <c r="AK191" s="40">
        <f t="shared" si="209"/>
        <v>6872.52</v>
      </c>
      <c r="AL191" s="40">
        <f t="shared" si="209"/>
        <v>6872.52</v>
      </c>
      <c r="AM191" s="40">
        <f t="shared" si="209"/>
        <v>6872.52</v>
      </c>
      <c r="AN191" s="40">
        <f t="shared" si="209"/>
        <v>6872.52</v>
      </c>
      <c r="AO191" s="40">
        <f t="shared" si="209"/>
        <v>6872.52</v>
      </c>
      <c r="AP191" s="40">
        <f t="shared" si="209"/>
        <v>6872.52</v>
      </c>
      <c r="AQ191" s="40">
        <f t="shared" si="209"/>
        <v>6872.52</v>
      </c>
      <c r="AR191" s="40">
        <f t="shared" si="209"/>
        <v>6872.52</v>
      </c>
      <c r="AS191" s="40">
        <f t="shared" si="209"/>
        <v>6872.52</v>
      </c>
      <c r="AT191" s="40">
        <f t="shared" si="209"/>
        <v>6872.52</v>
      </c>
      <c r="AU191" s="40">
        <f t="shared" si="209"/>
        <v>6872.52</v>
      </c>
      <c r="AV191" s="40">
        <f t="shared" si="209"/>
        <v>6872.52</v>
      </c>
      <c r="AW191" s="40">
        <f t="shared" si="209"/>
        <v>6872.52</v>
      </c>
      <c r="AX191" s="40">
        <f t="shared" si="209"/>
        <v>6872.52</v>
      </c>
      <c r="AY191" s="40">
        <f t="shared" si="209"/>
        <v>6872.52</v>
      </c>
      <c r="AZ191" s="40">
        <f t="shared" si="209"/>
        <v>6872.52</v>
      </c>
      <c r="BA191" s="40">
        <f t="shared" si="209"/>
        <v>6872.52</v>
      </c>
      <c r="BB191" s="40">
        <f t="shared" si="209"/>
        <v>6872.52</v>
      </c>
      <c r="BC191" s="40">
        <f t="shared" si="209"/>
        <v>6872.52</v>
      </c>
      <c r="BD191" s="40">
        <f t="shared" si="209"/>
        <v>6872.52</v>
      </c>
      <c r="BE191" s="40">
        <f t="shared" si="209"/>
        <v>6872.52</v>
      </c>
      <c r="BF191" s="40">
        <f t="shared" si="209"/>
        <v>6872.52</v>
      </c>
      <c r="BG191" s="40">
        <f t="shared" si="209"/>
        <v>6872.52</v>
      </c>
      <c r="BH191" s="40">
        <f t="shared" si="209"/>
        <v>6872.52</v>
      </c>
      <c r="BI191" s="40">
        <f t="shared" si="209"/>
        <v>6872.52</v>
      </c>
      <c r="BJ191" s="40">
        <f t="shared" si="209"/>
        <v>6872.52</v>
      </c>
      <c r="BK191" s="40">
        <f t="shared" si="209"/>
        <v>6872.52</v>
      </c>
      <c r="BL191" s="40">
        <f t="shared" si="209"/>
        <v>6872.52</v>
      </c>
      <c r="BM191" s="40">
        <f t="shared" si="209"/>
        <v>6872.52</v>
      </c>
      <c r="BN191" s="40">
        <f t="shared" si="209"/>
        <v>6872.52</v>
      </c>
      <c r="BO191" s="40">
        <f t="shared" si="209"/>
        <v>6872.52</v>
      </c>
      <c r="BP191" s="40">
        <f aca="true" t="shared" si="210" ref="BP191:EA191">(BP32)</f>
        <v>6872.52</v>
      </c>
      <c r="BQ191" s="40">
        <f t="shared" si="210"/>
        <v>6872.52</v>
      </c>
      <c r="BR191" s="40">
        <f t="shared" si="210"/>
        <v>6872.52</v>
      </c>
      <c r="BS191" s="40">
        <f t="shared" si="210"/>
        <v>6872.52</v>
      </c>
      <c r="BT191" s="40">
        <f t="shared" si="210"/>
        <v>6872.52</v>
      </c>
      <c r="BU191" s="40">
        <f t="shared" si="210"/>
        <v>6872.52</v>
      </c>
      <c r="BV191" s="40">
        <f t="shared" si="210"/>
        <v>6872.52</v>
      </c>
      <c r="BW191" s="40">
        <f t="shared" si="210"/>
        <v>6872.52</v>
      </c>
      <c r="BX191" s="40">
        <f t="shared" si="210"/>
        <v>6872.52</v>
      </c>
      <c r="BY191" s="40">
        <f t="shared" si="210"/>
        <v>6872.52</v>
      </c>
      <c r="BZ191" s="40">
        <f t="shared" si="210"/>
        <v>6872.52</v>
      </c>
      <c r="CA191" s="40">
        <f t="shared" si="210"/>
        <v>6872.52</v>
      </c>
      <c r="CB191" s="40">
        <f t="shared" si="210"/>
        <v>6872.52</v>
      </c>
      <c r="CC191" s="40">
        <f t="shared" si="210"/>
        <v>6872.52</v>
      </c>
      <c r="CD191" s="40">
        <f t="shared" si="210"/>
        <v>6872.52</v>
      </c>
      <c r="CE191" s="40">
        <f t="shared" si="210"/>
        <v>6872.52</v>
      </c>
      <c r="CF191" s="40">
        <f t="shared" si="210"/>
        <v>6872.52</v>
      </c>
      <c r="CG191" s="40">
        <f t="shared" si="210"/>
        <v>6872.52</v>
      </c>
      <c r="CH191" s="40">
        <f t="shared" si="210"/>
        <v>6872.52</v>
      </c>
      <c r="CI191" s="40">
        <f t="shared" si="210"/>
        <v>6872.52</v>
      </c>
      <c r="CJ191" s="40">
        <f t="shared" si="210"/>
        <v>6872.52</v>
      </c>
      <c r="CK191" s="40">
        <f t="shared" si="210"/>
        <v>6872.52</v>
      </c>
      <c r="CL191" s="40">
        <f t="shared" si="210"/>
        <v>6872.52</v>
      </c>
      <c r="CM191" s="40">
        <f t="shared" si="210"/>
        <v>6872.52</v>
      </c>
      <c r="CN191" s="40">
        <f t="shared" si="210"/>
        <v>6872.52</v>
      </c>
      <c r="CO191" s="40">
        <f t="shared" si="210"/>
        <v>6872.52</v>
      </c>
      <c r="CP191" s="40">
        <f t="shared" si="210"/>
        <v>6872.52</v>
      </c>
      <c r="CQ191" s="40">
        <f t="shared" si="210"/>
        <v>6872.52</v>
      </c>
      <c r="CR191" s="40">
        <f t="shared" si="210"/>
        <v>6872.52</v>
      </c>
      <c r="CS191" s="40">
        <f t="shared" si="210"/>
        <v>6872.52</v>
      </c>
      <c r="CT191" s="40">
        <f t="shared" si="210"/>
        <v>6872.52</v>
      </c>
      <c r="CU191" s="40">
        <f t="shared" si="210"/>
        <v>6872.52</v>
      </c>
      <c r="CV191" s="40">
        <f t="shared" si="210"/>
        <v>6872.52</v>
      </c>
      <c r="CW191" s="40">
        <f t="shared" si="210"/>
        <v>6872.52</v>
      </c>
      <c r="CX191" s="40">
        <f t="shared" si="210"/>
        <v>6872.52</v>
      </c>
      <c r="CY191" s="40">
        <f t="shared" si="210"/>
        <v>6872.52</v>
      </c>
      <c r="CZ191" s="40">
        <f t="shared" si="210"/>
        <v>6872.52</v>
      </c>
      <c r="DA191" s="40">
        <f t="shared" si="210"/>
        <v>6872.52</v>
      </c>
      <c r="DB191" s="40">
        <f t="shared" si="210"/>
        <v>6872.52</v>
      </c>
      <c r="DC191" s="40">
        <f t="shared" si="210"/>
        <v>6872.52</v>
      </c>
      <c r="DD191" s="40">
        <f t="shared" si="210"/>
        <v>6872.52</v>
      </c>
      <c r="DE191" s="40">
        <f t="shared" si="210"/>
        <v>6872.52</v>
      </c>
      <c r="DF191" s="40">
        <f t="shared" si="210"/>
        <v>6872.52</v>
      </c>
      <c r="DG191" s="40">
        <f t="shared" si="210"/>
        <v>6872.52</v>
      </c>
      <c r="DH191" s="40">
        <f t="shared" si="210"/>
        <v>6872.52</v>
      </c>
      <c r="DI191" s="40">
        <f t="shared" si="210"/>
        <v>6872.52</v>
      </c>
      <c r="DJ191" s="40">
        <f t="shared" si="210"/>
        <v>6872.52</v>
      </c>
      <c r="DK191" s="40">
        <f t="shared" si="210"/>
        <v>6872.52</v>
      </c>
      <c r="DL191" s="40">
        <f t="shared" si="210"/>
        <v>6872.52</v>
      </c>
      <c r="DM191" s="40">
        <f t="shared" si="210"/>
        <v>6872.52</v>
      </c>
      <c r="DN191" s="40">
        <f t="shared" si="210"/>
        <v>6872.52</v>
      </c>
      <c r="DO191" s="40">
        <f t="shared" si="210"/>
        <v>6872.52</v>
      </c>
      <c r="DP191" s="40">
        <f t="shared" si="210"/>
        <v>6872.52</v>
      </c>
      <c r="DQ191" s="40">
        <f t="shared" si="210"/>
        <v>6872.52</v>
      </c>
      <c r="DR191" s="40">
        <f t="shared" si="210"/>
        <v>6872.52</v>
      </c>
      <c r="DS191" s="40">
        <f t="shared" si="210"/>
        <v>6872.52</v>
      </c>
      <c r="DT191" s="40">
        <f t="shared" si="210"/>
        <v>6872.52</v>
      </c>
      <c r="DU191" s="40">
        <f t="shared" si="210"/>
        <v>6872.52</v>
      </c>
      <c r="DV191" s="40">
        <f t="shared" si="210"/>
        <v>6872.52</v>
      </c>
      <c r="DW191" s="40">
        <f t="shared" si="210"/>
        <v>6872.52</v>
      </c>
      <c r="DX191" s="40">
        <f t="shared" si="210"/>
        <v>6872.52</v>
      </c>
      <c r="DY191" s="40">
        <f t="shared" si="210"/>
        <v>6872.52</v>
      </c>
      <c r="DZ191" s="40">
        <f t="shared" si="210"/>
        <v>6872.52</v>
      </c>
      <c r="EA191" s="40">
        <f t="shared" si="210"/>
        <v>6872.52</v>
      </c>
      <c r="EB191" s="40">
        <f aca="true" t="shared" si="211" ref="EB191:FX191">(EB32)</f>
        <v>6872.52</v>
      </c>
      <c r="EC191" s="40">
        <f t="shared" si="211"/>
        <v>6872.52</v>
      </c>
      <c r="ED191" s="40">
        <f t="shared" si="211"/>
        <v>6872.52</v>
      </c>
      <c r="EE191" s="40">
        <f t="shared" si="211"/>
        <v>6872.52</v>
      </c>
      <c r="EF191" s="40">
        <f t="shared" si="211"/>
        <v>6872.52</v>
      </c>
      <c r="EG191" s="40">
        <f t="shared" si="211"/>
        <v>6872.52</v>
      </c>
      <c r="EH191" s="40">
        <f t="shared" si="211"/>
        <v>6872.52</v>
      </c>
      <c r="EI191" s="40">
        <f t="shared" si="211"/>
        <v>6872.52</v>
      </c>
      <c r="EJ191" s="40">
        <f t="shared" si="211"/>
        <v>6872.52</v>
      </c>
      <c r="EK191" s="40">
        <f t="shared" si="211"/>
        <v>6872.52</v>
      </c>
      <c r="EL191" s="40">
        <f t="shared" si="211"/>
        <v>6872.52</v>
      </c>
      <c r="EM191" s="40">
        <f t="shared" si="211"/>
        <v>6872.52</v>
      </c>
      <c r="EN191" s="40">
        <f t="shared" si="211"/>
        <v>6872.52</v>
      </c>
      <c r="EO191" s="40">
        <f t="shared" si="211"/>
        <v>6872.52</v>
      </c>
      <c r="EP191" s="40">
        <f t="shared" si="211"/>
        <v>6872.52</v>
      </c>
      <c r="EQ191" s="40">
        <f t="shared" si="211"/>
        <v>6872.52</v>
      </c>
      <c r="ER191" s="40">
        <f t="shared" si="211"/>
        <v>6872.52</v>
      </c>
      <c r="ES191" s="40">
        <f t="shared" si="211"/>
        <v>6872.52</v>
      </c>
      <c r="ET191" s="40">
        <f t="shared" si="211"/>
        <v>6872.52</v>
      </c>
      <c r="EU191" s="40">
        <f t="shared" si="211"/>
        <v>6872.52</v>
      </c>
      <c r="EV191" s="40">
        <f t="shared" si="211"/>
        <v>6872.52</v>
      </c>
      <c r="EW191" s="40">
        <f t="shared" si="211"/>
        <v>6872.52</v>
      </c>
      <c r="EX191" s="40">
        <f t="shared" si="211"/>
        <v>6872.52</v>
      </c>
      <c r="EY191" s="40">
        <f t="shared" si="211"/>
        <v>6872.52</v>
      </c>
      <c r="EZ191" s="40">
        <f t="shared" si="211"/>
        <v>6872.52</v>
      </c>
      <c r="FA191" s="40">
        <f t="shared" si="211"/>
        <v>6872.52</v>
      </c>
      <c r="FB191" s="40">
        <f t="shared" si="211"/>
        <v>6872.52</v>
      </c>
      <c r="FC191" s="40">
        <f t="shared" si="211"/>
        <v>6872.52</v>
      </c>
      <c r="FD191" s="40">
        <f t="shared" si="211"/>
        <v>6872.52</v>
      </c>
      <c r="FE191" s="40">
        <f t="shared" si="211"/>
        <v>6872.52</v>
      </c>
      <c r="FF191" s="40">
        <f t="shared" si="211"/>
        <v>6872.52</v>
      </c>
      <c r="FG191" s="40">
        <f t="shared" si="211"/>
        <v>6872.52</v>
      </c>
      <c r="FH191" s="40">
        <f t="shared" si="211"/>
        <v>6872.52</v>
      </c>
      <c r="FI191" s="40">
        <f t="shared" si="211"/>
        <v>6872.52</v>
      </c>
      <c r="FJ191" s="40">
        <f t="shared" si="211"/>
        <v>6872.52</v>
      </c>
      <c r="FK191" s="40">
        <f t="shared" si="211"/>
        <v>6872.52</v>
      </c>
      <c r="FL191" s="40">
        <f t="shared" si="211"/>
        <v>6872.52</v>
      </c>
      <c r="FM191" s="40">
        <f t="shared" si="211"/>
        <v>6872.52</v>
      </c>
      <c r="FN191" s="40">
        <f t="shared" si="211"/>
        <v>6872.52</v>
      </c>
      <c r="FO191" s="40">
        <f t="shared" si="211"/>
        <v>6872.52</v>
      </c>
      <c r="FP191" s="40">
        <f t="shared" si="211"/>
        <v>6872.52</v>
      </c>
      <c r="FQ191" s="40">
        <f t="shared" si="211"/>
        <v>6872.52</v>
      </c>
      <c r="FR191" s="40">
        <f t="shared" si="211"/>
        <v>6872.52</v>
      </c>
      <c r="FS191" s="40">
        <f t="shared" si="211"/>
        <v>6872.52</v>
      </c>
      <c r="FT191" s="40">
        <f t="shared" si="211"/>
        <v>6872.52</v>
      </c>
      <c r="FU191" s="40">
        <f t="shared" si="211"/>
        <v>6872.52</v>
      </c>
      <c r="FV191" s="40">
        <f t="shared" si="211"/>
        <v>6872.52</v>
      </c>
      <c r="FW191" s="40">
        <f t="shared" si="211"/>
        <v>6872.52</v>
      </c>
      <c r="FX191" s="40">
        <f t="shared" si="211"/>
        <v>6872.52</v>
      </c>
      <c r="FY191" s="40"/>
      <c r="FZ191" s="40"/>
      <c r="GA191" s="40"/>
      <c r="GB191" s="40"/>
      <c r="GC191" s="40"/>
      <c r="GD191" s="40"/>
      <c r="GG191" s="10"/>
    </row>
    <row r="192" spans="1:189" ht="15">
      <c r="A192" s="3" t="s">
        <v>508</v>
      </c>
      <c r="B192" s="5" t="s">
        <v>509</v>
      </c>
      <c r="C192" s="21">
        <f>(C96)</f>
        <v>5374.8</v>
      </c>
      <c r="D192" s="21">
        <f aca="true" t="shared" si="212" ref="D192:BO192">(D96)</f>
        <v>37127.8</v>
      </c>
      <c r="E192" s="21">
        <f t="shared" si="212"/>
        <v>6872</v>
      </c>
      <c r="F192" s="21">
        <f t="shared" si="212"/>
        <v>14013.6</v>
      </c>
      <c r="G192" s="21">
        <f t="shared" si="212"/>
        <v>1064.7</v>
      </c>
      <c r="H192" s="21">
        <f t="shared" si="212"/>
        <v>961</v>
      </c>
      <c r="I192" s="21">
        <f t="shared" si="212"/>
        <v>9941.199999999999</v>
      </c>
      <c r="J192" s="21">
        <f t="shared" si="212"/>
        <v>2142</v>
      </c>
      <c r="K192" s="21">
        <f t="shared" si="212"/>
        <v>306.5</v>
      </c>
      <c r="L192" s="21">
        <f t="shared" si="212"/>
        <v>3203.6</v>
      </c>
      <c r="M192" s="21">
        <f t="shared" si="212"/>
        <v>1478.3999999999999</v>
      </c>
      <c r="N192" s="21">
        <f t="shared" si="212"/>
        <v>48979.3</v>
      </c>
      <c r="O192" s="21">
        <f t="shared" si="212"/>
        <v>15156.6</v>
      </c>
      <c r="P192" s="21">
        <f t="shared" si="212"/>
        <v>165</v>
      </c>
      <c r="Q192" s="21">
        <f t="shared" si="212"/>
        <v>34214.9</v>
      </c>
      <c r="R192" s="21">
        <f t="shared" si="212"/>
        <v>477.1</v>
      </c>
      <c r="S192" s="21">
        <f t="shared" si="212"/>
        <v>1568.3999999999999</v>
      </c>
      <c r="T192" s="21">
        <f t="shared" si="212"/>
        <v>152</v>
      </c>
      <c r="U192" s="21">
        <f t="shared" si="212"/>
        <v>65.19999999999999</v>
      </c>
      <c r="V192" s="21">
        <f t="shared" si="212"/>
        <v>277.7</v>
      </c>
      <c r="W192" s="21">
        <f t="shared" si="212"/>
        <v>75.10000000000001</v>
      </c>
      <c r="X192" s="21">
        <f t="shared" si="212"/>
        <v>48.7</v>
      </c>
      <c r="Y192" s="21">
        <f t="shared" si="212"/>
        <v>554.1</v>
      </c>
      <c r="Z192" s="21">
        <f t="shared" si="212"/>
        <v>251.3</v>
      </c>
      <c r="AA192" s="21">
        <f t="shared" si="212"/>
        <v>24905.9</v>
      </c>
      <c r="AB192" s="21">
        <f t="shared" si="212"/>
        <v>27673.3</v>
      </c>
      <c r="AC192" s="21">
        <f t="shared" si="212"/>
        <v>933.1</v>
      </c>
      <c r="AD192" s="21">
        <f t="shared" si="212"/>
        <v>1079.9</v>
      </c>
      <c r="AE192" s="21">
        <f t="shared" si="212"/>
        <v>97.9</v>
      </c>
      <c r="AF192" s="21">
        <f t="shared" si="212"/>
        <v>195.70000000000002</v>
      </c>
      <c r="AG192" s="21">
        <f t="shared" si="212"/>
        <v>933.9000000000001</v>
      </c>
      <c r="AH192" s="21">
        <f t="shared" si="212"/>
        <v>1092.1</v>
      </c>
      <c r="AI192" s="21">
        <f t="shared" si="212"/>
        <v>328.5</v>
      </c>
      <c r="AJ192" s="21">
        <f t="shared" si="212"/>
        <v>276.4</v>
      </c>
      <c r="AK192" s="21">
        <f t="shared" si="212"/>
        <v>216.8</v>
      </c>
      <c r="AL192" s="21">
        <f t="shared" si="212"/>
        <v>266.9</v>
      </c>
      <c r="AM192" s="21">
        <f t="shared" si="212"/>
        <v>496.7</v>
      </c>
      <c r="AN192" s="21">
        <f t="shared" si="212"/>
        <v>478.40000000000003</v>
      </c>
      <c r="AO192" s="21">
        <f t="shared" si="212"/>
        <v>5140.9</v>
      </c>
      <c r="AP192" s="21">
        <f t="shared" si="212"/>
        <v>70961.9</v>
      </c>
      <c r="AQ192" s="21">
        <f t="shared" si="212"/>
        <v>265.3</v>
      </c>
      <c r="AR192" s="21">
        <f t="shared" si="212"/>
        <v>53720.1</v>
      </c>
      <c r="AS192" s="21">
        <f t="shared" si="212"/>
        <v>6068.400000000001</v>
      </c>
      <c r="AT192" s="21">
        <f t="shared" si="212"/>
        <v>2700.2999999999997</v>
      </c>
      <c r="AU192" s="21">
        <f t="shared" si="212"/>
        <v>354.8</v>
      </c>
      <c r="AV192" s="21">
        <f t="shared" si="212"/>
        <v>301.20000000000005</v>
      </c>
      <c r="AW192" s="21">
        <f t="shared" si="212"/>
        <v>245.20000000000002</v>
      </c>
      <c r="AX192" s="21">
        <f t="shared" si="212"/>
        <v>58.300000000000004</v>
      </c>
      <c r="AY192" s="21">
        <f t="shared" si="212"/>
        <v>623.1999999999999</v>
      </c>
      <c r="AZ192" s="21">
        <f t="shared" si="212"/>
        <v>10367.3</v>
      </c>
      <c r="BA192" s="21">
        <f t="shared" si="212"/>
        <v>8322.1</v>
      </c>
      <c r="BB192" s="21">
        <f t="shared" si="212"/>
        <v>6953.9</v>
      </c>
      <c r="BC192" s="21">
        <f t="shared" si="212"/>
        <v>30183.899999999998</v>
      </c>
      <c r="BD192" s="21">
        <f t="shared" si="212"/>
        <v>4476.400000000001</v>
      </c>
      <c r="BE192" s="21">
        <f t="shared" si="212"/>
        <v>1337</v>
      </c>
      <c r="BF192" s="21">
        <f t="shared" si="212"/>
        <v>21348.2</v>
      </c>
      <c r="BG192" s="21">
        <f t="shared" si="212"/>
        <v>877.6</v>
      </c>
      <c r="BH192" s="21">
        <f t="shared" si="212"/>
        <v>656</v>
      </c>
      <c r="BI192" s="21">
        <f t="shared" si="212"/>
        <v>276.2</v>
      </c>
      <c r="BJ192" s="21">
        <f t="shared" si="212"/>
        <v>5641.3</v>
      </c>
      <c r="BK192" s="21">
        <f t="shared" si="212"/>
        <v>13698</v>
      </c>
      <c r="BL192" s="21">
        <f t="shared" si="212"/>
        <v>210.6</v>
      </c>
      <c r="BM192" s="21">
        <f t="shared" si="212"/>
        <v>329.5</v>
      </c>
      <c r="BN192" s="21">
        <f t="shared" si="212"/>
        <v>3864.1000000000004</v>
      </c>
      <c r="BO192" s="21">
        <f t="shared" si="212"/>
        <v>1692</v>
      </c>
      <c r="BP192" s="21">
        <f aca="true" t="shared" si="213" ref="BP192:EA192">(BP96)</f>
        <v>228.2</v>
      </c>
      <c r="BQ192" s="21">
        <f t="shared" si="213"/>
        <v>5391.6</v>
      </c>
      <c r="BR192" s="21">
        <f t="shared" si="213"/>
        <v>4450.3</v>
      </c>
      <c r="BS192" s="21">
        <f t="shared" si="213"/>
        <v>1223</v>
      </c>
      <c r="BT192" s="21">
        <f t="shared" si="213"/>
        <v>324.7</v>
      </c>
      <c r="BU192" s="21">
        <f t="shared" si="213"/>
        <v>472.6</v>
      </c>
      <c r="BV192" s="21">
        <f t="shared" si="213"/>
        <v>1364.3</v>
      </c>
      <c r="BW192" s="21">
        <f t="shared" si="213"/>
        <v>1691.7</v>
      </c>
      <c r="BX192" s="21">
        <f t="shared" si="213"/>
        <v>85.2</v>
      </c>
      <c r="BY192" s="21">
        <f t="shared" si="213"/>
        <v>628.6</v>
      </c>
      <c r="BZ192" s="21">
        <f t="shared" si="213"/>
        <v>255.70000000000002</v>
      </c>
      <c r="CA192" s="21">
        <f t="shared" si="213"/>
        <v>203.20000000000002</v>
      </c>
      <c r="CB192" s="21">
        <f t="shared" si="213"/>
        <v>81321.2</v>
      </c>
      <c r="CC192" s="21">
        <f t="shared" si="213"/>
        <v>182.5</v>
      </c>
      <c r="CD192" s="21">
        <f t="shared" si="213"/>
        <v>77.4</v>
      </c>
      <c r="CE192" s="21">
        <f t="shared" si="213"/>
        <v>163.10000000000002</v>
      </c>
      <c r="CF192" s="21">
        <f t="shared" si="213"/>
        <v>114.5</v>
      </c>
      <c r="CG192" s="21">
        <f t="shared" si="213"/>
        <v>210.7</v>
      </c>
      <c r="CH192" s="21">
        <f t="shared" si="213"/>
        <v>120.1</v>
      </c>
      <c r="CI192" s="21">
        <f t="shared" si="213"/>
        <v>726.6</v>
      </c>
      <c r="CJ192" s="21">
        <f t="shared" si="213"/>
        <v>1099.3999999999999</v>
      </c>
      <c r="CK192" s="21">
        <f t="shared" si="213"/>
        <v>4609.900000000001</v>
      </c>
      <c r="CL192" s="21">
        <f t="shared" si="213"/>
        <v>1336.9</v>
      </c>
      <c r="CM192" s="21">
        <f t="shared" si="213"/>
        <v>788.8</v>
      </c>
      <c r="CN192" s="21">
        <f t="shared" si="213"/>
        <v>25303.8</v>
      </c>
      <c r="CO192" s="21">
        <f t="shared" si="213"/>
        <v>14491.699999999999</v>
      </c>
      <c r="CP192" s="21">
        <f t="shared" si="213"/>
        <v>1176.1</v>
      </c>
      <c r="CQ192" s="21">
        <f t="shared" si="213"/>
        <v>1482.7</v>
      </c>
      <c r="CR192" s="21">
        <f t="shared" si="213"/>
        <v>207.79999999999998</v>
      </c>
      <c r="CS192" s="21">
        <f t="shared" si="213"/>
        <v>330.7</v>
      </c>
      <c r="CT192" s="21">
        <f t="shared" si="213"/>
        <v>132.6</v>
      </c>
      <c r="CU192" s="21">
        <f t="shared" si="213"/>
        <v>46.1</v>
      </c>
      <c r="CV192" s="21">
        <f t="shared" si="213"/>
        <v>58.2</v>
      </c>
      <c r="CW192" s="21">
        <f t="shared" si="213"/>
        <v>177.5</v>
      </c>
      <c r="CX192" s="21">
        <f t="shared" si="213"/>
        <v>477.3</v>
      </c>
      <c r="CY192" s="21">
        <f t="shared" si="213"/>
        <v>60.2</v>
      </c>
      <c r="CZ192" s="21">
        <f t="shared" si="213"/>
        <v>2362.6000000000004</v>
      </c>
      <c r="DA192" s="21">
        <f t="shared" si="213"/>
        <v>184.5</v>
      </c>
      <c r="DB192" s="21">
        <f t="shared" si="213"/>
        <v>304.2</v>
      </c>
      <c r="DC192" s="21">
        <f t="shared" si="213"/>
        <v>153.3</v>
      </c>
      <c r="DD192" s="21">
        <f t="shared" si="213"/>
        <v>151.5</v>
      </c>
      <c r="DE192" s="21">
        <f t="shared" si="213"/>
        <v>476.5</v>
      </c>
      <c r="DF192" s="21">
        <f t="shared" si="213"/>
        <v>21365.100000000002</v>
      </c>
      <c r="DG192" s="21">
        <f t="shared" si="213"/>
        <v>117.5</v>
      </c>
      <c r="DH192" s="21">
        <f t="shared" si="213"/>
        <v>2324.2</v>
      </c>
      <c r="DI192" s="21">
        <f t="shared" si="213"/>
        <v>2928.1</v>
      </c>
      <c r="DJ192" s="21">
        <f t="shared" si="213"/>
        <v>681.2</v>
      </c>
      <c r="DK192" s="21">
        <f t="shared" si="213"/>
        <v>382.4</v>
      </c>
      <c r="DL192" s="21">
        <f t="shared" si="213"/>
        <v>6111.3</v>
      </c>
      <c r="DM192" s="21">
        <f t="shared" si="213"/>
        <v>316.7</v>
      </c>
      <c r="DN192" s="21">
        <f t="shared" si="213"/>
        <v>1449.8</v>
      </c>
      <c r="DO192" s="21">
        <f t="shared" si="213"/>
        <v>3009.4</v>
      </c>
      <c r="DP192" s="21">
        <f t="shared" si="213"/>
        <v>201.6</v>
      </c>
      <c r="DQ192" s="21">
        <f t="shared" si="213"/>
        <v>526.1</v>
      </c>
      <c r="DR192" s="21">
        <f t="shared" si="213"/>
        <v>1413.8</v>
      </c>
      <c r="DS192" s="21">
        <f t="shared" si="213"/>
        <v>821.3</v>
      </c>
      <c r="DT192" s="21">
        <f t="shared" si="213"/>
        <v>190.1</v>
      </c>
      <c r="DU192" s="21">
        <f t="shared" si="213"/>
        <v>399.5</v>
      </c>
      <c r="DV192" s="21">
        <f t="shared" si="213"/>
        <v>196.9</v>
      </c>
      <c r="DW192" s="21">
        <f t="shared" si="213"/>
        <v>367.9</v>
      </c>
      <c r="DX192" s="21">
        <f t="shared" si="213"/>
        <v>242.2</v>
      </c>
      <c r="DY192" s="21">
        <f t="shared" si="213"/>
        <v>341.2</v>
      </c>
      <c r="DZ192" s="21">
        <f t="shared" si="213"/>
        <v>1192.8</v>
      </c>
      <c r="EA192" s="21">
        <f t="shared" si="213"/>
        <v>548.9000000000001</v>
      </c>
      <c r="EB192" s="21">
        <f aca="true" t="shared" si="214" ref="EB192:FX192">(EB96)</f>
        <v>585</v>
      </c>
      <c r="EC192" s="21">
        <f t="shared" si="214"/>
        <v>284.3</v>
      </c>
      <c r="ED192" s="21">
        <f t="shared" si="214"/>
        <v>1616.3</v>
      </c>
      <c r="EE192" s="21">
        <f t="shared" si="214"/>
        <v>243.1</v>
      </c>
      <c r="EF192" s="21">
        <f t="shared" si="214"/>
        <v>1609.6</v>
      </c>
      <c r="EG192" s="21">
        <f t="shared" si="214"/>
        <v>280</v>
      </c>
      <c r="EH192" s="21">
        <f t="shared" si="214"/>
        <v>245.9</v>
      </c>
      <c r="EI192" s="21">
        <f t="shared" si="214"/>
        <v>17257.3</v>
      </c>
      <c r="EJ192" s="21">
        <f t="shared" si="214"/>
        <v>8563.3</v>
      </c>
      <c r="EK192" s="21">
        <f t="shared" si="214"/>
        <v>655.5999999999999</v>
      </c>
      <c r="EL192" s="21">
        <f t="shared" si="214"/>
        <v>462.1</v>
      </c>
      <c r="EM192" s="21">
        <f t="shared" si="214"/>
        <v>601.3000000000001</v>
      </c>
      <c r="EN192" s="21">
        <f t="shared" si="214"/>
        <v>1064.4</v>
      </c>
      <c r="EO192" s="21">
        <f t="shared" si="214"/>
        <v>479.7</v>
      </c>
      <c r="EP192" s="21">
        <f t="shared" si="214"/>
        <v>416.2</v>
      </c>
      <c r="EQ192" s="21">
        <f t="shared" si="214"/>
        <v>2129.7</v>
      </c>
      <c r="ER192" s="21">
        <f t="shared" si="214"/>
        <v>395</v>
      </c>
      <c r="ES192" s="21">
        <f t="shared" si="214"/>
        <v>123.2</v>
      </c>
      <c r="ET192" s="21">
        <f t="shared" si="214"/>
        <v>208.4</v>
      </c>
      <c r="EU192" s="21">
        <f t="shared" si="214"/>
        <v>587.9000000000001</v>
      </c>
      <c r="EV192" s="21">
        <f t="shared" si="214"/>
        <v>65.1</v>
      </c>
      <c r="EW192" s="21">
        <f t="shared" si="214"/>
        <v>678.0999999999999</v>
      </c>
      <c r="EX192" s="21">
        <f t="shared" si="214"/>
        <v>271.1</v>
      </c>
      <c r="EY192" s="21">
        <f t="shared" si="214"/>
        <v>257.1</v>
      </c>
      <c r="EZ192" s="21">
        <f t="shared" si="214"/>
        <v>120.3</v>
      </c>
      <c r="FA192" s="21">
        <f t="shared" si="214"/>
        <v>2902.6</v>
      </c>
      <c r="FB192" s="21">
        <f t="shared" si="214"/>
        <v>471.5</v>
      </c>
      <c r="FC192" s="21">
        <f t="shared" si="214"/>
        <v>2801.1</v>
      </c>
      <c r="FD192" s="21">
        <f t="shared" si="214"/>
        <v>399.6</v>
      </c>
      <c r="FE192" s="21">
        <f t="shared" si="214"/>
        <v>102.7</v>
      </c>
      <c r="FF192" s="21">
        <f t="shared" si="214"/>
        <v>189.3</v>
      </c>
      <c r="FG192" s="21">
        <f t="shared" si="214"/>
        <v>112.5</v>
      </c>
      <c r="FH192" s="21">
        <f t="shared" si="214"/>
        <v>95.1</v>
      </c>
      <c r="FI192" s="21">
        <f t="shared" si="214"/>
        <v>1815.7</v>
      </c>
      <c r="FJ192" s="21">
        <f t="shared" si="214"/>
        <v>1690.3</v>
      </c>
      <c r="FK192" s="21">
        <f t="shared" si="214"/>
        <v>2045.6</v>
      </c>
      <c r="FL192" s="21">
        <f t="shared" si="214"/>
        <v>3879.3</v>
      </c>
      <c r="FM192" s="21">
        <f t="shared" si="214"/>
        <v>2938.6</v>
      </c>
      <c r="FN192" s="21">
        <f t="shared" si="214"/>
        <v>18227.5</v>
      </c>
      <c r="FO192" s="21">
        <f t="shared" si="214"/>
        <v>1124.5</v>
      </c>
      <c r="FP192" s="21">
        <f t="shared" si="214"/>
        <v>2274.7999999999997</v>
      </c>
      <c r="FQ192" s="21">
        <f t="shared" si="214"/>
        <v>847</v>
      </c>
      <c r="FR192" s="21">
        <f t="shared" si="214"/>
        <v>149</v>
      </c>
      <c r="FS192" s="21">
        <f t="shared" si="214"/>
        <v>157.1</v>
      </c>
      <c r="FT192" s="21">
        <f t="shared" si="214"/>
        <v>107.3</v>
      </c>
      <c r="FU192" s="21">
        <f t="shared" si="214"/>
        <v>789.3000000000001</v>
      </c>
      <c r="FV192" s="21">
        <f t="shared" si="214"/>
        <v>643.3</v>
      </c>
      <c r="FW192" s="21">
        <f t="shared" si="214"/>
        <v>136.2</v>
      </c>
      <c r="FX192" s="21">
        <f t="shared" si="214"/>
        <v>85</v>
      </c>
      <c r="FY192" s="21"/>
      <c r="FZ192" s="40"/>
      <c r="GA192" s="40"/>
      <c r="GB192" s="40"/>
      <c r="GC192" s="40"/>
      <c r="GD192" s="40"/>
      <c r="GG192" s="10"/>
    </row>
    <row r="193" spans="1:189" ht="15">
      <c r="A193" s="3" t="s">
        <v>510</v>
      </c>
      <c r="B193" s="5" t="s">
        <v>511</v>
      </c>
      <c r="C193" s="21">
        <f>C33</f>
        <v>6641</v>
      </c>
      <c r="D193" s="21">
        <f aca="true" t="shared" si="215" ref="D193:BO193">D33</f>
        <v>6641</v>
      </c>
      <c r="E193" s="21">
        <f t="shared" si="215"/>
        <v>6641</v>
      </c>
      <c r="F193" s="21">
        <f t="shared" si="215"/>
        <v>6641</v>
      </c>
      <c r="G193" s="21">
        <f t="shared" si="215"/>
        <v>6641</v>
      </c>
      <c r="H193" s="21">
        <f t="shared" si="215"/>
        <v>6641</v>
      </c>
      <c r="I193" s="21">
        <f t="shared" si="215"/>
        <v>6641</v>
      </c>
      <c r="J193" s="21">
        <f t="shared" si="215"/>
        <v>6641</v>
      </c>
      <c r="K193" s="21">
        <f t="shared" si="215"/>
        <v>6641</v>
      </c>
      <c r="L193" s="21">
        <f t="shared" si="215"/>
        <v>6641</v>
      </c>
      <c r="M193" s="21">
        <f t="shared" si="215"/>
        <v>6641</v>
      </c>
      <c r="N193" s="21">
        <f t="shared" si="215"/>
        <v>6641</v>
      </c>
      <c r="O193" s="21">
        <f t="shared" si="215"/>
        <v>6641</v>
      </c>
      <c r="P193" s="21">
        <f t="shared" si="215"/>
        <v>6641</v>
      </c>
      <c r="Q193" s="21">
        <f t="shared" si="215"/>
        <v>6641</v>
      </c>
      <c r="R193" s="21">
        <f t="shared" si="215"/>
        <v>6641</v>
      </c>
      <c r="S193" s="21">
        <f t="shared" si="215"/>
        <v>6641</v>
      </c>
      <c r="T193" s="21">
        <f t="shared" si="215"/>
        <v>6641</v>
      </c>
      <c r="U193" s="21">
        <f t="shared" si="215"/>
        <v>6641</v>
      </c>
      <c r="V193" s="21">
        <f t="shared" si="215"/>
        <v>6641</v>
      </c>
      <c r="W193" s="21">
        <f t="shared" si="215"/>
        <v>6641</v>
      </c>
      <c r="X193" s="21">
        <f t="shared" si="215"/>
        <v>6641</v>
      </c>
      <c r="Y193" s="21">
        <f t="shared" si="215"/>
        <v>6641</v>
      </c>
      <c r="Z193" s="21">
        <f t="shared" si="215"/>
        <v>6641</v>
      </c>
      <c r="AA193" s="21">
        <f t="shared" si="215"/>
        <v>6641</v>
      </c>
      <c r="AB193" s="21">
        <f t="shared" si="215"/>
        <v>6641</v>
      </c>
      <c r="AC193" s="21">
        <f t="shared" si="215"/>
        <v>6641</v>
      </c>
      <c r="AD193" s="21">
        <f t="shared" si="215"/>
        <v>6641</v>
      </c>
      <c r="AE193" s="21">
        <f t="shared" si="215"/>
        <v>6641</v>
      </c>
      <c r="AF193" s="21">
        <f t="shared" si="215"/>
        <v>6641</v>
      </c>
      <c r="AG193" s="21">
        <f t="shared" si="215"/>
        <v>6641</v>
      </c>
      <c r="AH193" s="21">
        <f t="shared" si="215"/>
        <v>6641</v>
      </c>
      <c r="AI193" s="21">
        <f t="shared" si="215"/>
        <v>6641</v>
      </c>
      <c r="AJ193" s="21">
        <f t="shared" si="215"/>
        <v>6641</v>
      </c>
      <c r="AK193" s="21">
        <f t="shared" si="215"/>
        <v>6641</v>
      </c>
      <c r="AL193" s="21">
        <f t="shared" si="215"/>
        <v>6641</v>
      </c>
      <c r="AM193" s="21">
        <f t="shared" si="215"/>
        <v>6641</v>
      </c>
      <c r="AN193" s="21">
        <f t="shared" si="215"/>
        <v>6641</v>
      </c>
      <c r="AO193" s="21">
        <f t="shared" si="215"/>
        <v>6641</v>
      </c>
      <c r="AP193" s="21">
        <f t="shared" si="215"/>
        <v>6641</v>
      </c>
      <c r="AQ193" s="21">
        <f t="shared" si="215"/>
        <v>6641</v>
      </c>
      <c r="AR193" s="21">
        <f t="shared" si="215"/>
        <v>6641</v>
      </c>
      <c r="AS193" s="21">
        <f t="shared" si="215"/>
        <v>6641</v>
      </c>
      <c r="AT193" s="21">
        <f t="shared" si="215"/>
        <v>6641</v>
      </c>
      <c r="AU193" s="21">
        <f t="shared" si="215"/>
        <v>6641</v>
      </c>
      <c r="AV193" s="21">
        <f t="shared" si="215"/>
        <v>6641</v>
      </c>
      <c r="AW193" s="21">
        <f t="shared" si="215"/>
        <v>6641</v>
      </c>
      <c r="AX193" s="21">
        <f t="shared" si="215"/>
        <v>6641</v>
      </c>
      <c r="AY193" s="21">
        <f t="shared" si="215"/>
        <v>6641</v>
      </c>
      <c r="AZ193" s="21">
        <f t="shared" si="215"/>
        <v>6641</v>
      </c>
      <c r="BA193" s="21">
        <f t="shared" si="215"/>
        <v>6641</v>
      </c>
      <c r="BB193" s="21">
        <f t="shared" si="215"/>
        <v>6641</v>
      </c>
      <c r="BC193" s="21">
        <f t="shared" si="215"/>
        <v>6641</v>
      </c>
      <c r="BD193" s="21">
        <f t="shared" si="215"/>
        <v>6641</v>
      </c>
      <c r="BE193" s="21">
        <f t="shared" si="215"/>
        <v>6641</v>
      </c>
      <c r="BF193" s="21">
        <f t="shared" si="215"/>
        <v>6641</v>
      </c>
      <c r="BG193" s="21">
        <f t="shared" si="215"/>
        <v>6641</v>
      </c>
      <c r="BH193" s="21">
        <f t="shared" si="215"/>
        <v>6641</v>
      </c>
      <c r="BI193" s="21">
        <f t="shared" si="215"/>
        <v>6641</v>
      </c>
      <c r="BJ193" s="21">
        <f t="shared" si="215"/>
        <v>6641</v>
      </c>
      <c r="BK193" s="21">
        <f t="shared" si="215"/>
        <v>6641</v>
      </c>
      <c r="BL193" s="21">
        <f t="shared" si="215"/>
        <v>6641</v>
      </c>
      <c r="BM193" s="21">
        <f t="shared" si="215"/>
        <v>6641</v>
      </c>
      <c r="BN193" s="21">
        <f t="shared" si="215"/>
        <v>6641</v>
      </c>
      <c r="BO193" s="21">
        <f t="shared" si="215"/>
        <v>6641</v>
      </c>
      <c r="BP193" s="21">
        <f aca="true" t="shared" si="216" ref="BP193:EA193">BP33</f>
        <v>6641</v>
      </c>
      <c r="BQ193" s="21">
        <f t="shared" si="216"/>
        <v>6641</v>
      </c>
      <c r="BR193" s="21">
        <f t="shared" si="216"/>
        <v>6641</v>
      </c>
      <c r="BS193" s="21">
        <f t="shared" si="216"/>
        <v>6641</v>
      </c>
      <c r="BT193" s="21">
        <f t="shared" si="216"/>
        <v>6641</v>
      </c>
      <c r="BU193" s="21">
        <f t="shared" si="216"/>
        <v>6641</v>
      </c>
      <c r="BV193" s="21">
        <f t="shared" si="216"/>
        <v>6641</v>
      </c>
      <c r="BW193" s="21">
        <f t="shared" si="216"/>
        <v>6641</v>
      </c>
      <c r="BX193" s="21">
        <f t="shared" si="216"/>
        <v>6641</v>
      </c>
      <c r="BY193" s="21">
        <f t="shared" si="216"/>
        <v>6641</v>
      </c>
      <c r="BZ193" s="21">
        <f t="shared" si="216"/>
        <v>6641</v>
      </c>
      <c r="CA193" s="21">
        <f t="shared" si="216"/>
        <v>6641</v>
      </c>
      <c r="CB193" s="21">
        <f t="shared" si="216"/>
        <v>6641</v>
      </c>
      <c r="CC193" s="21">
        <f t="shared" si="216"/>
        <v>6641</v>
      </c>
      <c r="CD193" s="21">
        <f t="shared" si="216"/>
        <v>6641</v>
      </c>
      <c r="CE193" s="21">
        <f t="shared" si="216"/>
        <v>6641</v>
      </c>
      <c r="CF193" s="21">
        <f t="shared" si="216"/>
        <v>6641</v>
      </c>
      <c r="CG193" s="21">
        <f t="shared" si="216"/>
        <v>6641</v>
      </c>
      <c r="CH193" s="21">
        <f t="shared" si="216"/>
        <v>6641</v>
      </c>
      <c r="CI193" s="21">
        <f t="shared" si="216"/>
        <v>6641</v>
      </c>
      <c r="CJ193" s="21">
        <f t="shared" si="216"/>
        <v>6641</v>
      </c>
      <c r="CK193" s="21">
        <f t="shared" si="216"/>
        <v>6641</v>
      </c>
      <c r="CL193" s="21">
        <f t="shared" si="216"/>
        <v>6641</v>
      </c>
      <c r="CM193" s="21">
        <f t="shared" si="216"/>
        <v>6641</v>
      </c>
      <c r="CN193" s="21">
        <f t="shared" si="216"/>
        <v>6641</v>
      </c>
      <c r="CO193" s="21">
        <f t="shared" si="216"/>
        <v>6641</v>
      </c>
      <c r="CP193" s="21">
        <f t="shared" si="216"/>
        <v>6641</v>
      </c>
      <c r="CQ193" s="21">
        <f t="shared" si="216"/>
        <v>6641</v>
      </c>
      <c r="CR193" s="21">
        <f t="shared" si="216"/>
        <v>6641</v>
      </c>
      <c r="CS193" s="21">
        <f t="shared" si="216"/>
        <v>6641</v>
      </c>
      <c r="CT193" s="21">
        <f t="shared" si="216"/>
        <v>6641</v>
      </c>
      <c r="CU193" s="21">
        <f t="shared" si="216"/>
        <v>6641</v>
      </c>
      <c r="CV193" s="21">
        <f t="shared" si="216"/>
        <v>6641</v>
      </c>
      <c r="CW193" s="21">
        <f t="shared" si="216"/>
        <v>6641</v>
      </c>
      <c r="CX193" s="21">
        <f t="shared" si="216"/>
        <v>6641</v>
      </c>
      <c r="CY193" s="21">
        <f t="shared" si="216"/>
        <v>6641</v>
      </c>
      <c r="CZ193" s="21">
        <f t="shared" si="216"/>
        <v>6641</v>
      </c>
      <c r="DA193" s="21">
        <f t="shared" si="216"/>
        <v>6641</v>
      </c>
      <c r="DB193" s="21">
        <f t="shared" si="216"/>
        <v>6641</v>
      </c>
      <c r="DC193" s="21">
        <f t="shared" si="216"/>
        <v>6641</v>
      </c>
      <c r="DD193" s="21">
        <f t="shared" si="216"/>
        <v>6641</v>
      </c>
      <c r="DE193" s="21">
        <f t="shared" si="216"/>
        <v>6641</v>
      </c>
      <c r="DF193" s="21">
        <f t="shared" si="216"/>
        <v>6641</v>
      </c>
      <c r="DG193" s="21">
        <f t="shared" si="216"/>
        <v>6641</v>
      </c>
      <c r="DH193" s="21">
        <f t="shared" si="216"/>
        <v>6641</v>
      </c>
      <c r="DI193" s="21">
        <f t="shared" si="216"/>
        <v>6641</v>
      </c>
      <c r="DJ193" s="21">
        <f t="shared" si="216"/>
        <v>6641</v>
      </c>
      <c r="DK193" s="21">
        <f t="shared" si="216"/>
        <v>6641</v>
      </c>
      <c r="DL193" s="21">
        <f t="shared" si="216"/>
        <v>6641</v>
      </c>
      <c r="DM193" s="21">
        <f t="shared" si="216"/>
        <v>6641</v>
      </c>
      <c r="DN193" s="21">
        <f t="shared" si="216"/>
        <v>6641</v>
      </c>
      <c r="DO193" s="21">
        <f t="shared" si="216"/>
        <v>6641</v>
      </c>
      <c r="DP193" s="21">
        <f t="shared" si="216"/>
        <v>6641</v>
      </c>
      <c r="DQ193" s="21">
        <f t="shared" si="216"/>
        <v>6641</v>
      </c>
      <c r="DR193" s="21">
        <f t="shared" si="216"/>
        <v>6641</v>
      </c>
      <c r="DS193" s="21">
        <f t="shared" si="216"/>
        <v>6641</v>
      </c>
      <c r="DT193" s="21">
        <f t="shared" si="216"/>
        <v>6641</v>
      </c>
      <c r="DU193" s="21">
        <f t="shared" si="216"/>
        <v>6641</v>
      </c>
      <c r="DV193" s="21">
        <f t="shared" si="216"/>
        <v>6641</v>
      </c>
      <c r="DW193" s="21">
        <f t="shared" si="216"/>
        <v>6641</v>
      </c>
      <c r="DX193" s="21">
        <f t="shared" si="216"/>
        <v>6641</v>
      </c>
      <c r="DY193" s="21">
        <f t="shared" si="216"/>
        <v>6641</v>
      </c>
      <c r="DZ193" s="21">
        <f t="shared" si="216"/>
        <v>6641</v>
      </c>
      <c r="EA193" s="21">
        <f t="shared" si="216"/>
        <v>6641</v>
      </c>
      <c r="EB193" s="21">
        <f aca="true" t="shared" si="217" ref="EB193:FX193">EB33</f>
        <v>6641</v>
      </c>
      <c r="EC193" s="21">
        <f t="shared" si="217"/>
        <v>6641</v>
      </c>
      <c r="ED193" s="21">
        <f t="shared" si="217"/>
        <v>6641</v>
      </c>
      <c r="EE193" s="21">
        <f t="shared" si="217"/>
        <v>6641</v>
      </c>
      <c r="EF193" s="21">
        <f t="shared" si="217"/>
        <v>6641</v>
      </c>
      <c r="EG193" s="21">
        <f t="shared" si="217"/>
        <v>6641</v>
      </c>
      <c r="EH193" s="21">
        <f t="shared" si="217"/>
        <v>6641</v>
      </c>
      <c r="EI193" s="21">
        <f t="shared" si="217"/>
        <v>6641</v>
      </c>
      <c r="EJ193" s="21">
        <f t="shared" si="217"/>
        <v>6641</v>
      </c>
      <c r="EK193" s="21">
        <f t="shared" si="217"/>
        <v>6641</v>
      </c>
      <c r="EL193" s="21">
        <f t="shared" si="217"/>
        <v>6641</v>
      </c>
      <c r="EM193" s="21">
        <f t="shared" si="217"/>
        <v>6641</v>
      </c>
      <c r="EN193" s="21">
        <f t="shared" si="217"/>
        <v>6641</v>
      </c>
      <c r="EO193" s="21">
        <f t="shared" si="217"/>
        <v>6641</v>
      </c>
      <c r="EP193" s="21">
        <f t="shared" si="217"/>
        <v>6641</v>
      </c>
      <c r="EQ193" s="21">
        <f t="shared" si="217"/>
        <v>6641</v>
      </c>
      <c r="ER193" s="21">
        <f t="shared" si="217"/>
        <v>6641</v>
      </c>
      <c r="ES193" s="21">
        <f t="shared" si="217"/>
        <v>6641</v>
      </c>
      <c r="ET193" s="21">
        <f t="shared" si="217"/>
        <v>6641</v>
      </c>
      <c r="EU193" s="21">
        <f t="shared" si="217"/>
        <v>6641</v>
      </c>
      <c r="EV193" s="21">
        <f t="shared" si="217"/>
        <v>6641</v>
      </c>
      <c r="EW193" s="21">
        <f t="shared" si="217"/>
        <v>6641</v>
      </c>
      <c r="EX193" s="21">
        <f t="shared" si="217"/>
        <v>6641</v>
      </c>
      <c r="EY193" s="21">
        <f t="shared" si="217"/>
        <v>6641</v>
      </c>
      <c r="EZ193" s="21">
        <f t="shared" si="217"/>
        <v>6641</v>
      </c>
      <c r="FA193" s="21">
        <f t="shared" si="217"/>
        <v>6641</v>
      </c>
      <c r="FB193" s="21">
        <f t="shared" si="217"/>
        <v>6641</v>
      </c>
      <c r="FC193" s="21">
        <f t="shared" si="217"/>
        <v>6641</v>
      </c>
      <c r="FD193" s="21">
        <f t="shared" si="217"/>
        <v>6641</v>
      </c>
      <c r="FE193" s="21">
        <f t="shared" si="217"/>
        <v>6641</v>
      </c>
      <c r="FF193" s="21">
        <f t="shared" si="217"/>
        <v>6641</v>
      </c>
      <c r="FG193" s="21">
        <f t="shared" si="217"/>
        <v>6641</v>
      </c>
      <c r="FH193" s="21">
        <f t="shared" si="217"/>
        <v>6641</v>
      </c>
      <c r="FI193" s="21">
        <f t="shared" si="217"/>
        <v>6641</v>
      </c>
      <c r="FJ193" s="21">
        <f t="shared" si="217"/>
        <v>6641</v>
      </c>
      <c r="FK193" s="21">
        <f t="shared" si="217"/>
        <v>6641</v>
      </c>
      <c r="FL193" s="21">
        <f t="shared" si="217"/>
        <v>6641</v>
      </c>
      <c r="FM193" s="21">
        <f t="shared" si="217"/>
        <v>6641</v>
      </c>
      <c r="FN193" s="21">
        <f t="shared" si="217"/>
        <v>6641</v>
      </c>
      <c r="FO193" s="21">
        <f t="shared" si="217"/>
        <v>6641</v>
      </c>
      <c r="FP193" s="21">
        <f t="shared" si="217"/>
        <v>6641</v>
      </c>
      <c r="FQ193" s="21">
        <f t="shared" si="217"/>
        <v>6641</v>
      </c>
      <c r="FR193" s="21">
        <f t="shared" si="217"/>
        <v>6641</v>
      </c>
      <c r="FS193" s="21">
        <f t="shared" si="217"/>
        <v>6641</v>
      </c>
      <c r="FT193" s="21">
        <f t="shared" si="217"/>
        <v>6641</v>
      </c>
      <c r="FU193" s="21">
        <f t="shared" si="217"/>
        <v>6641</v>
      </c>
      <c r="FV193" s="21">
        <f t="shared" si="217"/>
        <v>6641</v>
      </c>
      <c r="FW193" s="21">
        <f t="shared" si="217"/>
        <v>6641</v>
      </c>
      <c r="FX193" s="21">
        <f t="shared" si="217"/>
        <v>6641</v>
      </c>
      <c r="FY193" s="21"/>
      <c r="FZ193" s="40"/>
      <c r="GA193" s="40"/>
      <c r="GB193" s="40"/>
      <c r="GC193" s="40"/>
      <c r="GD193" s="40"/>
      <c r="GG193" s="10"/>
    </row>
    <row r="194" spans="1:189" ht="15">
      <c r="A194" s="3" t="s">
        <v>512</v>
      </c>
      <c r="B194" s="5" t="s">
        <v>513</v>
      </c>
      <c r="C194" s="21">
        <f aca="true" t="shared" si="218" ref="C194:BN194">C97+C98</f>
        <v>0</v>
      </c>
      <c r="D194" s="21">
        <f t="shared" si="218"/>
        <v>4789.5</v>
      </c>
      <c r="E194" s="21">
        <f t="shared" si="218"/>
        <v>0</v>
      </c>
      <c r="F194" s="21">
        <f t="shared" si="218"/>
        <v>437</v>
      </c>
      <c r="G194" s="21">
        <f t="shared" si="218"/>
        <v>0</v>
      </c>
      <c r="H194" s="21">
        <f t="shared" si="218"/>
        <v>0</v>
      </c>
      <c r="I194" s="21">
        <f t="shared" si="218"/>
        <v>601</v>
      </c>
      <c r="J194" s="21">
        <f t="shared" si="218"/>
        <v>0</v>
      </c>
      <c r="K194" s="21">
        <f t="shared" si="218"/>
        <v>0</v>
      </c>
      <c r="L194" s="21">
        <f t="shared" si="218"/>
        <v>0</v>
      </c>
      <c r="M194" s="21">
        <f t="shared" si="218"/>
        <v>0</v>
      </c>
      <c r="N194" s="21">
        <f t="shared" si="218"/>
        <v>0</v>
      </c>
      <c r="O194" s="21">
        <f t="shared" si="218"/>
        <v>0</v>
      </c>
      <c r="P194" s="21">
        <f t="shared" si="218"/>
        <v>0</v>
      </c>
      <c r="Q194" s="21">
        <f t="shared" si="218"/>
        <v>0</v>
      </c>
      <c r="R194" s="21">
        <f t="shared" si="218"/>
        <v>0</v>
      </c>
      <c r="S194" s="21">
        <f t="shared" si="218"/>
        <v>0</v>
      </c>
      <c r="T194" s="21">
        <f t="shared" si="218"/>
        <v>0</v>
      </c>
      <c r="U194" s="21">
        <f t="shared" si="218"/>
        <v>0</v>
      </c>
      <c r="V194" s="21">
        <f t="shared" si="218"/>
        <v>0</v>
      </c>
      <c r="W194" s="21">
        <f t="shared" si="218"/>
        <v>339.5</v>
      </c>
      <c r="X194" s="21">
        <f t="shared" si="218"/>
        <v>0</v>
      </c>
      <c r="Y194" s="21">
        <f t="shared" si="218"/>
        <v>0</v>
      </c>
      <c r="Z194" s="21">
        <f t="shared" si="218"/>
        <v>0</v>
      </c>
      <c r="AA194" s="21">
        <f t="shared" si="218"/>
        <v>0</v>
      </c>
      <c r="AB194" s="21">
        <f t="shared" si="218"/>
        <v>0</v>
      </c>
      <c r="AC194" s="21">
        <f t="shared" si="218"/>
        <v>0</v>
      </c>
      <c r="AD194" s="21">
        <f t="shared" si="218"/>
        <v>0</v>
      </c>
      <c r="AE194" s="21">
        <f t="shared" si="218"/>
        <v>0</v>
      </c>
      <c r="AF194" s="21">
        <f t="shared" si="218"/>
        <v>0</v>
      </c>
      <c r="AG194" s="21">
        <f t="shared" si="218"/>
        <v>0</v>
      </c>
      <c r="AH194" s="21">
        <f t="shared" si="218"/>
        <v>0</v>
      </c>
      <c r="AI194" s="21">
        <f t="shared" si="218"/>
        <v>0</v>
      </c>
      <c r="AJ194" s="21">
        <f t="shared" si="218"/>
        <v>0</v>
      </c>
      <c r="AK194" s="21">
        <f t="shared" si="218"/>
        <v>0</v>
      </c>
      <c r="AL194" s="21">
        <f t="shared" si="218"/>
        <v>0</v>
      </c>
      <c r="AM194" s="21">
        <f t="shared" si="218"/>
        <v>19.5</v>
      </c>
      <c r="AN194" s="21">
        <f t="shared" si="218"/>
        <v>0</v>
      </c>
      <c r="AO194" s="21">
        <f t="shared" si="218"/>
        <v>0</v>
      </c>
      <c r="AP194" s="21">
        <f t="shared" si="218"/>
        <v>1153.5</v>
      </c>
      <c r="AQ194" s="21">
        <f t="shared" si="218"/>
        <v>0</v>
      </c>
      <c r="AR194" s="21">
        <f t="shared" si="218"/>
        <v>2835</v>
      </c>
      <c r="AS194" s="21">
        <f t="shared" si="218"/>
        <v>0</v>
      </c>
      <c r="AT194" s="21">
        <f t="shared" si="218"/>
        <v>0</v>
      </c>
      <c r="AU194" s="21">
        <f t="shared" si="218"/>
        <v>0</v>
      </c>
      <c r="AV194" s="21">
        <f t="shared" si="218"/>
        <v>0</v>
      </c>
      <c r="AW194" s="21">
        <f t="shared" si="218"/>
        <v>0</v>
      </c>
      <c r="AX194" s="21">
        <f t="shared" si="218"/>
        <v>0</v>
      </c>
      <c r="AY194" s="21">
        <f t="shared" si="218"/>
        <v>0</v>
      </c>
      <c r="AZ194" s="21">
        <f t="shared" si="218"/>
        <v>0</v>
      </c>
      <c r="BA194" s="21">
        <f t="shared" si="218"/>
        <v>0</v>
      </c>
      <c r="BB194" s="21">
        <f t="shared" si="218"/>
        <v>0</v>
      </c>
      <c r="BC194" s="21">
        <f t="shared" si="218"/>
        <v>51.5</v>
      </c>
      <c r="BD194" s="21">
        <f t="shared" si="218"/>
        <v>0</v>
      </c>
      <c r="BE194" s="21">
        <f t="shared" si="218"/>
        <v>0</v>
      </c>
      <c r="BF194" s="21">
        <f t="shared" si="218"/>
        <v>34</v>
      </c>
      <c r="BG194" s="21">
        <f t="shared" si="218"/>
        <v>0</v>
      </c>
      <c r="BH194" s="21">
        <f t="shared" si="218"/>
        <v>0</v>
      </c>
      <c r="BI194" s="21">
        <f t="shared" si="218"/>
        <v>0</v>
      </c>
      <c r="BJ194" s="21">
        <f t="shared" si="218"/>
        <v>0</v>
      </c>
      <c r="BK194" s="21">
        <f t="shared" si="218"/>
        <v>0</v>
      </c>
      <c r="BL194" s="21">
        <f t="shared" si="218"/>
        <v>39</v>
      </c>
      <c r="BM194" s="21">
        <f t="shared" si="218"/>
        <v>0</v>
      </c>
      <c r="BN194" s="21">
        <f t="shared" si="218"/>
        <v>0</v>
      </c>
      <c r="BO194" s="21">
        <f aca="true" t="shared" si="219" ref="BO194:DZ194">BO97+BO98</f>
        <v>0</v>
      </c>
      <c r="BP194" s="21">
        <f t="shared" si="219"/>
        <v>0</v>
      </c>
      <c r="BQ194" s="21">
        <f t="shared" si="219"/>
        <v>0</v>
      </c>
      <c r="BR194" s="21">
        <f t="shared" si="219"/>
        <v>335</v>
      </c>
      <c r="BS194" s="21">
        <f t="shared" si="219"/>
        <v>0</v>
      </c>
      <c r="BT194" s="21">
        <f t="shared" si="219"/>
        <v>0</v>
      </c>
      <c r="BU194" s="21">
        <f t="shared" si="219"/>
        <v>0</v>
      </c>
      <c r="BV194" s="21">
        <f t="shared" si="219"/>
        <v>0</v>
      </c>
      <c r="BW194" s="21">
        <f t="shared" si="219"/>
        <v>0</v>
      </c>
      <c r="BX194" s="21">
        <f t="shared" si="219"/>
        <v>0</v>
      </c>
      <c r="BY194" s="21">
        <f t="shared" si="219"/>
        <v>0</v>
      </c>
      <c r="BZ194" s="21">
        <f t="shared" si="219"/>
        <v>0</v>
      </c>
      <c r="CA194" s="21">
        <f t="shared" si="219"/>
        <v>0</v>
      </c>
      <c r="CB194" s="21">
        <f t="shared" si="219"/>
        <v>75.5</v>
      </c>
      <c r="CC194" s="21">
        <f t="shared" si="219"/>
        <v>0</v>
      </c>
      <c r="CD194" s="21">
        <f t="shared" si="219"/>
        <v>0</v>
      </c>
      <c r="CE194" s="21">
        <f t="shared" si="219"/>
        <v>0</v>
      </c>
      <c r="CF194" s="21">
        <f t="shared" si="219"/>
        <v>0</v>
      </c>
      <c r="CG194" s="21">
        <f t="shared" si="219"/>
        <v>0</v>
      </c>
      <c r="CH194" s="21">
        <f t="shared" si="219"/>
        <v>0</v>
      </c>
      <c r="CI194" s="21">
        <f t="shared" si="219"/>
        <v>0</v>
      </c>
      <c r="CJ194" s="21">
        <f t="shared" si="219"/>
        <v>0</v>
      </c>
      <c r="CK194" s="21">
        <f t="shared" si="219"/>
        <v>0</v>
      </c>
      <c r="CL194" s="21">
        <f t="shared" si="219"/>
        <v>0</v>
      </c>
      <c r="CM194" s="21">
        <f t="shared" si="219"/>
        <v>0</v>
      </c>
      <c r="CN194" s="21">
        <f t="shared" si="219"/>
        <v>0</v>
      </c>
      <c r="CO194" s="21">
        <f t="shared" si="219"/>
        <v>0</v>
      </c>
      <c r="CP194" s="21">
        <f t="shared" si="219"/>
        <v>0</v>
      </c>
      <c r="CQ194" s="21">
        <f t="shared" si="219"/>
        <v>0</v>
      </c>
      <c r="CR194" s="21">
        <f t="shared" si="219"/>
        <v>0</v>
      </c>
      <c r="CS194" s="21">
        <f t="shared" si="219"/>
        <v>0</v>
      </c>
      <c r="CT194" s="21">
        <f t="shared" si="219"/>
        <v>0</v>
      </c>
      <c r="CU194" s="21">
        <f t="shared" si="219"/>
        <v>447</v>
      </c>
      <c r="CV194" s="21">
        <f t="shared" si="219"/>
        <v>0</v>
      </c>
      <c r="CW194" s="21">
        <f t="shared" si="219"/>
        <v>0</v>
      </c>
      <c r="CX194" s="21">
        <f t="shared" si="219"/>
        <v>0</v>
      </c>
      <c r="CY194" s="21">
        <f t="shared" si="219"/>
        <v>204</v>
      </c>
      <c r="CZ194" s="21">
        <f t="shared" si="219"/>
        <v>0</v>
      </c>
      <c r="DA194" s="21">
        <f t="shared" si="219"/>
        <v>0</v>
      </c>
      <c r="DB194" s="21">
        <f t="shared" si="219"/>
        <v>0</v>
      </c>
      <c r="DC194" s="21">
        <f t="shared" si="219"/>
        <v>0</v>
      </c>
      <c r="DD194" s="21">
        <f t="shared" si="219"/>
        <v>0</v>
      </c>
      <c r="DE194" s="21">
        <f t="shared" si="219"/>
        <v>0</v>
      </c>
      <c r="DF194" s="21">
        <f t="shared" si="219"/>
        <v>0</v>
      </c>
      <c r="DG194" s="21">
        <f t="shared" si="219"/>
        <v>0</v>
      </c>
      <c r="DH194" s="21">
        <f t="shared" si="219"/>
        <v>0</v>
      </c>
      <c r="DI194" s="21">
        <f t="shared" si="219"/>
        <v>0</v>
      </c>
      <c r="DJ194" s="21">
        <f t="shared" si="219"/>
        <v>0</v>
      </c>
      <c r="DK194" s="21">
        <f t="shared" si="219"/>
        <v>0</v>
      </c>
      <c r="DL194" s="21">
        <f t="shared" si="219"/>
        <v>0</v>
      </c>
      <c r="DM194" s="21">
        <f t="shared" si="219"/>
        <v>0</v>
      </c>
      <c r="DN194" s="21">
        <f t="shared" si="219"/>
        <v>0</v>
      </c>
      <c r="DO194" s="21">
        <f t="shared" si="219"/>
        <v>0</v>
      </c>
      <c r="DP194" s="21">
        <f t="shared" si="219"/>
        <v>0</v>
      </c>
      <c r="DQ194" s="21">
        <f t="shared" si="219"/>
        <v>0</v>
      </c>
      <c r="DR194" s="21">
        <f t="shared" si="219"/>
        <v>0</v>
      </c>
      <c r="DS194" s="21">
        <f t="shared" si="219"/>
        <v>0</v>
      </c>
      <c r="DT194" s="21">
        <f t="shared" si="219"/>
        <v>0</v>
      </c>
      <c r="DU194" s="21">
        <f t="shared" si="219"/>
        <v>0</v>
      </c>
      <c r="DV194" s="21">
        <f t="shared" si="219"/>
        <v>0</v>
      </c>
      <c r="DW194" s="21">
        <f t="shared" si="219"/>
        <v>0</v>
      </c>
      <c r="DX194" s="21">
        <f t="shared" si="219"/>
        <v>0</v>
      </c>
      <c r="DY194" s="21">
        <f t="shared" si="219"/>
        <v>0</v>
      </c>
      <c r="DZ194" s="21">
        <f t="shared" si="219"/>
        <v>0</v>
      </c>
      <c r="EA194" s="21">
        <f aca="true" t="shared" si="220" ref="EA194:FX194">EA97+EA98</f>
        <v>0</v>
      </c>
      <c r="EB194" s="21">
        <f t="shared" si="220"/>
        <v>0</v>
      </c>
      <c r="EC194" s="21">
        <f t="shared" si="220"/>
        <v>0</v>
      </c>
      <c r="ED194" s="21">
        <f t="shared" si="220"/>
        <v>0</v>
      </c>
      <c r="EE194" s="21">
        <f t="shared" si="220"/>
        <v>0</v>
      </c>
      <c r="EF194" s="21">
        <f t="shared" si="220"/>
        <v>0</v>
      </c>
      <c r="EG194" s="21">
        <f t="shared" si="220"/>
        <v>0</v>
      </c>
      <c r="EH194" s="21">
        <f t="shared" si="220"/>
        <v>0</v>
      </c>
      <c r="EI194" s="21">
        <f t="shared" si="220"/>
        <v>0</v>
      </c>
      <c r="EJ194" s="21">
        <f t="shared" si="220"/>
        <v>0</v>
      </c>
      <c r="EK194" s="21">
        <f t="shared" si="220"/>
        <v>0</v>
      </c>
      <c r="EL194" s="21">
        <f t="shared" si="220"/>
        <v>0</v>
      </c>
      <c r="EM194" s="21">
        <f t="shared" si="220"/>
        <v>0</v>
      </c>
      <c r="EN194" s="21">
        <f t="shared" si="220"/>
        <v>81</v>
      </c>
      <c r="EO194" s="21">
        <f t="shared" si="220"/>
        <v>0</v>
      </c>
      <c r="EP194" s="21">
        <f t="shared" si="220"/>
        <v>0</v>
      </c>
      <c r="EQ194" s="21">
        <f t="shared" si="220"/>
        <v>0</v>
      </c>
      <c r="ER194" s="21">
        <f t="shared" si="220"/>
        <v>0</v>
      </c>
      <c r="ES194" s="21">
        <f t="shared" si="220"/>
        <v>0</v>
      </c>
      <c r="ET194" s="21">
        <f t="shared" si="220"/>
        <v>0</v>
      </c>
      <c r="EU194" s="21">
        <f t="shared" si="220"/>
        <v>0</v>
      </c>
      <c r="EV194" s="21">
        <f t="shared" si="220"/>
        <v>0</v>
      </c>
      <c r="EW194" s="21">
        <f t="shared" si="220"/>
        <v>0</v>
      </c>
      <c r="EX194" s="21">
        <f t="shared" si="220"/>
        <v>0</v>
      </c>
      <c r="EY194" s="21">
        <f t="shared" si="220"/>
        <v>974</v>
      </c>
      <c r="EZ194" s="21">
        <f t="shared" si="220"/>
        <v>0</v>
      </c>
      <c r="FA194" s="21">
        <f t="shared" si="220"/>
        <v>0</v>
      </c>
      <c r="FB194" s="21">
        <f t="shared" si="220"/>
        <v>0</v>
      </c>
      <c r="FC194" s="21">
        <f t="shared" si="220"/>
        <v>0</v>
      </c>
      <c r="FD194" s="21">
        <f t="shared" si="220"/>
        <v>0</v>
      </c>
      <c r="FE194" s="21">
        <f t="shared" si="220"/>
        <v>0</v>
      </c>
      <c r="FF194" s="21">
        <f t="shared" si="220"/>
        <v>0</v>
      </c>
      <c r="FG194" s="21">
        <f t="shared" si="220"/>
        <v>0</v>
      </c>
      <c r="FH194" s="21">
        <f t="shared" si="220"/>
        <v>0</v>
      </c>
      <c r="FI194" s="21">
        <f t="shared" si="220"/>
        <v>0</v>
      </c>
      <c r="FJ194" s="21">
        <f t="shared" si="220"/>
        <v>0</v>
      </c>
      <c r="FK194" s="21">
        <f t="shared" si="220"/>
        <v>0</v>
      </c>
      <c r="FL194" s="21">
        <f t="shared" si="220"/>
        <v>0</v>
      </c>
      <c r="FM194" s="21">
        <f t="shared" si="220"/>
        <v>0</v>
      </c>
      <c r="FN194" s="21">
        <f t="shared" si="220"/>
        <v>0</v>
      </c>
      <c r="FO194" s="21">
        <f t="shared" si="220"/>
        <v>0</v>
      </c>
      <c r="FP194" s="21">
        <f t="shared" si="220"/>
        <v>0</v>
      </c>
      <c r="FQ194" s="21">
        <f t="shared" si="220"/>
        <v>0</v>
      </c>
      <c r="FR194" s="21">
        <f t="shared" si="220"/>
        <v>0</v>
      </c>
      <c r="FS194" s="21">
        <f t="shared" si="220"/>
        <v>0</v>
      </c>
      <c r="FT194" s="21">
        <f t="shared" si="220"/>
        <v>0</v>
      </c>
      <c r="FU194" s="21">
        <f t="shared" si="220"/>
        <v>0</v>
      </c>
      <c r="FV194" s="21">
        <f t="shared" si="220"/>
        <v>0</v>
      </c>
      <c r="FW194" s="21">
        <f t="shared" si="220"/>
        <v>0</v>
      </c>
      <c r="FX194" s="21">
        <f t="shared" si="220"/>
        <v>0</v>
      </c>
      <c r="FY194" s="21"/>
      <c r="FZ194" s="40"/>
      <c r="GA194" s="40"/>
      <c r="GB194" s="40"/>
      <c r="GC194" s="40"/>
      <c r="GD194" s="40"/>
      <c r="GG194" s="10"/>
    </row>
    <row r="195" spans="1:189" ht="15">
      <c r="A195" s="3" t="s">
        <v>514</v>
      </c>
      <c r="B195" s="5" t="s">
        <v>515</v>
      </c>
      <c r="C195" s="40">
        <f>(C191*C192)+(C193*C194)</f>
        <v>36938420.49600001</v>
      </c>
      <c r="D195" s="40">
        <f aca="true" t="shared" si="221" ref="D195:BO195">(D191*D192)+(D193*D194)</f>
        <v>286968617.556</v>
      </c>
      <c r="E195" s="40">
        <f t="shared" si="221"/>
        <v>47227957.440000005</v>
      </c>
      <c r="F195" s="40">
        <f t="shared" si="221"/>
        <v>99210863.27200001</v>
      </c>
      <c r="G195" s="40">
        <f t="shared" si="221"/>
        <v>7317172.044000001</v>
      </c>
      <c r="H195" s="40">
        <f t="shared" si="221"/>
        <v>6604491.720000001</v>
      </c>
      <c r="I195" s="40">
        <f t="shared" si="221"/>
        <v>72312336.824</v>
      </c>
      <c r="J195" s="40">
        <f t="shared" si="221"/>
        <v>14720937.840000002</v>
      </c>
      <c r="K195" s="40">
        <f t="shared" si="221"/>
        <v>2106427.3800000004</v>
      </c>
      <c r="L195" s="40">
        <f t="shared" si="221"/>
        <v>22016805.072</v>
      </c>
      <c r="M195" s="40">
        <f t="shared" si="221"/>
        <v>10160333.568</v>
      </c>
      <c r="N195" s="40">
        <f t="shared" si="221"/>
        <v>336611218.836</v>
      </c>
      <c r="O195" s="40">
        <f t="shared" si="221"/>
        <v>104164036.63200001</v>
      </c>
      <c r="P195" s="40">
        <f t="shared" si="221"/>
        <v>1133965.8</v>
      </c>
      <c r="Q195" s="40">
        <f t="shared" si="221"/>
        <v>235142584.54800004</v>
      </c>
      <c r="R195" s="40">
        <f t="shared" si="221"/>
        <v>3278879.2920000004</v>
      </c>
      <c r="S195" s="40">
        <f t="shared" si="221"/>
        <v>10778860.367999999</v>
      </c>
      <c r="T195" s="40">
        <f t="shared" si="221"/>
        <v>1044623.04</v>
      </c>
      <c r="U195" s="40">
        <f t="shared" si="221"/>
        <v>448088.30399999995</v>
      </c>
      <c r="V195" s="40">
        <f t="shared" si="221"/>
        <v>1908498.804</v>
      </c>
      <c r="W195" s="40">
        <f t="shared" si="221"/>
        <v>2770745.7520000003</v>
      </c>
      <c r="X195" s="40">
        <f t="shared" si="221"/>
        <v>334691.72400000005</v>
      </c>
      <c r="Y195" s="40">
        <f t="shared" si="221"/>
        <v>3808063.3320000004</v>
      </c>
      <c r="Z195" s="40">
        <f t="shared" si="221"/>
        <v>1727064.2760000003</v>
      </c>
      <c r="AA195" s="40">
        <f t="shared" si="221"/>
        <v>171166295.86800003</v>
      </c>
      <c r="AB195" s="40">
        <f t="shared" si="221"/>
        <v>190185307.71600002</v>
      </c>
      <c r="AC195" s="40">
        <f t="shared" si="221"/>
        <v>6412748.4120000005</v>
      </c>
      <c r="AD195" s="40">
        <f t="shared" si="221"/>
        <v>7421634.348000001</v>
      </c>
      <c r="AE195" s="40">
        <f t="shared" si="221"/>
        <v>672819.7080000001</v>
      </c>
      <c r="AF195" s="40">
        <f t="shared" si="221"/>
        <v>1344952.164</v>
      </c>
      <c r="AG195" s="40">
        <f t="shared" si="221"/>
        <v>6418246.428000001</v>
      </c>
      <c r="AH195" s="40">
        <f t="shared" si="221"/>
        <v>7505479.092</v>
      </c>
      <c r="AI195" s="40">
        <f t="shared" si="221"/>
        <v>2257622.8200000003</v>
      </c>
      <c r="AJ195" s="40">
        <f t="shared" si="221"/>
        <v>1899564.528</v>
      </c>
      <c r="AK195" s="40">
        <f t="shared" si="221"/>
        <v>1489962.3360000001</v>
      </c>
      <c r="AL195" s="40">
        <f t="shared" si="221"/>
        <v>1834275.588</v>
      </c>
      <c r="AM195" s="40">
        <f t="shared" si="221"/>
        <v>3543080.1840000004</v>
      </c>
      <c r="AN195" s="40">
        <f t="shared" si="221"/>
        <v>3287813.5680000004</v>
      </c>
      <c r="AO195" s="40">
        <f t="shared" si="221"/>
        <v>35330938.067999996</v>
      </c>
      <c r="AP195" s="40">
        <f t="shared" si="221"/>
        <v>495347470.488</v>
      </c>
      <c r="AQ195" s="40">
        <f t="shared" si="221"/>
        <v>1823279.556</v>
      </c>
      <c r="AR195" s="40">
        <f t="shared" si="221"/>
        <v>388019696.652</v>
      </c>
      <c r="AS195" s="40">
        <f t="shared" si="221"/>
        <v>41705200.36800001</v>
      </c>
      <c r="AT195" s="40">
        <f t="shared" si="221"/>
        <v>18557865.756</v>
      </c>
      <c r="AU195" s="40">
        <f t="shared" si="221"/>
        <v>2438370.0960000004</v>
      </c>
      <c r="AV195" s="40">
        <f t="shared" si="221"/>
        <v>2070003.0240000004</v>
      </c>
      <c r="AW195" s="40">
        <f t="shared" si="221"/>
        <v>1685141.9040000003</v>
      </c>
      <c r="AX195" s="40">
        <f t="shared" si="221"/>
        <v>400667.916</v>
      </c>
      <c r="AY195" s="40">
        <f t="shared" si="221"/>
        <v>4282954.464</v>
      </c>
      <c r="AZ195" s="40">
        <f t="shared" si="221"/>
        <v>71249476.596</v>
      </c>
      <c r="BA195" s="40">
        <f t="shared" si="221"/>
        <v>57193798.69200001</v>
      </c>
      <c r="BB195" s="40">
        <f t="shared" si="221"/>
        <v>47790816.828</v>
      </c>
      <c r="BC195" s="40">
        <f t="shared" si="221"/>
        <v>207781467.928</v>
      </c>
      <c r="BD195" s="40">
        <f t="shared" si="221"/>
        <v>30764148.528000005</v>
      </c>
      <c r="BE195" s="40">
        <f t="shared" si="221"/>
        <v>9188559.24</v>
      </c>
      <c r="BF195" s="40">
        <f t="shared" si="221"/>
        <v>146941725.46400002</v>
      </c>
      <c r="BG195" s="40">
        <f t="shared" si="221"/>
        <v>6031323.552</v>
      </c>
      <c r="BH195" s="40">
        <f t="shared" si="221"/>
        <v>4508373.12</v>
      </c>
      <c r="BI195" s="40">
        <f t="shared" si="221"/>
        <v>1898190.024</v>
      </c>
      <c r="BJ195" s="40">
        <f t="shared" si="221"/>
        <v>38769947.076000005</v>
      </c>
      <c r="BK195" s="40">
        <f t="shared" si="221"/>
        <v>94139778.96000001</v>
      </c>
      <c r="BL195" s="40">
        <f t="shared" si="221"/>
        <v>1706351.712</v>
      </c>
      <c r="BM195" s="40">
        <f t="shared" si="221"/>
        <v>2264495.3400000003</v>
      </c>
      <c r="BN195" s="40">
        <f t="shared" si="221"/>
        <v>26556104.532000005</v>
      </c>
      <c r="BO195" s="40">
        <f t="shared" si="221"/>
        <v>11628303.84</v>
      </c>
      <c r="BP195" s="40">
        <f aca="true" t="shared" si="222" ref="BP195:EA195">(BP191*BP192)+(BP193*BP194)</f>
        <v>1568309.064</v>
      </c>
      <c r="BQ195" s="40">
        <f t="shared" si="222"/>
        <v>37053878.832</v>
      </c>
      <c r="BR195" s="40">
        <f t="shared" si="222"/>
        <v>32809510.756000005</v>
      </c>
      <c r="BS195" s="40">
        <f t="shared" si="222"/>
        <v>8405091.96</v>
      </c>
      <c r="BT195" s="40">
        <f t="shared" si="222"/>
        <v>2231507.244</v>
      </c>
      <c r="BU195" s="40">
        <f t="shared" si="222"/>
        <v>3247952.9520000005</v>
      </c>
      <c r="BV195" s="40">
        <f t="shared" si="222"/>
        <v>9376179.036</v>
      </c>
      <c r="BW195" s="40">
        <f t="shared" si="222"/>
        <v>11626242.084</v>
      </c>
      <c r="BX195" s="40">
        <f t="shared" si="222"/>
        <v>585538.704</v>
      </c>
      <c r="BY195" s="40">
        <f t="shared" si="222"/>
        <v>4320066.072000001</v>
      </c>
      <c r="BZ195" s="40">
        <f t="shared" si="222"/>
        <v>1757303.3640000003</v>
      </c>
      <c r="CA195" s="40">
        <f t="shared" si="222"/>
        <v>1396496.0640000002</v>
      </c>
      <c r="CB195" s="40">
        <f t="shared" si="222"/>
        <v>559382968.924</v>
      </c>
      <c r="CC195" s="40">
        <f t="shared" si="222"/>
        <v>1254234.9000000001</v>
      </c>
      <c r="CD195" s="40">
        <f t="shared" si="222"/>
        <v>531933.0480000001</v>
      </c>
      <c r="CE195" s="40">
        <f t="shared" si="222"/>
        <v>1120908.0120000003</v>
      </c>
      <c r="CF195" s="40">
        <f t="shared" si="222"/>
        <v>786903.54</v>
      </c>
      <c r="CG195" s="40">
        <f t="shared" si="222"/>
        <v>1448039.964</v>
      </c>
      <c r="CH195" s="40">
        <f t="shared" si="222"/>
        <v>825389.652</v>
      </c>
      <c r="CI195" s="40">
        <f t="shared" si="222"/>
        <v>4993573.032000001</v>
      </c>
      <c r="CJ195" s="40">
        <f t="shared" si="222"/>
        <v>7555648.488</v>
      </c>
      <c r="CK195" s="40">
        <f t="shared" si="222"/>
        <v>31681629.948000006</v>
      </c>
      <c r="CL195" s="40">
        <f t="shared" si="222"/>
        <v>9187871.988000002</v>
      </c>
      <c r="CM195" s="40">
        <f t="shared" si="222"/>
        <v>5421043.776</v>
      </c>
      <c r="CN195" s="40">
        <f t="shared" si="222"/>
        <v>173900871.576</v>
      </c>
      <c r="CO195" s="40">
        <f t="shared" si="222"/>
        <v>99594498.08399999</v>
      </c>
      <c r="CP195" s="40">
        <f t="shared" si="222"/>
        <v>8082770.772</v>
      </c>
      <c r="CQ195" s="40">
        <f t="shared" si="222"/>
        <v>10189885.404000001</v>
      </c>
      <c r="CR195" s="40">
        <f t="shared" si="222"/>
        <v>1428109.656</v>
      </c>
      <c r="CS195" s="40">
        <f t="shared" si="222"/>
        <v>2272742.364</v>
      </c>
      <c r="CT195" s="40">
        <f t="shared" si="222"/>
        <v>911296.152</v>
      </c>
      <c r="CU195" s="40">
        <f t="shared" si="222"/>
        <v>3285350.1720000003</v>
      </c>
      <c r="CV195" s="40">
        <f t="shared" si="222"/>
        <v>399980.66400000005</v>
      </c>
      <c r="CW195" s="40">
        <f t="shared" si="222"/>
        <v>1219872.3</v>
      </c>
      <c r="CX195" s="40">
        <f t="shared" si="222"/>
        <v>3280253.796</v>
      </c>
      <c r="CY195" s="40">
        <f t="shared" si="222"/>
        <v>1768489.704</v>
      </c>
      <c r="CZ195" s="40">
        <f t="shared" si="222"/>
        <v>16237015.752000004</v>
      </c>
      <c r="DA195" s="40">
        <f t="shared" si="222"/>
        <v>1267979.9400000002</v>
      </c>
      <c r="DB195" s="40">
        <f t="shared" si="222"/>
        <v>2090620.584</v>
      </c>
      <c r="DC195" s="40">
        <f t="shared" si="222"/>
        <v>1053557.316</v>
      </c>
      <c r="DD195" s="40">
        <f t="shared" si="222"/>
        <v>1041186.78</v>
      </c>
      <c r="DE195" s="40">
        <f t="shared" si="222"/>
        <v>3274755.7800000003</v>
      </c>
      <c r="DF195" s="40">
        <f t="shared" si="222"/>
        <v>146832077.05200002</v>
      </c>
      <c r="DG195" s="40">
        <f t="shared" si="222"/>
        <v>807521.1000000001</v>
      </c>
      <c r="DH195" s="40">
        <f t="shared" si="222"/>
        <v>15973110.984</v>
      </c>
      <c r="DI195" s="40">
        <f t="shared" si="222"/>
        <v>20123425.812</v>
      </c>
      <c r="DJ195" s="40">
        <f t="shared" si="222"/>
        <v>4681560.624000001</v>
      </c>
      <c r="DK195" s="40">
        <f t="shared" si="222"/>
        <v>2628051.648</v>
      </c>
      <c r="DL195" s="40">
        <f t="shared" si="222"/>
        <v>42000031.476</v>
      </c>
      <c r="DM195" s="40">
        <f t="shared" si="222"/>
        <v>2176527.0840000003</v>
      </c>
      <c r="DN195" s="40">
        <f t="shared" si="222"/>
        <v>9963779.496000001</v>
      </c>
      <c r="DO195" s="40">
        <f t="shared" si="222"/>
        <v>20682161.688</v>
      </c>
      <c r="DP195" s="40">
        <f t="shared" si="222"/>
        <v>1385500.0320000001</v>
      </c>
      <c r="DQ195" s="40">
        <f t="shared" si="222"/>
        <v>3615632.7720000003</v>
      </c>
      <c r="DR195" s="40">
        <f t="shared" si="222"/>
        <v>9716368.776</v>
      </c>
      <c r="DS195" s="40">
        <f t="shared" si="222"/>
        <v>5644400.676</v>
      </c>
      <c r="DT195" s="40">
        <f t="shared" si="222"/>
        <v>1306466.0520000001</v>
      </c>
      <c r="DU195" s="40">
        <f t="shared" si="222"/>
        <v>2745571.74</v>
      </c>
      <c r="DV195" s="40">
        <f t="shared" si="222"/>
        <v>1353199.188</v>
      </c>
      <c r="DW195" s="40">
        <f t="shared" si="222"/>
        <v>2528400.108</v>
      </c>
      <c r="DX195" s="40">
        <f t="shared" si="222"/>
        <v>1664524.344</v>
      </c>
      <c r="DY195" s="40">
        <f t="shared" si="222"/>
        <v>2344903.824</v>
      </c>
      <c r="DZ195" s="40">
        <f t="shared" si="222"/>
        <v>8197541.856000001</v>
      </c>
      <c r="EA195" s="40">
        <f t="shared" si="222"/>
        <v>3772326.228000001</v>
      </c>
      <c r="EB195" s="40">
        <f aca="true" t="shared" si="223" ref="EB195:FX195">(EB191*EB192)+(EB193*EB194)</f>
        <v>4020424.2</v>
      </c>
      <c r="EC195" s="40">
        <f t="shared" si="223"/>
        <v>1953857.4360000002</v>
      </c>
      <c r="ED195" s="40">
        <f t="shared" si="223"/>
        <v>11108054.076000001</v>
      </c>
      <c r="EE195" s="40">
        <f t="shared" si="223"/>
        <v>1670709.612</v>
      </c>
      <c r="EF195" s="40">
        <f t="shared" si="223"/>
        <v>11062008.192</v>
      </c>
      <c r="EG195" s="40">
        <f t="shared" si="223"/>
        <v>1924305.6</v>
      </c>
      <c r="EH195" s="40">
        <f t="shared" si="223"/>
        <v>1689952.668</v>
      </c>
      <c r="EI195" s="40">
        <f t="shared" si="223"/>
        <v>118601139.396</v>
      </c>
      <c r="EJ195" s="40">
        <f t="shared" si="223"/>
        <v>58851450.515999995</v>
      </c>
      <c r="EK195" s="40">
        <f t="shared" si="223"/>
        <v>4505624.112</v>
      </c>
      <c r="EL195" s="40">
        <f t="shared" si="223"/>
        <v>3175791.4920000006</v>
      </c>
      <c r="EM195" s="40">
        <f t="shared" si="223"/>
        <v>4132446.2760000005</v>
      </c>
      <c r="EN195" s="40">
        <f t="shared" si="223"/>
        <v>7853031.288000001</v>
      </c>
      <c r="EO195" s="40">
        <f t="shared" si="223"/>
        <v>3296747.844</v>
      </c>
      <c r="EP195" s="40">
        <f t="shared" si="223"/>
        <v>2860342.824</v>
      </c>
      <c r="EQ195" s="40">
        <f t="shared" si="223"/>
        <v>14636405.844</v>
      </c>
      <c r="ER195" s="40">
        <f t="shared" si="223"/>
        <v>2714645.4000000004</v>
      </c>
      <c r="ES195" s="40">
        <f t="shared" si="223"/>
        <v>846694.464</v>
      </c>
      <c r="ET195" s="40">
        <f t="shared" si="223"/>
        <v>1432233.168</v>
      </c>
      <c r="EU195" s="40">
        <f t="shared" si="223"/>
        <v>4040354.508000001</v>
      </c>
      <c r="EV195" s="40">
        <f t="shared" si="223"/>
        <v>447401.05199999997</v>
      </c>
      <c r="EW195" s="40">
        <f t="shared" si="223"/>
        <v>4660255.812</v>
      </c>
      <c r="EX195" s="40">
        <f t="shared" si="223"/>
        <v>1863140.1720000003</v>
      </c>
      <c r="EY195" s="40">
        <f t="shared" si="223"/>
        <v>8235258.892</v>
      </c>
      <c r="EZ195" s="40">
        <f t="shared" si="223"/>
        <v>826764.1560000001</v>
      </c>
      <c r="FA195" s="40">
        <f t="shared" si="223"/>
        <v>19948176.552</v>
      </c>
      <c r="FB195" s="40">
        <f t="shared" si="223"/>
        <v>3240393.18</v>
      </c>
      <c r="FC195" s="40">
        <f t="shared" si="223"/>
        <v>19250615.772</v>
      </c>
      <c r="FD195" s="40">
        <f t="shared" si="223"/>
        <v>2746258.9920000006</v>
      </c>
      <c r="FE195" s="40">
        <f t="shared" si="223"/>
        <v>705807.8040000001</v>
      </c>
      <c r="FF195" s="40">
        <f t="shared" si="223"/>
        <v>1300968.036</v>
      </c>
      <c r="FG195" s="40">
        <f t="shared" si="223"/>
        <v>773158.5</v>
      </c>
      <c r="FH195" s="40">
        <f t="shared" si="223"/>
        <v>653576.652</v>
      </c>
      <c r="FI195" s="40">
        <f t="shared" si="223"/>
        <v>12478434.564000001</v>
      </c>
      <c r="FJ195" s="40">
        <f t="shared" si="223"/>
        <v>11616620.556</v>
      </c>
      <c r="FK195" s="40">
        <f t="shared" si="223"/>
        <v>14058426.912</v>
      </c>
      <c r="FL195" s="40">
        <f t="shared" si="223"/>
        <v>26660566.836000003</v>
      </c>
      <c r="FM195" s="40">
        <f t="shared" si="223"/>
        <v>20195587.272</v>
      </c>
      <c r="FN195" s="40">
        <f t="shared" si="223"/>
        <v>125268858.30000001</v>
      </c>
      <c r="FO195" s="40">
        <f t="shared" si="223"/>
        <v>7728148.74</v>
      </c>
      <c r="FP195" s="40">
        <f t="shared" si="223"/>
        <v>15633608.496</v>
      </c>
      <c r="FQ195" s="40">
        <f t="shared" si="223"/>
        <v>5821024.44</v>
      </c>
      <c r="FR195" s="40">
        <f t="shared" si="223"/>
        <v>1024005.4800000001</v>
      </c>
      <c r="FS195" s="40">
        <f t="shared" si="223"/>
        <v>1079672.892</v>
      </c>
      <c r="FT195" s="40">
        <f t="shared" si="223"/>
        <v>737421.3960000001</v>
      </c>
      <c r="FU195" s="40">
        <f t="shared" si="223"/>
        <v>5424480.036000001</v>
      </c>
      <c r="FV195" s="40">
        <f t="shared" si="223"/>
        <v>4421092.116</v>
      </c>
      <c r="FW195" s="40">
        <f t="shared" si="223"/>
        <v>936037.2239999999</v>
      </c>
      <c r="FX195" s="40">
        <f t="shared" si="223"/>
        <v>584164.2000000001</v>
      </c>
      <c r="FY195" s="40"/>
      <c r="FZ195" s="66">
        <f>SUM(C195:FX195)</f>
        <v>5422956621.112002</v>
      </c>
      <c r="GA195" s="66"/>
      <c r="GB195" s="66"/>
      <c r="GC195" s="66"/>
      <c r="GD195" s="66"/>
      <c r="GG195" s="10"/>
    </row>
    <row r="196" spans="1:192" ht="15">
      <c r="A196" s="2"/>
      <c r="B196" s="5"/>
      <c r="FZ196" s="40"/>
      <c r="GA196" s="40"/>
      <c r="GB196" s="40"/>
      <c r="GC196" s="40"/>
      <c r="GD196" s="40"/>
      <c r="GE196" s="2"/>
      <c r="GF196" s="2"/>
      <c r="GG196" s="40"/>
      <c r="GH196" s="40"/>
      <c r="GI196" s="40"/>
      <c r="GJ196" s="40"/>
    </row>
    <row r="197" spans="1:186" ht="15.75">
      <c r="A197" s="3" t="s">
        <v>388</v>
      </c>
      <c r="B197" s="39" t="s">
        <v>516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1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</row>
    <row r="198" spans="1:189" ht="15">
      <c r="A198" s="3" t="s">
        <v>517</v>
      </c>
      <c r="B198" s="5" t="s">
        <v>518</v>
      </c>
      <c r="C198" s="40">
        <f aca="true" t="shared" si="224" ref="C198:BN198">+C123</f>
        <v>36426667.24</v>
      </c>
      <c r="D198" s="40">
        <f t="shared" si="224"/>
        <v>252674656.41</v>
      </c>
      <c r="E198" s="40">
        <f t="shared" si="224"/>
        <v>46243908.81</v>
      </c>
      <c r="F198" s="40">
        <f t="shared" si="224"/>
        <v>94416073.51</v>
      </c>
      <c r="G198" s="40">
        <f t="shared" si="224"/>
        <v>7739261.55</v>
      </c>
      <c r="H198" s="40">
        <f t="shared" si="224"/>
        <v>7033277.76</v>
      </c>
      <c r="I198" s="40">
        <f t="shared" si="224"/>
        <v>67036877.18</v>
      </c>
      <c r="J198" s="40">
        <f t="shared" si="224"/>
        <v>13914699.29</v>
      </c>
      <c r="K198" s="40">
        <f t="shared" si="224"/>
        <v>2747155.58</v>
      </c>
      <c r="L198" s="40">
        <f t="shared" si="224"/>
        <v>22206248.58</v>
      </c>
      <c r="M198" s="40">
        <f t="shared" si="224"/>
        <v>10770914.38</v>
      </c>
      <c r="N198" s="40">
        <f t="shared" si="224"/>
        <v>343134533.08</v>
      </c>
      <c r="O198" s="40">
        <f t="shared" si="224"/>
        <v>103737297.08</v>
      </c>
      <c r="P198" s="40">
        <f t="shared" si="224"/>
        <v>2087730.98</v>
      </c>
      <c r="Q198" s="40">
        <f t="shared" si="224"/>
        <v>236187348.65</v>
      </c>
      <c r="R198" s="40">
        <f t="shared" si="224"/>
        <v>3810002.04</v>
      </c>
      <c r="S198" s="40">
        <f t="shared" si="224"/>
        <v>10895160.28</v>
      </c>
      <c r="T198" s="40">
        <f t="shared" si="224"/>
        <v>1791681.11</v>
      </c>
      <c r="U198" s="40">
        <f t="shared" si="224"/>
        <v>886833.15</v>
      </c>
      <c r="V198" s="40">
        <f t="shared" si="224"/>
        <v>2509470.34</v>
      </c>
      <c r="W198" s="41">
        <f t="shared" si="224"/>
        <v>574807.16</v>
      </c>
      <c r="X198" s="40">
        <f t="shared" si="224"/>
        <v>678915.53</v>
      </c>
      <c r="Y198" s="40">
        <f t="shared" si="224"/>
        <v>3926232.79</v>
      </c>
      <c r="Z198" s="40">
        <f t="shared" si="224"/>
        <v>2360043.71</v>
      </c>
      <c r="AA198" s="40">
        <f t="shared" si="224"/>
        <v>170753432.74</v>
      </c>
      <c r="AB198" s="40">
        <f t="shared" si="224"/>
        <v>194068695.73</v>
      </c>
      <c r="AC198" s="40">
        <f t="shared" si="224"/>
        <v>6714599.69</v>
      </c>
      <c r="AD198" s="40">
        <f t="shared" si="224"/>
        <v>7512687.25</v>
      </c>
      <c r="AE198" s="40">
        <f t="shared" si="224"/>
        <v>1254080.95</v>
      </c>
      <c r="AF198" s="40">
        <f t="shared" si="224"/>
        <v>2180056.5</v>
      </c>
      <c r="AG198" s="40">
        <f t="shared" si="224"/>
        <v>6916987.73</v>
      </c>
      <c r="AH198" s="40">
        <f t="shared" si="224"/>
        <v>7332569.77</v>
      </c>
      <c r="AI198" s="40">
        <f t="shared" si="224"/>
        <v>2848345.9</v>
      </c>
      <c r="AJ198" s="40">
        <f t="shared" si="224"/>
        <v>2560594.29</v>
      </c>
      <c r="AK198" s="40">
        <f t="shared" si="224"/>
        <v>2262079.76</v>
      </c>
      <c r="AL198" s="40">
        <f t="shared" si="224"/>
        <v>2507514.53</v>
      </c>
      <c r="AM198" s="40">
        <f t="shared" si="224"/>
        <v>3655533.78</v>
      </c>
      <c r="AN198" s="40">
        <f t="shared" si="224"/>
        <v>3634135.32</v>
      </c>
      <c r="AO198" s="40">
        <f t="shared" si="224"/>
        <v>34015192.03</v>
      </c>
      <c r="AP198" s="40">
        <f t="shared" si="224"/>
        <v>490582346.04</v>
      </c>
      <c r="AQ198" s="40">
        <f t="shared" si="224"/>
        <v>2626267.14</v>
      </c>
      <c r="AR198" s="40">
        <f t="shared" si="224"/>
        <v>371384259.55</v>
      </c>
      <c r="AS198" s="40">
        <f t="shared" si="224"/>
        <v>43976026.53</v>
      </c>
      <c r="AT198" s="40">
        <f t="shared" si="224"/>
        <v>18857396.57</v>
      </c>
      <c r="AU198" s="40">
        <f t="shared" si="224"/>
        <v>3243599.24</v>
      </c>
      <c r="AV198" s="40">
        <f t="shared" si="224"/>
        <v>2898650.05</v>
      </c>
      <c r="AW198" s="40">
        <f t="shared" si="224"/>
        <v>2611890.55</v>
      </c>
      <c r="AX198" s="40">
        <f t="shared" si="224"/>
        <v>862489.41</v>
      </c>
      <c r="AY198" s="40">
        <f t="shared" si="224"/>
        <v>4825003.17</v>
      </c>
      <c r="AZ198" s="40">
        <f t="shared" si="224"/>
        <v>69490354.11</v>
      </c>
      <c r="BA198" s="40">
        <f t="shared" si="224"/>
        <v>54510507.56</v>
      </c>
      <c r="BB198" s="40">
        <f t="shared" si="224"/>
        <v>45889136.58</v>
      </c>
      <c r="BC198" s="40">
        <f t="shared" si="224"/>
        <v>202629147.2</v>
      </c>
      <c r="BD198" s="40">
        <f t="shared" si="224"/>
        <v>29957564.31</v>
      </c>
      <c r="BE198" s="40">
        <f t="shared" si="224"/>
        <v>9557103.04</v>
      </c>
      <c r="BF198" s="40">
        <f t="shared" si="224"/>
        <v>144316910.14</v>
      </c>
      <c r="BG198" s="40">
        <f t="shared" si="224"/>
        <v>6465935.58</v>
      </c>
      <c r="BH198" s="40">
        <f t="shared" si="224"/>
        <v>5058347.18</v>
      </c>
      <c r="BI198" s="40">
        <f t="shared" si="224"/>
        <v>2683743.95</v>
      </c>
      <c r="BJ198" s="40">
        <f t="shared" si="224"/>
        <v>38326495.72</v>
      </c>
      <c r="BK198" s="40">
        <f t="shared" si="224"/>
        <v>91863279.82</v>
      </c>
      <c r="BL198" s="40">
        <f t="shared" si="224"/>
        <v>2157509.18</v>
      </c>
      <c r="BM198" s="40">
        <f t="shared" si="224"/>
        <v>2991879.49</v>
      </c>
      <c r="BN198" s="40">
        <f t="shared" si="224"/>
        <v>24830021.43</v>
      </c>
      <c r="BO198" s="40">
        <f aca="true" t="shared" si="225" ref="BO198:DZ198">+BO123</f>
        <v>11266319.58</v>
      </c>
      <c r="BP198" s="40">
        <f t="shared" si="225"/>
        <v>2383168.72</v>
      </c>
      <c r="BQ198" s="40">
        <f t="shared" si="225"/>
        <v>38743212.51</v>
      </c>
      <c r="BR198" s="40">
        <f t="shared" si="225"/>
        <v>29680210.34</v>
      </c>
      <c r="BS198" s="40">
        <f t="shared" si="225"/>
        <v>8810364.16</v>
      </c>
      <c r="BT198" s="40">
        <f t="shared" si="225"/>
        <v>3116191.13</v>
      </c>
      <c r="BU198" s="40">
        <f t="shared" si="225"/>
        <v>3832514.42</v>
      </c>
      <c r="BV198" s="40">
        <f t="shared" si="225"/>
        <v>9613047.27</v>
      </c>
      <c r="BW198" s="40">
        <f t="shared" si="225"/>
        <v>11968857.78</v>
      </c>
      <c r="BX198" s="40">
        <f t="shared" si="225"/>
        <v>1242581.92</v>
      </c>
      <c r="BY198" s="40">
        <f t="shared" si="225"/>
        <v>4447300.39</v>
      </c>
      <c r="BZ198" s="40">
        <f t="shared" si="225"/>
        <v>2403201.3</v>
      </c>
      <c r="CA198" s="40">
        <f t="shared" si="225"/>
        <v>2298245.6</v>
      </c>
      <c r="CB198" s="40">
        <f t="shared" si="225"/>
        <v>557608323.92</v>
      </c>
      <c r="CC198" s="40">
        <f t="shared" si="225"/>
        <v>1999600.14</v>
      </c>
      <c r="CD198" s="40">
        <f t="shared" si="225"/>
        <v>1008724.02</v>
      </c>
      <c r="CE198" s="40">
        <f t="shared" si="225"/>
        <v>1872783.97</v>
      </c>
      <c r="CF198" s="40">
        <f t="shared" si="225"/>
        <v>1393866.81</v>
      </c>
      <c r="CG198" s="40">
        <f t="shared" si="225"/>
        <v>2199904.31</v>
      </c>
      <c r="CH198" s="40">
        <f t="shared" si="225"/>
        <v>1490802.2</v>
      </c>
      <c r="CI198" s="40">
        <f t="shared" si="225"/>
        <v>5019997.37</v>
      </c>
      <c r="CJ198" s="40">
        <f t="shared" si="225"/>
        <v>7807960.29</v>
      </c>
      <c r="CK198" s="40">
        <f t="shared" si="225"/>
        <v>31928900.03</v>
      </c>
      <c r="CL198" s="40">
        <f t="shared" si="225"/>
        <v>9743610.92</v>
      </c>
      <c r="CM198" s="40">
        <f t="shared" si="225"/>
        <v>6024547.44</v>
      </c>
      <c r="CN198" s="40">
        <f t="shared" si="225"/>
        <v>167160561.14</v>
      </c>
      <c r="CO198" s="40">
        <f t="shared" si="225"/>
        <v>95586872.68</v>
      </c>
      <c r="CP198" s="40">
        <f t="shared" si="225"/>
        <v>8575790.06</v>
      </c>
      <c r="CQ198" s="40">
        <f t="shared" si="225"/>
        <v>10178913</v>
      </c>
      <c r="CR198" s="40">
        <f t="shared" si="225"/>
        <v>2246230.29</v>
      </c>
      <c r="CS198" s="40">
        <f t="shared" si="225"/>
        <v>2905639.65</v>
      </c>
      <c r="CT198" s="40">
        <f t="shared" si="225"/>
        <v>1608542.57</v>
      </c>
      <c r="CU198" s="40">
        <f t="shared" si="225"/>
        <v>316041.24</v>
      </c>
      <c r="CV198" s="40">
        <f t="shared" si="225"/>
        <v>764156.07</v>
      </c>
      <c r="CW198" s="40">
        <f t="shared" si="225"/>
        <v>2039677.89</v>
      </c>
      <c r="CX198" s="40">
        <f t="shared" si="225"/>
        <v>3623686.59</v>
      </c>
      <c r="CY198" s="40">
        <f t="shared" si="225"/>
        <v>561931.84</v>
      </c>
      <c r="CZ198" s="40">
        <f t="shared" si="225"/>
        <v>15560955.75</v>
      </c>
      <c r="DA198" s="40">
        <f t="shared" si="225"/>
        <v>2105063.72</v>
      </c>
      <c r="DB198" s="40">
        <f t="shared" si="225"/>
        <v>2815520.09</v>
      </c>
      <c r="DC198" s="40">
        <f t="shared" si="225"/>
        <v>1870898.38</v>
      </c>
      <c r="DD198" s="40">
        <f t="shared" si="225"/>
        <v>1847049.1</v>
      </c>
      <c r="DE198" s="40">
        <f t="shared" si="225"/>
        <v>3623550.94</v>
      </c>
      <c r="DF198" s="40">
        <f t="shared" si="225"/>
        <v>136712673.51</v>
      </c>
      <c r="DG198" s="40">
        <f t="shared" si="225"/>
        <v>1553199.73</v>
      </c>
      <c r="DH198" s="40">
        <f t="shared" si="225"/>
        <v>15013849.46</v>
      </c>
      <c r="DI198" s="40">
        <f t="shared" si="225"/>
        <v>18932998.06</v>
      </c>
      <c r="DJ198" s="40">
        <f t="shared" si="225"/>
        <v>5048157.97</v>
      </c>
      <c r="DK198" s="40">
        <f t="shared" si="225"/>
        <v>3217132.21</v>
      </c>
      <c r="DL198" s="40">
        <f t="shared" si="225"/>
        <v>41384707.81</v>
      </c>
      <c r="DM198" s="40">
        <f t="shared" si="225"/>
        <v>3078683.3</v>
      </c>
      <c r="DN198" s="40">
        <f t="shared" si="225"/>
        <v>10139785.43</v>
      </c>
      <c r="DO198" s="40">
        <f t="shared" si="225"/>
        <v>20143641.9</v>
      </c>
      <c r="DP198" s="40">
        <f t="shared" si="225"/>
        <v>2309077.18</v>
      </c>
      <c r="DQ198" s="40">
        <f t="shared" si="225"/>
        <v>4041837.53</v>
      </c>
      <c r="DR198" s="40">
        <f t="shared" si="225"/>
        <v>9596459.41</v>
      </c>
      <c r="DS198" s="40">
        <f t="shared" si="225"/>
        <v>5832906.68</v>
      </c>
      <c r="DT198" s="40">
        <f t="shared" si="225"/>
        <v>2159067.12</v>
      </c>
      <c r="DU198" s="40">
        <f t="shared" si="225"/>
        <v>3232795.4</v>
      </c>
      <c r="DV198" s="40">
        <f t="shared" si="225"/>
        <v>2189603.52</v>
      </c>
      <c r="DW198" s="40">
        <f t="shared" si="225"/>
        <v>3117409.71</v>
      </c>
      <c r="DX198" s="40">
        <f t="shared" si="225"/>
        <v>2781937.86</v>
      </c>
      <c r="DY198" s="40">
        <f t="shared" si="225"/>
        <v>3319156.8</v>
      </c>
      <c r="DZ198" s="40">
        <f t="shared" si="225"/>
        <v>8759519.88</v>
      </c>
      <c r="EA198" s="40">
        <f aca="true" t="shared" si="226" ref="EA198:FU198">+EA123</f>
        <v>4335606.54</v>
      </c>
      <c r="EB198" s="40">
        <f t="shared" si="226"/>
        <v>4269392.42</v>
      </c>
      <c r="EC198" s="40">
        <f t="shared" si="226"/>
        <v>2539152.02</v>
      </c>
      <c r="ED198" s="40">
        <f t="shared" si="226"/>
        <v>15097676.48</v>
      </c>
      <c r="EE198" s="40">
        <f t="shared" si="226"/>
        <v>2360500.87</v>
      </c>
      <c r="EF198" s="40">
        <f t="shared" si="226"/>
        <v>10735528.63</v>
      </c>
      <c r="EG198" s="40">
        <f t="shared" si="226"/>
        <v>2446773.51</v>
      </c>
      <c r="EH198" s="40">
        <f t="shared" si="226"/>
        <v>2372544.44</v>
      </c>
      <c r="EI198" s="40">
        <f t="shared" si="226"/>
        <v>112911552.25</v>
      </c>
      <c r="EJ198" s="40">
        <f t="shared" si="226"/>
        <v>55532910.5</v>
      </c>
      <c r="EK198" s="40">
        <f t="shared" si="226"/>
        <v>4760846.56</v>
      </c>
      <c r="EL198" s="40">
        <f t="shared" si="226"/>
        <v>3413163.51</v>
      </c>
      <c r="EM198" s="40">
        <f t="shared" si="226"/>
        <v>4403206.72</v>
      </c>
      <c r="EN198" s="40">
        <f t="shared" si="226"/>
        <v>7201097.52</v>
      </c>
      <c r="EO198" s="40">
        <f t="shared" si="226"/>
        <v>3557002.89</v>
      </c>
      <c r="EP198" s="40">
        <f t="shared" si="226"/>
        <v>3603990.2</v>
      </c>
      <c r="EQ198" s="40">
        <f t="shared" si="226"/>
        <v>15304589.67</v>
      </c>
      <c r="ER198" s="40">
        <f t="shared" si="226"/>
        <v>3512419.02</v>
      </c>
      <c r="ES198" s="40">
        <f t="shared" si="226"/>
        <v>1527922.86</v>
      </c>
      <c r="ET198" s="40">
        <f t="shared" si="226"/>
        <v>2445184.75</v>
      </c>
      <c r="EU198" s="40">
        <f t="shared" si="226"/>
        <v>4210742.03</v>
      </c>
      <c r="EV198" s="40">
        <f t="shared" si="226"/>
        <v>954746.33</v>
      </c>
      <c r="EW198" s="40">
        <f t="shared" si="226"/>
        <v>6637262.94</v>
      </c>
      <c r="EX198" s="40">
        <f t="shared" si="226"/>
        <v>2768468.12</v>
      </c>
      <c r="EY198" s="40">
        <f t="shared" si="226"/>
        <v>1720703.07</v>
      </c>
      <c r="EZ198" s="40">
        <f t="shared" si="226"/>
        <v>1525709.34</v>
      </c>
      <c r="FA198" s="40">
        <f t="shared" si="226"/>
        <v>21249272.42</v>
      </c>
      <c r="FB198" s="40">
        <f t="shared" si="226"/>
        <v>3585690.65</v>
      </c>
      <c r="FC198" s="40">
        <f t="shared" si="226"/>
        <v>18840330.89</v>
      </c>
      <c r="FD198" s="40">
        <f t="shared" si="226"/>
        <v>3283971.81</v>
      </c>
      <c r="FE198" s="40">
        <f t="shared" si="226"/>
        <v>1351793.72</v>
      </c>
      <c r="FF198" s="40">
        <f t="shared" si="226"/>
        <v>2153407.49</v>
      </c>
      <c r="FG198" s="40">
        <f t="shared" si="226"/>
        <v>1488270.02</v>
      </c>
      <c r="FH198" s="40">
        <f t="shared" si="226"/>
        <v>1261438.47</v>
      </c>
      <c r="FI198" s="40">
        <f t="shared" si="226"/>
        <v>12378433.59</v>
      </c>
      <c r="FJ198" s="40">
        <f t="shared" si="226"/>
        <v>11525393.1</v>
      </c>
      <c r="FK198" s="40">
        <f t="shared" si="226"/>
        <v>13891319.28</v>
      </c>
      <c r="FL198" s="40">
        <f t="shared" si="226"/>
        <v>25326386.14</v>
      </c>
      <c r="FM198" s="40">
        <f t="shared" si="226"/>
        <v>19424015.12</v>
      </c>
      <c r="FN198" s="40">
        <f t="shared" si="226"/>
        <v>120107516.61</v>
      </c>
      <c r="FO198" s="40">
        <f t="shared" si="226"/>
        <v>7912905.6</v>
      </c>
      <c r="FP198" s="40">
        <f t="shared" si="226"/>
        <v>15511893.06</v>
      </c>
      <c r="FQ198" s="40">
        <f t="shared" si="226"/>
        <v>6137918.45</v>
      </c>
      <c r="FR198" s="40">
        <f t="shared" si="226"/>
        <v>1850420.42</v>
      </c>
      <c r="FS198" s="40">
        <f t="shared" si="226"/>
        <v>1920458.13</v>
      </c>
      <c r="FT198" s="40">
        <f t="shared" si="226"/>
        <v>1434370.5</v>
      </c>
      <c r="FU198" s="40">
        <f t="shared" si="226"/>
        <v>5887572.92</v>
      </c>
      <c r="FV198" s="40">
        <f>+FV123</f>
        <v>4755278.57</v>
      </c>
      <c r="FW198" s="40">
        <f>+FW123</f>
        <v>1730323.8</v>
      </c>
      <c r="FX198" s="40">
        <f>+FX123</f>
        <v>1219713.22</v>
      </c>
      <c r="FY198" s="40"/>
      <c r="FZ198" s="66">
        <f>SUM(C198:FX198)</f>
        <v>5362838870.880004</v>
      </c>
      <c r="GA198" s="66"/>
      <c r="GB198" s="66"/>
      <c r="GC198" s="66"/>
      <c r="GD198" s="66"/>
      <c r="GG198" s="10"/>
    </row>
    <row r="199" spans="1:189" ht="15">
      <c r="A199" s="3" t="s">
        <v>519</v>
      </c>
      <c r="B199" s="5" t="s">
        <v>520</v>
      </c>
      <c r="C199" s="40">
        <f aca="true" t="shared" si="227" ref="C199:BN199">+C158</f>
        <v>3408830.13</v>
      </c>
      <c r="D199" s="40">
        <f t="shared" si="227"/>
        <v>10694385.86</v>
      </c>
      <c r="E199" s="40">
        <f t="shared" si="227"/>
        <v>6632064.13</v>
      </c>
      <c r="F199" s="40">
        <f t="shared" si="227"/>
        <v>3368999.64</v>
      </c>
      <c r="G199" s="40">
        <f t="shared" si="227"/>
        <v>195040.73</v>
      </c>
      <c r="H199" s="40">
        <f t="shared" si="227"/>
        <v>112854.47</v>
      </c>
      <c r="I199" s="40">
        <f t="shared" si="227"/>
        <v>7995012.64</v>
      </c>
      <c r="J199" s="40">
        <f t="shared" si="227"/>
        <v>1084402.99</v>
      </c>
      <c r="K199" s="40">
        <f t="shared" si="227"/>
        <v>134982.59</v>
      </c>
      <c r="L199" s="40">
        <f t="shared" si="227"/>
        <v>1363144.53</v>
      </c>
      <c r="M199" s="40">
        <f t="shared" si="227"/>
        <v>1692518.2</v>
      </c>
      <c r="N199" s="40">
        <f t="shared" si="227"/>
        <v>8070488.24</v>
      </c>
      <c r="O199" s="40">
        <f t="shared" si="227"/>
        <v>2099714.18</v>
      </c>
      <c r="P199" s="40">
        <f t="shared" si="227"/>
        <v>69388.59</v>
      </c>
      <c r="Q199" s="40">
        <f t="shared" si="227"/>
        <v>21747442.82</v>
      </c>
      <c r="R199" s="40">
        <f t="shared" si="227"/>
        <v>120552.9</v>
      </c>
      <c r="S199" s="40">
        <f t="shared" si="227"/>
        <v>528347.82</v>
      </c>
      <c r="T199" s="40">
        <f t="shared" si="227"/>
        <v>66339.35</v>
      </c>
      <c r="U199" s="40">
        <f t="shared" si="227"/>
        <v>44069.62</v>
      </c>
      <c r="V199" s="40">
        <f t="shared" si="227"/>
        <v>106921.33</v>
      </c>
      <c r="W199" s="41">
        <f t="shared" si="227"/>
        <v>161558.32</v>
      </c>
      <c r="X199" s="40">
        <f t="shared" si="227"/>
        <v>35967.19</v>
      </c>
      <c r="Y199" s="40">
        <f t="shared" si="227"/>
        <v>418806.1</v>
      </c>
      <c r="Z199" s="40">
        <f t="shared" si="227"/>
        <v>123176.81</v>
      </c>
      <c r="AA199" s="40">
        <f t="shared" si="227"/>
        <v>6312266.79</v>
      </c>
      <c r="AB199" s="40">
        <f t="shared" si="227"/>
        <v>3625699.44</v>
      </c>
      <c r="AC199" s="40">
        <f t="shared" si="227"/>
        <v>217521.08</v>
      </c>
      <c r="AD199" s="40">
        <f t="shared" si="227"/>
        <v>214465.34</v>
      </c>
      <c r="AE199" s="40">
        <f t="shared" si="227"/>
        <v>54723.53</v>
      </c>
      <c r="AF199" s="40">
        <f t="shared" si="227"/>
        <v>61892.66</v>
      </c>
      <c r="AG199" s="40">
        <f t="shared" si="227"/>
        <v>145761.13</v>
      </c>
      <c r="AH199" s="40">
        <f t="shared" si="227"/>
        <v>644098.14</v>
      </c>
      <c r="AI199" s="40">
        <f t="shared" si="227"/>
        <v>147957.91</v>
      </c>
      <c r="AJ199" s="40">
        <f t="shared" si="227"/>
        <v>184985.34</v>
      </c>
      <c r="AK199" s="40">
        <f t="shared" si="227"/>
        <v>229880.73</v>
      </c>
      <c r="AL199" s="40">
        <f t="shared" si="227"/>
        <v>191882.64</v>
      </c>
      <c r="AM199" s="40">
        <f t="shared" si="227"/>
        <v>294547.56</v>
      </c>
      <c r="AN199" s="40">
        <f t="shared" si="227"/>
        <v>149512.15</v>
      </c>
      <c r="AO199" s="40">
        <f t="shared" si="227"/>
        <v>1456255.02</v>
      </c>
      <c r="AP199" s="40">
        <f t="shared" si="227"/>
        <v>55056474.05</v>
      </c>
      <c r="AQ199" s="40">
        <f t="shared" si="227"/>
        <v>117246.54</v>
      </c>
      <c r="AR199" s="40">
        <f t="shared" si="227"/>
        <v>3363275.03</v>
      </c>
      <c r="AS199" s="40">
        <f t="shared" si="227"/>
        <v>1824377.82</v>
      </c>
      <c r="AT199" s="40">
        <f t="shared" si="227"/>
        <v>243945.7</v>
      </c>
      <c r="AU199" s="40">
        <f t="shared" si="227"/>
        <v>81181.4</v>
      </c>
      <c r="AV199" s="40">
        <f t="shared" si="227"/>
        <v>107977.6</v>
      </c>
      <c r="AW199" s="40">
        <f t="shared" si="227"/>
        <v>54964.74</v>
      </c>
      <c r="AX199" s="40">
        <f t="shared" si="227"/>
        <v>31067.37</v>
      </c>
      <c r="AY199" s="40">
        <f t="shared" si="227"/>
        <v>184979.1</v>
      </c>
      <c r="AZ199" s="40">
        <f t="shared" si="227"/>
        <v>7126069.28</v>
      </c>
      <c r="BA199" s="40">
        <f t="shared" si="227"/>
        <v>2163023.26</v>
      </c>
      <c r="BB199" s="40">
        <f t="shared" si="227"/>
        <v>1694794.52</v>
      </c>
      <c r="BC199" s="40">
        <f t="shared" si="227"/>
        <v>11443847.95</v>
      </c>
      <c r="BD199" s="40">
        <f t="shared" si="227"/>
        <v>424106.6</v>
      </c>
      <c r="BE199" s="40">
        <f t="shared" si="227"/>
        <v>286841.76</v>
      </c>
      <c r="BF199" s="40">
        <f t="shared" si="227"/>
        <v>1485014.39</v>
      </c>
      <c r="BG199" s="40">
        <f t="shared" si="227"/>
        <v>429688.83</v>
      </c>
      <c r="BH199" s="40">
        <f t="shared" si="227"/>
        <v>126952.18</v>
      </c>
      <c r="BI199" s="40">
        <f t="shared" si="227"/>
        <v>110653.43</v>
      </c>
      <c r="BJ199" s="40">
        <f t="shared" si="227"/>
        <v>342820.8</v>
      </c>
      <c r="BK199" s="40">
        <f t="shared" si="227"/>
        <v>1504256.18</v>
      </c>
      <c r="BL199" s="40">
        <f t="shared" si="227"/>
        <v>83841.67</v>
      </c>
      <c r="BM199" s="40">
        <f t="shared" si="227"/>
        <v>165729.24</v>
      </c>
      <c r="BN199" s="40">
        <f t="shared" si="227"/>
        <v>1064208.76</v>
      </c>
      <c r="BO199" s="40">
        <f aca="true" t="shared" si="228" ref="BO199:DZ199">+BO158</f>
        <v>478850.14</v>
      </c>
      <c r="BP199" s="40">
        <f t="shared" si="228"/>
        <v>102135.8</v>
      </c>
      <c r="BQ199" s="40">
        <f t="shared" si="228"/>
        <v>1776224.24</v>
      </c>
      <c r="BR199" s="40">
        <f t="shared" si="228"/>
        <v>1465640.71</v>
      </c>
      <c r="BS199" s="40">
        <f t="shared" si="228"/>
        <v>352687.88</v>
      </c>
      <c r="BT199" s="40">
        <f t="shared" si="228"/>
        <v>67026.42</v>
      </c>
      <c r="BU199" s="40">
        <f t="shared" si="228"/>
        <v>139255.05</v>
      </c>
      <c r="BV199" s="40">
        <f t="shared" si="228"/>
        <v>240555.18</v>
      </c>
      <c r="BW199" s="40">
        <f t="shared" si="228"/>
        <v>226429.82</v>
      </c>
      <c r="BX199" s="40">
        <f t="shared" si="228"/>
        <v>29926.97</v>
      </c>
      <c r="BY199" s="40">
        <f t="shared" si="228"/>
        <v>447435.77</v>
      </c>
      <c r="BZ199" s="40">
        <f t="shared" si="228"/>
        <v>115150.65</v>
      </c>
      <c r="CA199" s="40">
        <f t="shared" si="228"/>
        <v>93784.71</v>
      </c>
      <c r="CB199" s="40">
        <f t="shared" si="228"/>
        <v>17305871.85</v>
      </c>
      <c r="CC199" s="40">
        <f t="shared" si="228"/>
        <v>67712.49</v>
      </c>
      <c r="CD199" s="40">
        <f t="shared" si="228"/>
        <v>63182.09</v>
      </c>
      <c r="CE199" s="40">
        <f t="shared" si="228"/>
        <v>76886.34</v>
      </c>
      <c r="CF199" s="40">
        <f t="shared" si="228"/>
        <v>56241.61</v>
      </c>
      <c r="CG199" s="40">
        <f t="shared" si="228"/>
        <v>68784.86</v>
      </c>
      <c r="CH199" s="40">
        <f t="shared" si="228"/>
        <v>80734.2</v>
      </c>
      <c r="CI199" s="40">
        <f t="shared" si="228"/>
        <v>267837.38</v>
      </c>
      <c r="CJ199" s="40">
        <f t="shared" si="228"/>
        <v>722369.35</v>
      </c>
      <c r="CK199" s="40">
        <f t="shared" si="228"/>
        <v>878597.11</v>
      </c>
      <c r="CL199" s="40">
        <f t="shared" si="228"/>
        <v>212611.73</v>
      </c>
      <c r="CM199" s="40">
        <f t="shared" si="228"/>
        <v>372742.29</v>
      </c>
      <c r="CN199" s="40">
        <f t="shared" si="228"/>
        <v>4770138.45</v>
      </c>
      <c r="CO199" s="40">
        <f t="shared" si="228"/>
        <v>2692107.11</v>
      </c>
      <c r="CP199" s="40">
        <f t="shared" si="228"/>
        <v>304414.66</v>
      </c>
      <c r="CQ199" s="40">
        <f t="shared" si="228"/>
        <v>649149.38</v>
      </c>
      <c r="CR199" s="40">
        <f t="shared" si="228"/>
        <v>71343.21</v>
      </c>
      <c r="CS199" s="40">
        <f t="shared" si="228"/>
        <v>65475.74</v>
      </c>
      <c r="CT199" s="40">
        <f t="shared" si="228"/>
        <v>110196.08</v>
      </c>
      <c r="CU199" s="40">
        <f t="shared" si="228"/>
        <v>52650.69</v>
      </c>
      <c r="CV199" s="40">
        <f t="shared" si="228"/>
        <v>22845.9</v>
      </c>
      <c r="CW199" s="40">
        <f t="shared" si="228"/>
        <v>107281.31</v>
      </c>
      <c r="CX199" s="40">
        <f t="shared" si="228"/>
        <v>141972.6</v>
      </c>
      <c r="CY199" s="40">
        <f t="shared" si="228"/>
        <v>60150.98</v>
      </c>
      <c r="CZ199" s="40">
        <f t="shared" si="228"/>
        <v>744984.74</v>
      </c>
      <c r="DA199" s="40">
        <f t="shared" si="228"/>
        <v>36282.4</v>
      </c>
      <c r="DB199" s="40">
        <f t="shared" si="228"/>
        <v>67194.86</v>
      </c>
      <c r="DC199" s="40">
        <f t="shared" si="228"/>
        <v>64437.99</v>
      </c>
      <c r="DD199" s="40">
        <f t="shared" si="228"/>
        <v>76222.78</v>
      </c>
      <c r="DE199" s="40">
        <f t="shared" si="228"/>
        <v>131497.26</v>
      </c>
      <c r="DF199" s="40">
        <f t="shared" si="228"/>
        <v>6745565.37</v>
      </c>
      <c r="DG199" s="40">
        <f t="shared" si="228"/>
        <v>30931.81</v>
      </c>
      <c r="DH199" s="40">
        <f t="shared" si="228"/>
        <v>530994.93</v>
      </c>
      <c r="DI199" s="40">
        <f t="shared" si="228"/>
        <v>1268011.96</v>
      </c>
      <c r="DJ199" s="40">
        <f t="shared" si="228"/>
        <v>207518.71</v>
      </c>
      <c r="DK199" s="40">
        <f t="shared" si="228"/>
        <v>176572.1</v>
      </c>
      <c r="DL199" s="40">
        <f t="shared" si="228"/>
        <v>2426308.03</v>
      </c>
      <c r="DM199" s="40">
        <f t="shared" si="228"/>
        <v>153282.85</v>
      </c>
      <c r="DN199" s="40">
        <f t="shared" si="228"/>
        <v>531983.44</v>
      </c>
      <c r="DO199" s="40">
        <f t="shared" si="228"/>
        <v>2071476.17</v>
      </c>
      <c r="DP199" s="40">
        <f t="shared" si="228"/>
        <v>68585.09</v>
      </c>
      <c r="DQ199" s="40">
        <f t="shared" si="228"/>
        <v>144095.62</v>
      </c>
      <c r="DR199" s="40">
        <f t="shared" si="228"/>
        <v>806829.96</v>
      </c>
      <c r="DS199" s="40">
        <f t="shared" si="228"/>
        <v>596351.96</v>
      </c>
      <c r="DT199" s="40">
        <f t="shared" si="228"/>
        <v>150464.6</v>
      </c>
      <c r="DU199" s="40">
        <f t="shared" si="228"/>
        <v>150707.34</v>
      </c>
      <c r="DV199" s="40">
        <f t="shared" si="228"/>
        <v>97814.89</v>
      </c>
      <c r="DW199" s="40">
        <f t="shared" si="228"/>
        <v>136355.96</v>
      </c>
      <c r="DX199" s="40">
        <f t="shared" si="228"/>
        <v>51687.53</v>
      </c>
      <c r="DY199" s="40">
        <f t="shared" si="228"/>
        <v>69340.42</v>
      </c>
      <c r="DZ199" s="40">
        <f t="shared" si="228"/>
        <v>204095.05</v>
      </c>
      <c r="EA199" s="40">
        <f aca="true" t="shared" si="229" ref="EA199:FU199">+EA158</f>
        <v>143598.7</v>
      </c>
      <c r="EB199" s="40">
        <f t="shared" si="229"/>
        <v>182897.92</v>
      </c>
      <c r="EC199" s="40">
        <f t="shared" si="229"/>
        <v>47156.96</v>
      </c>
      <c r="ED199" s="40">
        <f t="shared" si="229"/>
        <v>73643.56</v>
      </c>
      <c r="EE199" s="40">
        <f t="shared" si="229"/>
        <v>114073.07</v>
      </c>
      <c r="EF199" s="40">
        <f t="shared" si="229"/>
        <v>919649.17</v>
      </c>
      <c r="EG199" s="40">
        <f t="shared" si="229"/>
        <v>140829.29</v>
      </c>
      <c r="EH199" s="40">
        <f t="shared" si="229"/>
        <v>115665.16</v>
      </c>
      <c r="EI199" s="40">
        <f t="shared" si="229"/>
        <v>9360031.06</v>
      </c>
      <c r="EJ199" s="40">
        <f t="shared" si="229"/>
        <v>1811179.74</v>
      </c>
      <c r="EK199" s="40">
        <f t="shared" si="229"/>
        <v>120865.67</v>
      </c>
      <c r="EL199" s="40">
        <f t="shared" si="229"/>
        <v>73566.56</v>
      </c>
      <c r="EM199" s="40">
        <f t="shared" si="229"/>
        <v>338289.08</v>
      </c>
      <c r="EN199" s="40">
        <f t="shared" si="229"/>
        <v>697267.37</v>
      </c>
      <c r="EO199" s="40">
        <f t="shared" si="229"/>
        <v>134360.83</v>
      </c>
      <c r="EP199" s="40">
        <f t="shared" si="229"/>
        <v>110249.89</v>
      </c>
      <c r="EQ199" s="40">
        <f t="shared" si="229"/>
        <v>138062.53</v>
      </c>
      <c r="ER199" s="40">
        <f t="shared" si="229"/>
        <v>69892.69</v>
      </c>
      <c r="ES199" s="40">
        <f t="shared" si="229"/>
        <v>73667.71</v>
      </c>
      <c r="ET199" s="40">
        <f t="shared" si="229"/>
        <v>128125.8</v>
      </c>
      <c r="EU199" s="40">
        <f t="shared" si="229"/>
        <v>685772.38</v>
      </c>
      <c r="EV199" s="40">
        <f t="shared" si="229"/>
        <v>63356.44</v>
      </c>
      <c r="EW199" s="40">
        <f t="shared" si="229"/>
        <v>117808.73</v>
      </c>
      <c r="EX199" s="40">
        <f t="shared" si="229"/>
        <v>72055.74</v>
      </c>
      <c r="EY199" s="40">
        <f t="shared" si="229"/>
        <v>345573.79</v>
      </c>
      <c r="EZ199" s="40">
        <f t="shared" si="229"/>
        <v>88270.47</v>
      </c>
      <c r="FA199" s="40">
        <f t="shared" si="229"/>
        <v>640772.52</v>
      </c>
      <c r="FB199" s="40">
        <f t="shared" si="229"/>
        <v>213297.26</v>
      </c>
      <c r="FC199" s="40">
        <f t="shared" si="229"/>
        <v>460868.76</v>
      </c>
      <c r="FD199" s="40">
        <f t="shared" si="229"/>
        <v>135599.44</v>
      </c>
      <c r="FE199" s="40">
        <f t="shared" si="229"/>
        <v>71709.56</v>
      </c>
      <c r="FF199" s="40">
        <f t="shared" si="229"/>
        <v>76853.78</v>
      </c>
      <c r="FG199" s="40">
        <f t="shared" si="229"/>
        <v>43655.92</v>
      </c>
      <c r="FH199" s="40">
        <f t="shared" si="229"/>
        <v>50935.06</v>
      </c>
      <c r="FI199" s="40">
        <f t="shared" si="229"/>
        <v>825740.44</v>
      </c>
      <c r="FJ199" s="40">
        <f t="shared" si="229"/>
        <v>338581.86</v>
      </c>
      <c r="FK199" s="40">
        <f t="shared" si="229"/>
        <v>639578.72</v>
      </c>
      <c r="FL199" s="40">
        <f t="shared" si="229"/>
        <v>408637.94</v>
      </c>
      <c r="FM199" s="40">
        <f t="shared" si="229"/>
        <v>583711.95</v>
      </c>
      <c r="FN199" s="40">
        <f t="shared" si="229"/>
        <v>9062099.97</v>
      </c>
      <c r="FO199" s="40">
        <f t="shared" si="229"/>
        <v>328119.94</v>
      </c>
      <c r="FP199" s="40">
        <f t="shared" si="229"/>
        <v>1361358.19</v>
      </c>
      <c r="FQ199" s="40">
        <f t="shared" si="229"/>
        <v>354840.38</v>
      </c>
      <c r="FR199" s="40">
        <f t="shared" si="229"/>
        <v>84051.31</v>
      </c>
      <c r="FS199" s="40">
        <f t="shared" si="229"/>
        <v>49875.68</v>
      </c>
      <c r="FT199" s="40">
        <f t="shared" si="229"/>
        <v>43953.5</v>
      </c>
      <c r="FU199" s="40">
        <f t="shared" si="229"/>
        <v>301980.58</v>
      </c>
      <c r="FV199" s="40">
        <f>+FV158</f>
        <v>216679.41</v>
      </c>
      <c r="FW199" s="40">
        <f>+FW158</f>
        <v>61742.83</v>
      </c>
      <c r="FX199" s="40">
        <f>+FX158</f>
        <v>74043.77</v>
      </c>
      <c r="FY199" s="40"/>
      <c r="FZ199" s="66">
        <f>SUM(C199:FX199)</f>
        <v>258814390.49000007</v>
      </c>
      <c r="GA199" s="66"/>
      <c r="GB199" s="66"/>
      <c r="GC199" s="66"/>
      <c r="GD199" s="66"/>
      <c r="GG199" s="10"/>
    </row>
    <row r="200" spans="1:189" ht="15">
      <c r="A200" s="3" t="s">
        <v>521</v>
      </c>
      <c r="B200" s="5" t="s">
        <v>522</v>
      </c>
      <c r="C200" s="40">
        <f aca="true" t="shared" si="230" ref="C200:BN200">+C198+C199</f>
        <v>39835497.370000005</v>
      </c>
      <c r="D200" s="40">
        <f t="shared" si="230"/>
        <v>263369042.26999998</v>
      </c>
      <c r="E200" s="40">
        <f t="shared" si="230"/>
        <v>52875972.940000005</v>
      </c>
      <c r="F200" s="40">
        <f t="shared" si="230"/>
        <v>97785073.15</v>
      </c>
      <c r="G200" s="40">
        <f t="shared" si="230"/>
        <v>7934302.28</v>
      </c>
      <c r="H200" s="40">
        <f t="shared" si="230"/>
        <v>7146132.2299999995</v>
      </c>
      <c r="I200" s="40">
        <f t="shared" si="230"/>
        <v>75031889.82</v>
      </c>
      <c r="J200" s="40">
        <f t="shared" si="230"/>
        <v>14999102.28</v>
      </c>
      <c r="K200" s="40">
        <f t="shared" si="230"/>
        <v>2882138.17</v>
      </c>
      <c r="L200" s="40">
        <f t="shared" si="230"/>
        <v>23569393.11</v>
      </c>
      <c r="M200" s="40">
        <f t="shared" si="230"/>
        <v>12463432.58</v>
      </c>
      <c r="N200" s="40">
        <f t="shared" si="230"/>
        <v>351205021.32</v>
      </c>
      <c r="O200" s="40">
        <f t="shared" si="230"/>
        <v>105837011.26</v>
      </c>
      <c r="P200" s="40">
        <f t="shared" si="230"/>
        <v>2157119.57</v>
      </c>
      <c r="Q200" s="40">
        <f t="shared" si="230"/>
        <v>257934791.47</v>
      </c>
      <c r="R200" s="40">
        <f t="shared" si="230"/>
        <v>3930554.94</v>
      </c>
      <c r="S200" s="40">
        <f t="shared" si="230"/>
        <v>11423508.1</v>
      </c>
      <c r="T200" s="40">
        <f t="shared" si="230"/>
        <v>1858020.4600000002</v>
      </c>
      <c r="U200" s="40">
        <f t="shared" si="230"/>
        <v>930902.77</v>
      </c>
      <c r="V200" s="40">
        <f t="shared" si="230"/>
        <v>2616391.67</v>
      </c>
      <c r="W200" s="41">
        <f t="shared" si="230"/>
        <v>736365.48</v>
      </c>
      <c r="X200" s="40">
        <f t="shared" si="230"/>
        <v>714882.72</v>
      </c>
      <c r="Y200" s="40">
        <f t="shared" si="230"/>
        <v>4345038.89</v>
      </c>
      <c r="Z200" s="40">
        <f t="shared" si="230"/>
        <v>2483220.52</v>
      </c>
      <c r="AA200" s="40">
        <f t="shared" si="230"/>
        <v>177065699.53</v>
      </c>
      <c r="AB200" s="40">
        <f t="shared" si="230"/>
        <v>197694395.17</v>
      </c>
      <c r="AC200" s="40">
        <f t="shared" si="230"/>
        <v>6932120.7700000005</v>
      </c>
      <c r="AD200" s="40">
        <f t="shared" si="230"/>
        <v>7727152.59</v>
      </c>
      <c r="AE200" s="40">
        <f t="shared" si="230"/>
        <v>1308804.48</v>
      </c>
      <c r="AF200" s="40">
        <f t="shared" si="230"/>
        <v>2241949.16</v>
      </c>
      <c r="AG200" s="40">
        <f t="shared" si="230"/>
        <v>7062748.86</v>
      </c>
      <c r="AH200" s="40">
        <f t="shared" si="230"/>
        <v>7976667.909999999</v>
      </c>
      <c r="AI200" s="40">
        <f t="shared" si="230"/>
        <v>2996303.81</v>
      </c>
      <c r="AJ200" s="40">
        <f t="shared" si="230"/>
        <v>2745579.63</v>
      </c>
      <c r="AK200" s="40">
        <f t="shared" si="230"/>
        <v>2491960.4899999998</v>
      </c>
      <c r="AL200" s="40">
        <f t="shared" si="230"/>
        <v>2699397.17</v>
      </c>
      <c r="AM200" s="40">
        <f t="shared" si="230"/>
        <v>3950081.34</v>
      </c>
      <c r="AN200" s="40">
        <f t="shared" si="230"/>
        <v>3783647.4699999997</v>
      </c>
      <c r="AO200" s="40">
        <f t="shared" si="230"/>
        <v>35471447.050000004</v>
      </c>
      <c r="AP200" s="40">
        <f t="shared" si="230"/>
        <v>545638820.09</v>
      </c>
      <c r="AQ200" s="40">
        <f t="shared" si="230"/>
        <v>2743513.68</v>
      </c>
      <c r="AR200" s="40">
        <f t="shared" si="230"/>
        <v>374747534.58</v>
      </c>
      <c r="AS200" s="40">
        <f t="shared" si="230"/>
        <v>45800404.35</v>
      </c>
      <c r="AT200" s="40">
        <f t="shared" si="230"/>
        <v>19101342.27</v>
      </c>
      <c r="AU200" s="40">
        <f t="shared" si="230"/>
        <v>3324780.64</v>
      </c>
      <c r="AV200" s="40">
        <f t="shared" si="230"/>
        <v>3006627.65</v>
      </c>
      <c r="AW200" s="40">
        <f t="shared" si="230"/>
        <v>2666855.29</v>
      </c>
      <c r="AX200" s="40">
        <f t="shared" si="230"/>
        <v>893556.78</v>
      </c>
      <c r="AY200" s="40">
        <f t="shared" si="230"/>
        <v>5009982.27</v>
      </c>
      <c r="AZ200" s="40">
        <f t="shared" si="230"/>
        <v>76616423.39</v>
      </c>
      <c r="BA200" s="40">
        <f t="shared" si="230"/>
        <v>56673530.82</v>
      </c>
      <c r="BB200" s="40">
        <f t="shared" si="230"/>
        <v>47583931.1</v>
      </c>
      <c r="BC200" s="40">
        <f t="shared" si="230"/>
        <v>214072995.14999998</v>
      </c>
      <c r="BD200" s="40">
        <f t="shared" si="230"/>
        <v>30381670.91</v>
      </c>
      <c r="BE200" s="40">
        <f t="shared" si="230"/>
        <v>9843944.799999999</v>
      </c>
      <c r="BF200" s="40">
        <f t="shared" si="230"/>
        <v>145801924.52999997</v>
      </c>
      <c r="BG200" s="40">
        <f t="shared" si="230"/>
        <v>6895624.41</v>
      </c>
      <c r="BH200" s="40">
        <f t="shared" si="230"/>
        <v>5185299.359999999</v>
      </c>
      <c r="BI200" s="40">
        <f t="shared" si="230"/>
        <v>2794397.3800000004</v>
      </c>
      <c r="BJ200" s="40">
        <f t="shared" si="230"/>
        <v>38669316.519999996</v>
      </c>
      <c r="BK200" s="40">
        <f t="shared" si="230"/>
        <v>93367536</v>
      </c>
      <c r="BL200" s="40">
        <f t="shared" si="230"/>
        <v>2241350.85</v>
      </c>
      <c r="BM200" s="40">
        <f t="shared" si="230"/>
        <v>3157608.7300000004</v>
      </c>
      <c r="BN200" s="40">
        <f t="shared" si="230"/>
        <v>25894230.19</v>
      </c>
      <c r="BO200" s="40">
        <f aca="true" t="shared" si="231" ref="BO200:DZ200">+BO198+BO199</f>
        <v>11745169.72</v>
      </c>
      <c r="BP200" s="40">
        <f t="shared" si="231"/>
        <v>2485304.52</v>
      </c>
      <c r="BQ200" s="40">
        <f t="shared" si="231"/>
        <v>40519436.75</v>
      </c>
      <c r="BR200" s="40">
        <f t="shared" si="231"/>
        <v>31145851.05</v>
      </c>
      <c r="BS200" s="40">
        <f t="shared" si="231"/>
        <v>9163052.040000001</v>
      </c>
      <c r="BT200" s="40">
        <f t="shared" si="231"/>
        <v>3183217.55</v>
      </c>
      <c r="BU200" s="40">
        <f t="shared" si="231"/>
        <v>3971769.4699999997</v>
      </c>
      <c r="BV200" s="40">
        <f t="shared" si="231"/>
        <v>9853602.45</v>
      </c>
      <c r="BW200" s="40">
        <f t="shared" si="231"/>
        <v>12195287.6</v>
      </c>
      <c r="BX200" s="40">
        <f t="shared" si="231"/>
        <v>1272508.89</v>
      </c>
      <c r="BY200" s="40">
        <f t="shared" si="231"/>
        <v>4894736.16</v>
      </c>
      <c r="BZ200" s="40">
        <f t="shared" si="231"/>
        <v>2518351.9499999997</v>
      </c>
      <c r="CA200" s="40">
        <f t="shared" si="231"/>
        <v>2392030.31</v>
      </c>
      <c r="CB200" s="40">
        <f t="shared" si="231"/>
        <v>574914195.77</v>
      </c>
      <c r="CC200" s="40">
        <f t="shared" si="231"/>
        <v>2067312.63</v>
      </c>
      <c r="CD200" s="40">
        <f t="shared" si="231"/>
        <v>1071906.11</v>
      </c>
      <c r="CE200" s="40">
        <f t="shared" si="231"/>
        <v>1949670.31</v>
      </c>
      <c r="CF200" s="40">
        <f t="shared" si="231"/>
        <v>1450108.4200000002</v>
      </c>
      <c r="CG200" s="40">
        <f t="shared" si="231"/>
        <v>2268689.17</v>
      </c>
      <c r="CH200" s="40">
        <f t="shared" si="231"/>
        <v>1571536.4</v>
      </c>
      <c r="CI200" s="40">
        <f t="shared" si="231"/>
        <v>5287834.75</v>
      </c>
      <c r="CJ200" s="40">
        <f t="shared" si="231"/>
        <v>8530329.64</v>
      </c>
      <c r="CK200" s="40">
        <f t="shared" si="231"/>
        <v>32807497.14</v>
      </c>
      <c r="CL200" s="40">
        <f t="shared" si="231"/>
        <v>9956222.65</v>
      </c>
      <c r="CM200" s="40">
        <f t="shared" si="231"/>
        <v>6397289.73</v>
      </c>
      <c r="CN200" s="40">
        <f t="shared" si="231"/>
        <v>171930699.58999997</v>
      </c>
      <c r="CO200" s="40">
        <f t="shared" si="231"/>
        <v>98278979.79</v>
      </c>
      <c r="CP200" s="40">
        <f t="shared" si="231"/>
        <v>8880204.72</v>
      </c>
      <c r="CQ200" s="40">
        <f t="shared" si="231"/>
        <v>10828062.38</v>
      </c>
      <c r="CR200" s="40">
        <f t="shared" si="231"/>
        <v>2317573.5</v>
      </c>
      <c r="CS200" s="40">
        <f t="shared" si="231"/>
        <v>2971115.39</v>
      </c>
      <c r="CT200" s="40">
        <f t="shared" si="231"/>
        <v>1718738.6500000001</v>
      </c>
      <c r="CU200" s="40">
        <f t="shared" si="231"/>
        <v>368691.93</v>
      </c>
      <c r="CV200" s="40">
        <f t="shared" si="231"/>
        <v>787001.97</v>
      </c>
      <c r="CW200" s="40">
        <f t="shared" si="231"/>
        <v>2146959.1999999997</v>
      </c>
      <c r="CX200" s="40">
        <f t="shared" si="231"/>
        <v>3765659.19</v>
      </c>
      <c r="CY200" s="40">
        <f t="shared" si="231"/>
        <v>622082.82</v>
      </c>
      <c r="CZ200" s="40">
        <f t="shared" si="231"/>
        <v>16305940.49</v>
      </c>
      <c r="DA200" s="40">
        <f t="shared" si="231"/>
        <v>2141346.12</v>
      </c>
      <c r="DB200" s="40">
        <f t="shared" si="231"/>
        <v>2882714.9499999997</v>
      </c>
      <c r="DC200" s="40">
        <f t="shared" si="231"/>
        <v>1935336.3699999999</v>
      </c>
      <c r="DD200" s="40">
        <f t="shared" si="231"/>
        <v>1923271.8800000001</v>
      </c>
      <c r="DE200" s="40">
        <f t="shared" si="231"/>
        <v>3755048.2</v>
      </c>
      <c r="DF200" s="40">
        <f t="shared" si="231"/>
        <v>143458238.88</v>
      </c>
      <c r="DG200" s="40">
        <f t="shared" si="231"/>
        <v>1584131.54</v>
      </c>
      <c r="DH200" s="40">
        <f t="shared" si="231"/>
        <v>15544844.39</v>
      </c>
      <c r="DI200" s="40">
        <f t="shared" si="231"/>
        <v>20201010.02</v>
      </c>
      <c r="DJ200" s="40">
        <f t="shared" si="231"/>
        <v>5255676.68</v>
      </c>
      <c r="DK200" s="40">
        <f t="shared" si="231"/>
        <v>3393704.31</v>
      </c>
      <c r="DL200" s="40">
        <f t="shared" si="231"/>
        <v>43811015.84</v>
      </c>
      <c r="DM200" s="40">
        <f t="shared" si="231"/>
        <v>3231966.15</v>
      </c>
      <c r="DN200" s="40">
        <f t="shared" si="231"/>
        <v>10671768.87</v>
      </c>
      <c r="DO200" s="40">
        <f t="shared" si="231"/>
        <v>22215118.07</v>
      </c>
      <c r="DP200" s="40">
        <f t="shared" si="231"/>
        <v>2377662.27</v>
      </c>
      <c r="DQ200" s="40">
        <f t="shared" si="231"/>
        <v>4185933.15</v>
      </c>
      <c r="DR200" s="40">
        <f t="shared" si="231"/>
        <v>10403289.370000001</v>
      </c>
      <c r="DS200" s="40">
        <f t="shared" si="231"/>
        <v>6429258.64</v>
      </c>
      <c r="DT200" s="40">
        <f t="shared" si="231"/>
        <v>2309531.72</v>
      </c>
      <c r="DU200" s="40">
        <f t="shared" si="231"/>
        <v>3383502.7399999998</v>
      </c>
      <c r="DV200" s="40">
        <f t="shared" si="231"/>
        <v>2287418.41</v>
      </c>
      <c r="DW200" s="40">
        <f t="shared" si="231"/>
        <v>3253765.67</v>
      </c>
      <c r="DX200" s="40">
        <f t="shared" si="231"/>
        <v>2833625.3899999997</v>
      </c>
      <c r="DY200" s="40">
        <f t="shared" si="231"/>
        <v>3388497.2199999997</v>
      </c>
      <c r="DZ200" s="40">
        <f t="shared" si="231"/>
        <v>8963614.930000002</v>
      </c>
      <c r="EA200" s="40">
        <f aca="true" t="shared" si="232" ref="EA200:FU200">+EA198+EA199</f>
        <v>4479205.24</v>
      </c>
      <c r="EB200" s="40">
        <f t="shared" si="232"/>
        <v>4452290.34</v>
      </c>
      <c r="EC200" s="40">
        <f t="shared" si="232"/>
        <v>2586308.98</v>
      </c>
      <c r="ED200" s="40">
        <f t="shared" si="232"/>
        <v>15171320.040000001</v>
      </c>
      <c r="EE200" s="40">
        <f t="shared" si="232"/>
        <v>2474573.94</v>
      </c>
      <c r="EF200" s="40">
        <f t="shared" si="232"/>
        <v>11655177.8</v>
      </c>
      <c r="EG200" s="40">
        <f t="shared" si="232"/>
        <v>2587602.8</v>
      </c>
      <c r="EH200" s="40">
        <f t="shared" si="232"/>
        <v>2488209.6</v>
      </c>
      <c r="EI200" s="40">
        <f t="shared" si="232"/>
        <v>122271583.31</v>
      </c>
      <c r="EJ200" s="40">
        <f t="shared" si="232"/>
        <v>57344090.24</v>
      </c>
      <c r="EK200" s="40">
        <f t="shared" si="232"/>
        <v>4881712.2299999995</v>
      </c>
      <c r="EL200" s="40">
        <f t="shared" si="232"/>
        <v>3486730.07</v>
      </c>
      <c r="EM200" s="40">
        <f t="shared" si="232"/>
        <v>4741495.8</v>
      </c>
      <c r="EN200" s="40">
        <f t="shared" si="232"/>
        <v>7898364.89</v>
      </c>
      <c r="EO200" s="40">
        <f t="shared" si="232"/>
        <v>3691363.72</v>
      </c>
      <c r="EP200" s="40">
        <f t="shared" si="232"/>
        <v>3714240.0900000003</v>
      </c>
      <c r="EQ200" s="40">
        <f t="shared" si="232"/>
        <v>15442652.2</v>
      </c>
      <c r="ER200" s="40">
        <f t="shared" si="232"/>
        <v>3582311.71</v>
      </c>
      <c r="ES200" s="40">
        <f t="shared" si="232"/>
        <v>1601590.57</v>
      </c>
      <c r="ET200" s="40">
        <f t="shared" si="232"/>
        <v>2573310.55</v>
      </c>
      <c r="EU200" s="40">
        <f t="shared" si="232"/>
        <v>4896514.41</v>
      </c>
      <c r="EV200" s="40">
        <f t="shared" si="232"/>
        <v>1018102.77</v>
      </c>
      <c r="EW200" s="40">
        <f t="shared" si="232"/>
        <v>6755071.670000001</v>
      </c>
      <c r="EX200" s="40">
        <f t="shared" si="232"/>
        <v>2840523.8600000003</v>
      </c>
      <c r="EY200" s="40">
        <f t="shared" si="232"/>
        <v>2066276.86</v>
      </c>
      <c r="EZ200" s="40">
        <f t="shared" si="232"/>
        <v>1613979.81</v>
      </c>
      <c r="FA200" s="40">
        <f t="shared" si="232"/>
        <v>21890044.94</v>
      </c>
      <c r="FB200" s="40">
        <f t="shared" si="232"/>
        <v>3798987.91</v>
      </c>
      <c r="FC200" s="40">
        <f t="shared" si="232"/>
        <v>19301199.650000002</v>
      </c>
      <c r="FD200" s="40">
        <f t="shared" si="232"/>
        <v>3419571.25</v>
      </c>
      <c r="FE200" s="40">
        <f t="shared" si="232"/>
        <v>1423503.28</v>
      </c>
      <c r="FF200" s="40">
        <f t="shared" si="232"/>
        <v>2230261.27</v>
      </c>
      <c r="FG200" s="40">
        <f t="shared" si="232"/>
        <v>1531925.94</v>
      </c>
      <c r="FH200" s="40">
        <f t="shared" si="232"/>
        <v>1312373.53</v>
      </c>
      <c r="FI200" s="40">
        <f t="shared" si="232"/>
        <v>13204174.03</v>
      </c>
      <c r="FJ200" s="40">
        <f t="shared" si="232"/>
        <v>11863974.959999999</v>
      </c>
      <c r="FK200" s="40">
        <f t="shared" si="232"/>
        <v>14530898</v>
      </c>
      <c r="FL200" s="40">
        <f t="shared" si="232"/>
        <v>25735024.080000002</v>
      </c>
      <c r="FM200" s="40">
        <f t="shared" si="232"/>
        <v>20007727.07</v>
      </c>
      <c r="FN200" s="40">
        <f t="shared" si="232"/>
        <v>129169616.58</v>
      </c>
      <c r="FO200" s="40">
        <f t="shared" si="232"/>
        <v>8241025.54</v>
      </c>
      <c r="FP200" s="40">
        <f t="shared" si="232"/>
        <v>16873251.25</v>
      </c>
      <c r="FQ200" s="40">
        <f t="shared" si="232"/>
        <v>6492758.83</v>
      </c>
      <c r="FR200" s="40">
        <f t="shared" si="232"/>
        <v>1934471.73</v>
      </c>
      <c r="FS200" s="40">
        <f t="shared" si="232"/>
        <v>1970333.8099999998</v>
      </c>
      <c r="FT200" s="40">
        <f t="shared" si="232"/>
        <v>1478324</v>
      </c>
      <c r="FU200" s="40">
        <f t="shared" si="232"/>
        <v>6189553.5</v>
      </c>
      <c r="FV200" s="40">
        <f>+FV198+FV199</f>
        <v>4971957.98</v>
      </c>
      <c r="FW200" s="40">
        <f>+FW198+FW199</f>
        <v>1792066.6300000001</v>
      </c>
      <c r="FX200" s="40">
        <f>+FX198+FX199</f>
        <v>1293756.99</v>
      </c>
      <c r="FY200" s="40"/>
      <c r="FZ200" s="66">
        <f>SUM(C200:FX200)</f>
        <v>5621653261.369998</v>
      </c>
      <c r="GA200" s="66"/>
      <c r="GB200" s="66"/>
      <c r="GC200" s="66"/>
      <c r="GD200" s="66"/>
      <c r="GG200" s="10"/>
    </row>
    <row r="201" spans="1:189" ht="15">
      <c r="A201" s="3" t="s">
        <v>523</v>
      </c>
      <c r="B201" s="5" t="s">
        <v>524</v>
      </c>
      <c r="C201" s="40">
        <f>C165</f>
        <v>0</v>
      </c>
      <c r="D201" s="40">
        <f aca="true" t="shared" si="233" ref="D201:BO201">D165</f>
        <v>31807069.5</v>
      </c>
      <c r="E201" s="40">
        <f t="shared" si="233"/>
        <v>0</v>
      </c>
      <c r="F201" s="40">
        <f t="shared" si="233"/>
        <v>2902117</v>
      </c>
      <c r="G201" s="40">
        <f t="shared" si="233"/>
        <v>0</v>
      </c>
      <c r="H201" s="40">
        <f t="shared" si="233"/>
        <v>0</v>
      </c>
      <c r="I201" s="40">
        <f t="shared" si="233"/>
        <v>3991241</v>
      </c>
      <c r="J201" s="40">
        <f t="shared" si="233"/>
        <v>0</v>
      </c>
      <c r="K201" s="40">
        <f t="shared" si="233"/>
        <v>0</v>
      </c>
      <c r="L201" s="40">
        <f t="shared" si="233"/>
        <v>0</v>
      </c>
      <c r="M201" s="40">
        <f t="shared" si="233"/>
        <v>0</v>
      </c>
      <c r="N201" s="40">
        <f t="shared" si="233"/>
        <v>0</v>
      </c>
      <c r="O201" s="40">
        <f t="shared" si="233"/>
        <v>0</v>
      </c>
      <c r="P201" s="40">
        <f t="shared" si="233"/>
        <v>0</v>
      </c>
      <c r="Q201" s="40">
        <f t="shared" si="233"/>
        <v>0</v>
      </c>
      <c r="R201" s="40">
        <f t="shared" si="233"/>
        <v>0</v>
      </c>
      <c r="S201" s="40">
        <f t="shared" si="233"/>
        <v>0</v>
      </c>
      <c r="T201" s="40">
        <f t="shared" si="233"/>
        <v>0</v>
      </c>
      <c r="U201" s="40">
        <f t="shared" si="233"/>
        <v>0</v>
      </c>
      <c r="V201" s="40">
        <f t="shared" si="233"/>
        <v>0</v>
      </c>
      <c r="W201" s="41">
        <f t="shared" si="233"/>
        <v>2254619.5</v>
      </c>
      <c r="X201" s="40">
        <f t="shared" si="233"/>
        <v>0</v>
      </c>
      <c r="Y201" s="40">
        <f t="shared" si="233"/>
        <v>0</v>
      </c>
      <c r="Z201" s="40">
        <f t="shared" si="233"/>
        <v>0</v>
      </c>
      <c r="AA201" s="40">
        <f t="shared" si="233"/>
        <v>0</v>
      </c>
      <c r="AB201" s="40">
        <f t="shared" si="233"/>
        <v>0</v>
      </c>
      <c r="AC201" s="40">
        <f t="shared" si="233"/>
        <v>0</v>
      </c>
      <c r="AD201" s="40">
        <f t="shared" si="233"/>
        <v>0</v>
      </c>
      <c r="AE201" s="40">
        <f t="shared" si="233"/>
        <v>0</v>
      </c>
      <c r="AF201" s="40">
        <f t="shared" si="233"/>
        <v>0</v>
      </c>
      <c r="AG201" s="40">
        <f t="shared" si="233"/>
        <v>0</v>
      </c>
      <c r="AH201" s="40">
        <f t="shared" si="233"/>
        <v>0</v>
      </c>
      <c r="AI201" s="40">
        <f t="shared" si="233"/>
        <v>0</v>
      </c>
      <c r="AJ201" s="40">
        <f t="shared" si="233"/>
        <v>0</v>
      </c>
      <c r="AK201" s="40">
        <f t="shared" si="233"/>
        <v>0</v>
      </c>
      <c r="AL201" s="40">
        <f t="shared" si="233"/>
        <v>0</v>
      </c>
      <c r="AM201" s="40">
        <f t="shared" si="233"/>
        <v>129499.5</v>
      </c>
      <c r="AN201" s="40">
        <f t="shared" si="233"/>
        <v>0</v>
      </c>
      <c r="AO201" s="40">
        <f t="shared" si="233"/>
        <v>0</v>
      </c>
      <c r="AP201" s="40">
        <f t="shared" si="233"/>
        <v>7660393.5</v>
      </c>
      <c r="AQ201" s="40">
        <f t="shared" si="233"/>
        <v>0</v>
      </c>
      <c r="AR201" s="40">
        <f t="shared" si="233"/>
        <v>18827235</v>
      </c>
      <c r="AS201" s="40">
        <f t="shared" si="233"/>
        <v>0</v>
      </c>
      <c r="AT201" s="40">
        <f t="shared" si="233"/>
        <v>0</v>
      </c>
      <c r="AU201" s="40">
        <f t="shared" si="233"/>
        <v>0</v>
      </c>
      <c r="AV201" s="40">
        <f t="shared" si="233"/>
        <v>0</v>
      </c>
      <c r="AW201" s="40">
        <f t="shared" si="233"/>
        <v>0</v>
      </c>
      <c r="AX201" s="40">
        <f t="shared" si="233"/>
        <v>0</v>
      </c>
      <c r="AY201" s="40">
        <f t="shared" si="233"/>
        <v>0</v>
      </c>
      <c r="AZ201" s="40">
        <f t="shared" si="233"/>
        <v>0</v>
      </c>
      <c r="BA201" s="40">
        <f t="shared" si="233"/>
        <v>0</v>
      </c>
      <c r="BB201" s="40">
        <f t="shared" si="233"/>
        <v>0</v>
      </c>
      <c r="BC201" s="40">
        <f t="shared" si="233"/>
        <v>342011.5</v>
      </c>
      <c r="BD201" s="40">
        <f t="shared" si="233"/>
        <v>0</v>
      </c>
      <c r="BE201" s="40">
        <f t="shared" si="233"/>
        <v>0</v>
      </c>
      <c r="BF201" s="40">
        <f t="shared" si="233"/>
        <v>225794</v>
      </c>
      <c r="BG201" s="40">
        <f t="shared" si="233"/>
        <v>0</v>
      </c>
      <c r="BH201" s="40">
        <f t="shared" si="233"/>
        <v>0</v>
      </c>
      <c r="BI201" s="40">
        <f t="shared" si="233"/>
        <v>0</v>
      </c>
      <c r="BJ201" s="40">
        <f t="shared" si="233"/>
        <v>0</v>
      </c>
      <c r="BK201" s="40">
        <f t="shared" si="233"/>
        <v>0</v>
      </c>
      <c r="BL201" s="40">
        <f t="shared" si="233"/>
        <v>258999</v>
      </c>
      <c r="BM201" s="40">
        <f t="shared" si="233"/>
        <v>0</v>
      </c>
      <c r="BN201" s="40">
        <f t="shared" si="233"/>
        <v>0</v>
      </c>
      <c r="BO201" s="40">
        <f t="shared" si="233"/>
        <v>0</v>
      </c>
      <c r="BP201" s="40">
        <f aca="true" t="shared" si="234" ref="BP201:EA201">BP165</f>
        <v>0</v>
      </c>
      <c r="BQ201" s="40">
        <f t="shared" si="234"/>
        <v>0</v>
      </c>
      <c r="BR201" s="40">
        <f t="shared" si="234"/>
        <v>2224735</v>
      </c>
      <c r="BS201" s="40">
        <f t="shared" si="234"/>
        <v>0</v>
      </c>
      <c r="BT201" s="40">
        <f t="shared" si="234"/>
        <v>0</v>
      </c>
      <c r="BU201" s="40">
        <f t="shared" si="234"/>
        <v>0</v>
      </c>
      <c r="BV201" s="40">
        <f t="shared" si="234"/>
        <v>0</v>
      </c>
      <c r="BW201" s="40">
        <f t="shared" si="234"/>
        <v>0</v>
      </c>
      <c r="BX201" s="40">
        <f t="shared" si="234"/>
        <v>0</v>
      </c>
      <c r="BY201" s="40">
        <f t="shared" si="234"/>
        <v>0</v>
      </c>
      <c r="BZ201" s="40">
        <f t="shared" si="234"/>
        <v>0</v>
      </c>
      <c r="CA201" s="40">
        <f t="shared" si="234"/>
        <v>0</v>
      </c>
      <c r="CB201" s="40">
        <f t="shared" si="234"/>
        <v>501395.5</v>
      </c>
      <c r="CC201" s="40">
        <f t="shared" si="234"/>
        <v>0</v>
      </c>
      <c r="CD201" s="40">
        <f t="shared" si="234"/>
        <v>0</v>
      </c>
      <c r="CE201" s="40">
        <f t="shared" si="234"/>
        <v>0</v>
      </c>
      <c r="CF201" s="40">
        <f t="shared" si="234"/>
        <v>0</v>
      </c>
      <c r="CG201" s="40">
        <f t="shared" si="234"/>
        <v>0</v>
      </c>
      <c r="CH201" s="40">
        <f t="shared" si="234"/>
        <v>0</v>
      </c>
      <c r="CI201" s="40">
        <f t="shared" si="234"/>
        <v>0</v>
      </c>
      <c r="CJ201" s="40">
        <f t="shared" si="234"/>
        <v>0</v>
      </c>
      <c r="CK201" s="40">
        <f t="shared" si="234"/>
        <v>0</v>
      </c>
      <c r="CL201" s="40">
        <f t="shared" si="234"/>
        <v>0</v>
      </c>
      <c r="CM201" s="40">
        <f t="shared" si="234"/>
        <v>0</v>
      </c>
      <c r="CN201" s="40">
        <f t="shared" si="234"/>
        <v>0</v>
      </c>
      <c r="CO201" s="40">
        <f t="shared" si="234"/>
        <v>0</v>
      </c>
      <c r="CP201" s="40">
        <f t="shared" si="234"/>
        <v>0</v>
      </c>
      <c r="CQ201" s="40">
        <f t="shared" si="234"/>
        <v>0</v>
      </c>
      <c r="CR201" s="40">
        <f t="shared" si="234"/>
        <v>0</v>
      </c>
      <c r="CS201" s="40">
        <f t="shared" si="234"/>
        <v>0</v>
      </c>
      <c r="CT201" s="40">
        <f t="shared" si="234"/>
        <v>0</v>
      </c>
      <c r="CU201" s="40">
        <f t="shared" si="234"/>
        <v>2968527</v>
      </c>
      <c r="CV201" s="40">
        <f t="shared" si="234"/>
        <v>0</v>
      </c>
      <c r="CW201" s="40">
        <f t="shared" si="234"/>
        <v>0</v>
      </c>
      <c r="CX201" s="40">
        <f t="shared" si="234"/>
        <v>0</v>
      </c>
      <c r="CY201" s="40">
        <f t="shared" si="234"/>
        <v>1354764</v>
      </c>
      <c r="CZ201" s="40">
        <f t="shared" si="234"/>
        <v>0</v>
      </c>
      <c r="DA201" s="40">
        <f t="shared" si="234"/>
        <v>0</v>
      </c>
      <c r="DB201" s="40">
        <f t="shared" si="234"/>
        <v>0</v>
      </c>
      <c r="DC201" s="40">
        <f t="shared" si="234"/>
        <v>0</v>
      </c>
      <c r="DD201" s="40">
        <f t="shared" si="234"/>
        <v>0</v>
      </c>
      <c r="DE201" s="40">
        <f t="shared" si="234"/>
        <v>0</v>
      </c>
      <c r="DF201" s="40">
        <f t="shared" si="234"/>
        <v>0</v>
      </c>
      <c r="DG201" s="40">
        <f t="shared" si="234"/>
        <v>0</v>
      </c>
      <c r="DH201" s="40">
        <f t="shared" si="234"/>
        <v>0</v>
      </c>
      <c r="DI201" s="40">
        <f t="shared" si="234"/>
        <v>0</v>
      </c>
      <c r="DJ201" s="40">
        <f t="shared" si="234"/>
        <v>0</v>
      </c>
      <c r="DK201" s="40">
        <f t="shared" si="234"/>
        <v>0</v>
      </c>
      <c r="DL201" s="40">
        <f t="shared" si="234"/>
        <v>0</v>
      </c>
      <c r="DM201" s="40">
        <f t="shared" si="234"/>
        <v>0</v>
      </c>
      <c r="DN201" s="40">
        <f t="shared" si="234"/>
        <v>0</v>
      </c>
      <c r="DO201" s="40">
        <f t="shared" si="234"/>
        <v>0</v>
      </c>
      <c r="DP201" s="40">
        <f t="shared" si="234"/>
        <v>0</v>
      </c>
      <c r="DQ201" s="40">
        <f t="shared" si="234"/>
        <v>0</v>
      </c>
      <c r="DR201" s="40">
        <f t="shared" si="234"/>
        <v>0</v>
      </c>
      <c r="DS201" s="40">
        <f t="shared" si="234"/>
        <v>0</v>
      </c>
      <c r="DT201" s="40">
        <f t="shared" si="234"/>
        <v>0</v>
      </c>
      <c r="DU201" s="40">
        <f t="shared" si="234"/>
        <v>0</v>
      </c>
      <c r="DV201" s="40">
        <f t="shared" si="234"/>
        <v>0</v>
      </c>
      <c r="DW201" s="40">
        <f t="shared" si="234"/>
        <v>0</v>
      </c>
      <c r="DX201" s="40">
        <f t="shared" si="234"/>
        <v>0</v>
      </c>
      <c r="DY201" s="40">
        <f t="shared" si="234"/>
        <v>0</v>
      </c>
      <c r="DZ201" s="40">
        <f t="shared" si="234"/>
        <v>0</v>
      </c>
      <c r="EA201" s="40">
        <f t="shared" si="234"/>
        <v>0</v>
      </c>
      <c r="EB201" s="40">
        <f aca="true" t="shared" si="235" ref="EB201:FX201">EB165</f>
        <v>0</v>
      </c>
      <c r="EC201" s="40">
        <f t="shared" si="235"/>
        <v>0</v>
      </c>
      <c r="ED201" s="40">
        <f t="shared" si="235"/>
        <v>0</v>
      </c>
      <c r="EE201" s="40">
        <f t="shared" si="235"/>
        <v>0</v>
      </c>
      <c r="EF201" s="40">
        <f t="shared" si="235"/>
        <v>0</v>
      </c>
      <c r="EG201" s="40">
        <f t="shared" si="235"/>
        <v>0</v>
      </c>
      <c r="EH201" s="40">
        <f t="shared" si="235"/>
        <v>0</v>
      </c>
      <c r="EI201" s="40">
        <f t="shared" si="235"/>
        <v>0</v>
      </c>
      <c r="EJ201" s="40">
        <f t="shared" si="235"/>
        <v>0</v>
      </c>
      <c r="EK201" s="40">
        <f t="shared" si="235"/>
        <v>0</v>
      </c>
      <c r="EL201" s="40">
        <f t="shared" si="235"/>
        <v>0</v>
      </c>
      <c r="EM201" s="40">
        <f t="shared" si="235"/>
        <v>0</v>
      </c>
      <c r="EN201" s="40">
        <f t="shared" si="235"/>
        <v>537921</v>
      </c>
      <c r="EO201" s="40">
        <f t="shared" si="235"/>
        <v>0</v>
      </c>
      <c r="EP201" s="40">
        <f t="shared" si="235"/>
        <v>0</v>
      </c>
      <c r="EQ201" s="40">
        <f t="shared" si="235"/>
        <v>0</v>
      </c>
      <c r="ER201" s="40">
        <f t="shared" si="235"/>
        <v>0</v>
      </c>
      <c r="ES201" s="40">
        <f t="shared" si="235"/>
        <v>0</v>
      </c>
      <c r="ET201" s="40">
        <f t="shared" si="235"/>
        <v>0</v>
      </c>
      <c r="EU201" s="40">
        <f t="shared" si="235"/>
        <v>0</v>
      </c>
      <c r="EV201" s="40">
        <f t="shared" si="235"/>
        <v>0</v>
      </c>
      <c r="EW201" s="40">
        <f t="shared" si="235"/>
        <v>0</v>
      </c>
      <c r="EX201" s="40">
        <f t="shared" si="235"/>
        <v>0</v>
      </c>
      <c r="EY201" s="40">
        <f t="shared" si="235"/>
        <v>6468334</v>
      </c>
      <c r="EZ201" s="40">
        <f t="shared" si="235"/>
        <v>0</v>
      </c>
      <c r="FA201" s="40">
        <f t="shared" si="235"/>
        <v>0</v>
      </c>
      <c r="FB201" s="40">
        <f t="shared" si="235"/>
        <v>0</v>
      </c>
      <c r="FC201" s="40">
        <f t="shared" si="235"/>
        <v>0</v>
      </c>
      <c r="FD201" s="40">
        <f t="shared" si="235"/>
        <v>0</v>
      </c>
      <c r="FE201" s="40">
        <f t="shared" si="235"/>
        <v>0</v>
      </c>
      <c r="FF201" s="40">
        <f t="shared" si="235"/>
        <v>0</v>
      </c>
      <c r="FG201" s="40">
        <f t="shared" si="235"/>
        <v>0</v>
      </c>
      <c r="FH201" s="40">
        <f t="shared" si="235"/>
        <v>0</v>
      </c>
      <c r="FI201" s="40">
        <f t="shared" si="235"/>
        <v>0</v>
      </c>
      <c r="FJ201" s="40">
        <f t="shared" si="235"/>
        <v>0</v>
      </c>
      <c r="FK201" s="40">
        <f t="shared" si="235"/>
        <v>0</v>
      </c>
      <c r="FL201" s="40">
        <f t="shared" si="235"/>
        <v>0</v>
      </c>
      <c r="FM201" s="40">
        <f t="shared" si="235"/>
        <v>0</v>
      </c>
      <c r="FN201" s="40">
        <f t="shared" si="235"/>
        <v>0</v>
      </c>
      <c r="FO201" s="40">
        <f t="shared" si="235"/>
        <v>0</v>
      </c>
      <c r="FP201" s="40">
        <f t="shared" si="235"/>
        <v>0</v>
      </c>
      <c r="FQ201" s="40">
        <f t="shared" si="235"/>
        <v>0</v>
      </c>
      <c r="FR201" s="40">
        <f t="shared" si="235"/>
        <v>0</v>
      </c>
      <c r="FS201" s="40">
        <f t="shared" si="235"/>
        <v>0</v>
      </c>
      <c r="FT201" s="40">
        <f t="shared" si="235"/>
        <v>0</v>
      </c>
      <c r="FU201" s="40">
        <f t="shared" si="235"/>
        <v>0</v>
      </c>
      <c r="FV201" s="40">
        <f t="shared" si="235"/>
        <v>0</v>
      </c>
      <c r="FW201" s="40">
        <f t="shared" si="235"/>
        <v>0</v>
      </c>
      <c r="FX201" s="40">
        <f t="shared" si="235"/>
        <v>0</v>
      </c>
      <c r="FY201" s="40"/>
      <c r="FZ201" s="66"/>
      <c r="GA201" s="66"/>
      <c r="GB201" s="66"/>
      <c r="GC201" s="66"/>
      <c r="GD201" s="66"/>
      <c r="GG201" s="10"/>
    </row>
    <row r="202" spans="1:189" ht="15">
      <c r="A202" s="3" t="s">
        <v>525</v>
      </c>
      <c r="B202" s="5" t="s">
        <v>526</v>
      </c>
      <c r="C202" s="40">
        <f>C200+C201</f>
        <v>39835497.370000005</v>
      </c>
      <c r="D202" s="40">
        <f aca="true" t="shared" si="236" ref="D202:BO202">D200+D201</f>
        <v>295176111.77</v>
      </c>
      <c r="E202" s="40">
        <f t="shared" si="236"/>
        <v>52875972.940000005</v>
      </c>
      <c r="F202" s="40">
        <f t="shared" si="236"/>
        <v>100687190.15</v>
      </c>
      <c r="G202" s="40">
        <f t="shared" si="236"/>
        <v>7934302.28</v>
      </c>
      <c r="H202" s="40">
        <f t="shared" si="236"/>
        <v>7146132.2299999995</v>
      </c>
      <c r="I202" s="40">
        <f t="shared" si="236"/>
        <v>79023130.82</v>
      </c>
      <c r="J202" s="40">
        <f t="shared" si="236"/>
        <v>14999102.28</v>
      </c>
      <c r="K202" s="40">
        <f t="shared" si="236"/>
        <v>2882138.17</v>
      </c>
      <c r="L202" s="40">
        <f t="shared" si="236"/>
        <v>23569393.11</v>
      </c>
      <c r="M202" s="40">
        <f t="shared" si="236"/>
        <v>12463432.58</v>
      </c>
      <c r="N202" s="40">
        <f t="shared" si="236"/>
        <v>351205021.32</v>
      </c>
      <c r="O202" s="40">
        <f t="shared" si="236"/>
        <v>105837011.26</v>
      </c>
      <c r="P202" s="40">
        <f t="shared" si="236"/>
        <v>2157119.57</v>
      </c>
      <c r="Q202" s="40">
        <f t="shared" si="236"/>
        <v>257934791.47</v>
      </c>
      <c r="R202" s="40">
        <f t="shared" si="236"/>
        <v>3930554.94</v>
      </c>
      <c r="S202" s="40">
        <f t="shared" si="236"/>
        <v>11423508.1</v>
      </c>
      <c r="T202" s="40">
        <f t="shared" si="236"/>
        <v>1858020.4600000002</v>
      </c>
      <c r="U202" s="40">
        <f t="shared" si="236"/>
        <v>930902.77</v>
      </c>
      <c r="V202" s="40">
        <f t="shared" si="236"/>
        <v>2616391.67</v>
      </c>
      <c r="W202" s="41">
        <f t="shared" si="236"/>
        <v>2990984.98</v>
      </c>
      <c r="X202" s="40">
        <f t="shared" si="236"/>
        <v>714882.72</v>
      </c>
      <c r="Y202" s="40">
        <f t="shared" si="236"/>
        <v>4345038.89</v>
      </c>
      <c r="Z202" s="40">
        <f t="shared" si="236"/>
        <v>2483220.52</v>
      </c>
      <c r="AA202" s="40">
        <f t="shared" si="236"/>
        <v>177065699.53</v>
      </c>
      <c r="AB202" s="40">
        <f t="shared" si="236"/>
        <v>197694395.17</v>
      </c>
      <c r="AC202" s="40">
        <f t="shared" si="236"/>
        <v>6932120.7700000005</v>
      </c>
      <c r="AD202" s="40">
        <f t="shared" si="236"/>
        <v>7727152.59</v>
      </c>
      <c r="AE202" s="40">
        <f t="shared" si="236"/>
        <v>1308804.48</v>
      </c>
      <c r="AF202" s="40">
        <f t="shared" si="236"/>
        <v>2241949.16</v>
      </c>
      <c r="AG202" s="40">
        <f t="shared" si="236"/>
        <v>7062748.86</v>
      </c>
      <c r="AH202" s="40">
        <f t="shared" si="236"/>
        <v>7976667.909999999</v>
      </c>
      <c r="AI202" s="40">
        <f t="shared" si="236"/>
        <v>2996303.81</v>
      </c>
      <c r="AJ202" s="40">
        <f t="shared" si="236"/>
        <v>2745579.63</v>
      </c>
      <c r="AK202" s="40">
        <f t="shared" si="236"/>
        <v>2491960.4899999998</v>
      </c>
      <c r="AL202" s="40">
        <f t="shared" si="236"/>
        <v>2699397.17</v>
      </c>
      <c r="AM202" s="40">
        <f t="shared" si="236"/>
        <v>4079580.84</v>
      </c>
      <c r="AN202" s="40">
        <f t="shared" si="236"/>
        <v>3783647.4699999997</v>
      </c>
      <c r="AO202" s="40">
        <f t="shared" si="236"/>
        <v>35471447.050000004</v>
      </c>
      <c r="AP202" s="40">
        <f t="shared" si="236"/>
        <v>553299213.59</v>
      </c>
      <c r="AQ202" s="40">
        <f t="shared" si="236"/>
        <v>2743513.68</v>
      </c>
      <c r="AR202" s="40">
        <f t="shared" si="236"/>
        <v>393574769.58</v>
      </c>
      <c r="AS202" s="40">
        <f t="shared" si="236"/>
        <v>45800404.35</v>
      </c>
      <c r="AT202" s="40">
        <f t="shared" si="236"/>
        <v>19101342.27</v>
      </c>
      <c r="AU202" s="40">
        <f t="shared" si="236"/>
        <v>3324780.64</v>
      </c>
      <c r="AV202" s="40">
        <f t="shared" si="236"/>
        <v>3006627.65</v>
      </c>
      <c r="AW202" s="40">
        <f t="shared" si="236"/>
        <v>2666855.29</v>
      </c>
      <c r="AX202" s="40">
        <f t="shared" si="236"/>
        <v>893556.78</v>
      </c>
      <c r="AY202" s="40">
        <f t="shared" si="236"/>
        <v>5009982.27</v>
      </c>
      <c r="AZ202" s="40">
        <f t="shared" si="236"/>
        <v>76616423.39</v>
      </c>
      <c r="BA202" s="40">
        <f t="shared" si="236"/>
        <v>56673530.82</v>
      </c>
      <c r="BB202" s="40">
        <f t="shared" si="236"/>
        <v>47583931.1</v>
      </c>
      <c r="BC202" s="40">
        <f t="shared" si="236"/>
        <v>214415006.64999998</v>
      </c>
      <c r="BD202" s="40">
        <f t="shared" si="236"/>
        <v>30381670.91</v>
      </c>
      <c r="BE202" s="40">
        <f t="shared" si="236"/>
        <v>9843944.799999999</v>
      </c>
      <c r="BF202" s="40">
        <f t="shared" si="236"/>
        <v>146027718.52999997</v>
      </c>
      <c r="BG202" s="40">
        <f t="shared" si="236"/>
        <v>6895624.41</v>
      </c>
      <c r="BH202" s="40">
        <f t="shared" si="236"/>
        <v>5185299.359999999</v>
      </c>
      <c r="BI202" s="40">
        <f t="shared" si="236"/>
        <v>2794397.3800000004</v>
      </c>
      <c r="BJ202" s="40">
        <f t="shared" si="236"/>
        <v>38669316.519999996</v>
      </c>
      <c r="BK202" s="40">
        <f t="shared" si="236"/>
        <v>93367536</v>
      </c>
      <c r="BL202" s="40">
        <f t="shared" si="236"/>
        <v>2500349.85</v>
      </c>
      <c r="BM202" s="40">
        <f t="shared" si="236"/>
        <v>3157608.7300000004</v>
      </c>
      <c r="BN202" s="40">
        <f t="shared" si="236"/>
        <v>25894230.19</v>
      </c>
      <c r="BO202" s="40">
        <f t="shared" si="236"/>
        <v>11745169.72</v>
      </c>
      <c r="BP202" s="40">
        <f aca="true" t="shared" si="237" ref="BP202:EA202">BP200+BP201</f>
        <v>2485304.52</v>
      </c>
      <c r="BQ202" s="40">
        <f t="shared" si="237"/>
        <v>40519436.75</v>
      </c>
      <c r="BR202" s="40">
        <f t="shared" si="237"/>
        <v>33370586.05</v>
      </c>
      <c r="BS202" s="40">
        <f t="shared" si="237"/>
        <v>9163052.040000001</v>
      </c>
      <c r="BT202" s="40">
        <f t="shared" si="237"/>
        <v>3183217.55</v>
      </c>
      <c r="BU202" s="40">
        <f t="shared" si="237"/>
        <v>3971769.4699999997</v>
      </c>
      <c r="BV202" s="40">
        <f t="shared" si="237"/>
        <v>9853602.45</v>
      </c>
      <c r="BW202" s="40">
        <f t="shared" si="237"/>
        <v>12195287.6</v>
      </c>
      <c r="BX202" s="40">
        <f t="shared" si="237"/>
        <v>1272508.89</v>
      </c>
      <c r="BY202" s="40">
        <f t="shared" si="237"/>
        <v>4894736.16</v>
      </c>
      <c r="BZ202" s="40">
        <f t="shared" si="237"/>
        <v>2518351.9499999997</v>
      </c>
      <c r="CA202" s="40">
        <f t="shared" si="237"/>
        <v>2392030.31</v>
      </c>
      <c r="CB202" s="40">
        <f t="shared" si="237"/>
        <v>575415591.27</v>
      </c>
      <c r="CC202" s="40">
        <f t="shared" si="237"/>
        <v>2067312.63</v>
      </c>
      <c r="CD202" s="40">
        <f t="shared" si="237"/>
        <v>1071906.11</v>
      </c>
      <c r="CE202" s="40">
        <f t="shared" si="237"/>
        <v>1949670.31</v>
      </c>
      <c r="CF202" s="40">
        <f t="shared" si="237"/>
        <v>1450108.4200000002</v>
      </c>
      <c r="CG202" s="40">
        <f t="shared" si="237"/>
        <v>2268689.17</v>
      </c>
      <c r="CH202" s="40">
        <f t="shared" si="237"/>
        <v>1571536.4</v>
      </c>
      <c r="CI202" s="40">
        <f t="shared" si="237"/>
        <v>5287834.75</v>
      </c>
      <c r="CJ202" s="40">
        <f t="shared" si="237"/>
        <v>8530329.64</v>
      </c>
      <c r="CK202" s="40">
        <f t="shared" si="237"/>
        <v>32807497.14</v>
      </c>
      <c r="CL202" s="40">
        <f t="shared" si="237"/>
        <v>9956222.65</v>
      </c>
      <c r="CM202" s="40">
        <f t="shared" si="237"/>
        <v>6397289.73</v>
      </c>
      <c r="CN202" s="40">
        <f t="shared" si="237"/>
        <v>171930699.58999997</v>
      </c>
      <c r="CO202" s="40">
        <f t="shared" si="237"/>
        <v>98278979.79</v>
      </c>
      <c r="CP202" s="40">
        <f t="shared" si="237"/>
        <v>8880204.72</v>
      </c>
      <c r="CQ202" s="40">
        <f t="shared" si="237"/>
        <v>10828062.38</v>
      </c>
      <c r="CR202" s="40">
        <f t="shared" si="237"/>
        <v>2317573.5</v>
      </c>
      <c r="CS202" s="40">
        <f t="shared" si="237"/>
        <v>2971115.39</v>
      </c>
      <c r="CT202" s="40">
        <f t="shared" si="237"/>
        <v>1718738.6500000001</v>
      </c>
      <c r="CU202" s="40">
        <f t="shared" si="237"/>
        <v>3337218.93</v>
      </c>
      <c r="CV202" s="40">
        <f t="shared" si="237"/>
        <v>787001.97</v>
      </c>
      <c r="CW202" s="40">
        <f t="shared" si="237"/>
        <v>2146959.1999999997</v>
      </c>
      <c r="CX202" s="40">
        <f t="shared" si="237"/>
        <v>3765659.19</v>
      </c>
      <c r="CY202" s="40">
        <f t="shared" si="237"/>
        <v>1976846.8199999998</v>
      </c>
      <c r="CZ202" s="40">
        <f t="shared" si="237"/>
        <v>16305940.49</v>
      </c>
      <c r="DA202" s="40">
        <f t="shared" si="237"/>
        <v>2141346.12</v>
      </c>
      <c r="DB202" s="40">
        <f t="shared" si="237"/>
        <v>2882714.9499999997</v>
      </c>
      <c r="DC202" s="40">
        <f t="shared" si="237"/>
        <v>1935336.3699999999</v>
      </c>
      <c r="DD202" s="40">
        <f t="shared" si="237"/>
        <v>1923271.8800000001</v>
      </c>
      <c r="DE202" s="40">
        <f t="shared" si="237"/>
        <v>3755048.2</v>
      </c>
      <c r="DF202" s="40">
        <f t="shared" si="237"/>
        <v>143458238.88</v>
      </c>
      <c r="DG202" s="40">
        <f t="shared" si="237"/>
        <v>1584131.54</v>
      </c>
      <c r="DH202" s="40">
        <f t="shared" si="237"/>
        <v>15544844.39</v>
      </c>
      <c r="DI202" s="40">
        <f t="shared" si="237"/>
        <v>20201010.02</v>
      </c>
      <c r="DJ202" s="40">
        <f t="shared" si="237"/>
        <v>5255676.68</v>
      </c>
      <c r="DK202" s="40">
        <f t="shared" si="237"/>
        <v>3393704.31</v>
      </c>
      <c r="DL202" s="40">
        <f t="shared" si="237"/>
        <v>43811015.84</v>
      </c>
      <c r="DM202" s="40">
        <f t="shared" si="237"/>
        <v>3231966.15</v>
      </c>
      <c r="DN202" s="40">
        <f t="shared" si="237"/>
        <v>10671768.87</v>
      </c>
      <c r="DO202" s="40">
        <f t="shared" si="237"/>
        <v>22215118.07</v>
      </c>
      <c r="DP202" s="40">
        <f t="shared" si="237"/>
        <v>2377662.27</v>
      </c>
      <c r="DQ202" s="40">
        <f t="shared" si="237"/>
        <v>4185933.15</v>
      </c>
      <c r="DR202" s="40">
        <f t="shared" si="237"/>
        <v>10403289.370000001</v>
      </c>
      <c r="DS202" s="40">
        <f t="shared" si="237"/>
        <v>6429258.64</v>
      </c>
      <c r="DT202" s="40">
        <f t="shared" si="237"/>
        <v>2309531.72</v>
      </c>
      <c r="DU202" s="40">
        <f t="shared" si="237"/>
        <v>3383502.7399999998</v>
      </c>
      <c r="DV202" s="40">
        <f t="shared" si="237"/>
        <v>2287418.41</v>
      </c>
      <c r="DW202" s="40">
        <f t="shared" si="237"/>
        <v>3253765.67</v>
      </c>
      <c r="DX202" s="40">
        <f t="shared" si="237"/>
        <v>2833625.3899999997</v>
      </c>
      <c r="DY202" s="40">
        <f t="shared" si="237"/>
        <v>3388497.2199999997</v>
      </c>
      <c r="DZ202" s="40">
        <f t="shared" si="237"/>
        <v>8963614.930000002</v>
      </c>
      <c r="EA202" s="40">
        <f t="shared" si="237"/>
        <v>4479205.24</v>
      </c>
      <c r="EB202" s="40">
        <f aca="true" t="shared" si="238" ref="EB202:FX202">EB200+EB201</f>
        <v>4452290.34</v>
      </c>
      <c r="EC202" s="40">
        <f t="shared" si="238"/>
        <v>2586308.98</v>
      </c>
      <c r="ED202" s="40">
        <f t="shared" si="238"/>
        <v>15171320.040000001</v>
      </c>
      <c r="EE202" s="40">
        <f t="shared" si="238"/>
        <v>2474573.94</v>
      </c>
      <c r="EF202" s="40">
        <f t="shared" si="238"/>
        <v>11655177.8</v>
      </c>
      <c r="EG202" s="40">
        <f t="shared" si="238"/>
        <v>2587602.8</v>
      </c>
      <c r="EH202" s="40">
        <f t="shared" si="238"/>
        <v>2488209.6</v>
      </c>
      <c r="EI202" s="40">
        <f t="shared" si="238"/>
        <v>122271583.31</v>
      </c>
      <c r="EJ202" s="40">
        <f t="shared" si="238"/>
        <v>57344090.24</v>
      </c>
      <c r="EK202" s="40">
        <f t="shared" si="238"/>
        <v>4881712.2299999995</v>
      </c>
      <c r="EL202" s="40">
        <f t="shared" si="238"/>
        <v>3486730.07</v>
      </c>
      <c r="EM202" s="40">
        <f t="shared" si="238"/>
        <v>4741495.8</v>
      </c>
      <c r="EN202" s="40">
        <f t="shared" si="238"/>
        <v>8436285.89</v>
      </c>
      <c r="EO202" s="40">
        <f t="shared" si="238"/>
        <v>3691363.72</v>
      </c>
      <c r="EP202" s="40">
        <f t="shared" si="238"/>
        <v>3714240.0900000003</v>
      </c>
      <c r="EQ202" s="40">
        <f t="shared" si="238"/>
        <v>15442652.2</v>
      </c>
      <c r="ER202" s="40">
        <f t="shared" si="238"/>
        <v>3582311.71</v>
      </c>
      <c r="ES202" s="40">
        <f t="shared" si="238"/>
        <v>1601590.57</v>
      </c>
      <c r="ET202" s="40">
        <f t="shared" si="238"/>
        <v>2573310.55</v>
      </c>
      <c r="EU202" s="40">
        <f t="shared" si="238"/>
        <v>4896514.41</v>
      </c>
      <c r="EV202" s="40">
        <f t="shared" si="238"/>
        <v>1018102.77</v>
      </c>
      <c r="EW202" s="40">
        <f t="shared" si="238"/>
        <v>6755071.670000001</v>
      </c>
      <c r="EX202" s="40">
        <f t="shared" si="238"/>
        <v>2840523.8600000003</v>
      </c>
      <c r="EY202" s="40">
        <f t="shared" si="238"/>
        <v>8534610.86</v>
      </c>
      <c r="EZ202" s="40">
        <f t="shared" si="238"/>
        <v>1613979.81</v>
      </c>
      <c r="FA202" s="40">
        <f t="shared" si="238"/>
        <v>21890044.94</v>
      </c>
      <c r="FB202" s="40">
        <f t="shared" si="238"/>
        <v>3798987.91</v>
      </c>
      <c r="FC202" s="40">
        <f t="shared" si="238"/>
        <v>19301199.650000002</v>
      </c>
      <c r="FD202" s="40">
        <f t="shared" si="238"/>
        <v>3419571.25</v>
      </c>
      <c r="FE202" s="40">
        <f t="shared" si="238"/>
        <v>1423503.28</v>
      </c>
      <c r="FF202" s="40">
        <f t="shared" si="238"/>
        <v>2230261.27</v>
      </c>
      <c r="FG202" s="40">
        <f t="shared" si="238"/>
        <v>1531925.94</v>
      </c>
      <c r="FH202" s="40">
        <f t="shared" si="238"/>
        <v>1312373.53</v>
      </c>
      <c r="FI202" s="40">
        <f t="shared" si="238"/>
        <v>13204174.03</v>
      </c>
      <c r="FJ202" s="40">
        <f t="shared" si="238"/>
        <v>11863974.959999999</v>
      </c>
      <c r="FK202" s="40">
        <f t="shared" si="238"/>
        <v>14530898</v>
      </c>
      <c r="FL202" s="40">
        <f t="shared" si="238"/>
        <v>25735024.080000002</v>
      </c>
      <c r="FM202" s="40">
        <f t="shared" si="238"/>
        <v>20007727.07</v>
      </c>
      <c r="FN202" s="40">
        <f t="shared" si="238"/>
        <v>129169616.58</v>
      </c>
      <c r="FO202" s="40">
        <f t="shared" si="238"/>
        <v>8241025.54</v>
      </c>
      <c r="FP202" s="40">
        <f t="shared" si="238"/>
        <v>16873251.25</v>
      </c>
      <c r="FQ202" s="40">
        <f t="shared" si="238"/>
        <v>6492758.83</v>
      </c>
      <c r="FR202" s="40">
        <f t="shared" si="238"/>
        <v>1934471.73</v>
      </c>
      <c r="FS202" s="40">
        <f t="shared" si="238"/>
        <v>1970333.8099999998</v>
      </c>
      <c r="FT202" s="40">
        <f t="shared" si="238"/>
        <v>1478324</v>
      </c>
      <c r="FU202" s="40">
        <f t="shared" si="238"/>
        <v>6189553.5</v>
      </c>
      <c r="FV202" s="40">
        <f t="shared" si="238"/>
        <v>4971957.98</v>
      </c>
      <c r="FW202" s="40">
        <f t="shared" si="238"/>
        <v>1792066.6300000001</v>
      </c>
      <c r="FX202" s="40">
        <f t="shared" si="238"/>
        <v>1293756.99</v>
      </c>
      <c r="FY202" s="40"/>
      <c r="FZ202" s="66"/>
      <c r="GA202" s="66"/>
      <c r="GB202" s="66"/>
      <c r="GC202" s="66"/>
      <c r="GD202" s="66"/>
      <c r="GG202" s="10"/>
    </row>
    <row r="203" spans="1:193" ht="15">
      <c r="A203" s="3" t="s">
        <v>527</v>
      </c>
      <c r="B203" s="5" t="s">
        <v>528</v>
      </c>
      <c r="C203" s="40">
        <f>C195</f>
        <v>36938420.49600001</v>
      </c>
      <c r="D203" s="40">
        <f aca="true" t="shared" si="239" ref="D203:BO203">D195</f>
        <v>286968617.556</v>
      </c>
      <c r="E203" s="40">
        <f t="shared" si="239"/>
        <v>47227957.440000005</v>
      </c>
      <c r="F203" s="40">
        <f t="shared" si="239"/>
        <v>99210863.27200001</v>
      </c>
      <c r="G203" s="40">
        <f t="shared" si="239"/>
        <v>7317172.044000001</v>
      </c>
      <c r="H203" s="40">
        <f t="shared" si="239"/>
        <v>6604491.720000001</v>
      </c>
      <c r="I203" s="40">
        <f t="shared" si="239"/>
        <v>72312336.824</v>
      </c>
      <c r="J203" s="40">
        <f t="shared" si="239"/>
        <v>14720937.840000002</v>
      </c>
      <c r="K203" s="40">
        <f t="shared" si="239"/>
        <v>2106427.3800000004</v>
      </c>
      <c r="L203" s="40">
        <f t="shared" si="239"/>
        <v>22016805.072</v>
      </c>
      <c r="M203" s="40">
        <f t="shared" si="239"/>
        <v>10160333.568</v>
      </c>
      <c r="N203" s="40">
        <f t="shared" si="239"/>
        <v>336611218.836</v>
      </c>
      <c r="O203" s="40">
        <f t="shared" si="239"/>
        <v>104164036.63200001</v>
      </c>
      <c r="P203" s="40">
        <f t="shared" si="239"/>
        <v>1133965.8</v>
      </c>
      <c r="Q203" s="40">
        <f t="shared" si="239"/>
        <v>235142584.54800004</v>
      </c>
      <c r="R203" s="40">
        <f t="shared" si="239"/>
        <v>3278879.2920000004</v>
      </c>
      <c r="S203" s="40">
        <f t="shared" si="239"/>
        <v>10778860.367999999</v>
      </c>
      <c r="T203" s="40">
        <f t="shared" si="239"/>
        <v>1044623.04</v>
      </c>
      <c r="U203" s="40">
        <f t="shared" si="239"/>
        <v>448088.30399999995</v>
      </c>
      <c r="V203" s="40">
        <f t="shared" si="239"/>
        <v>1908498.804</v>
      </c>
      <c r="W203" s="41">
        <f t="shared" si="239"/>
        <v>2770745.7520000003</v>
      </c>
      <c r="X203" s="40">
        <f t="shared" si="239"/>
        <v>334691.72400000005</v>
      </c>
      <c r="Y203" s="40">
        <f t="shared" si="239"/>
        <v>3808063.3320000004</v>
      </c>
      <c r="Z203" s="40">
        <f t="shared" si="239"/>
        <v>1727064.2760000003</v>
      </c>
      <c r="AA203" s="40">
        <f t="shared" si="239"/>
        <v>171166295.86800003</v>
      </c>
      <c r="AB203" s="40">
        <f t="shared" si="239"/>
        <v>190185307.71600002</v>
      </c>
      <c r="AC203" s="40">
        <f t="shared" si="239"/>
        <v>6412748.4120000005</v>
      </c>
      <c r="AD203" s="40">
        <f t="shared" si="239"/>
        <v>7421634.348000001</v>
      </c>
      <c r="AE203" s="40">
        <f t="shared" si="239"/>
        <v>672819.7080000001</v>
      </c>
      <c r="AF203" s="40">
        <f t="shared" si="239"/>
        <v>1344952.164</v>
      </c>
      <c r="AG203" s="40">
        <f t="shared" si="239"/>
        <v>6418246.428000001</v>
      </c>
      <c r="AH203" s="40">
        <f t="shared" si="239"/>
        <v>7505479.092</v>
      </c>
      <c r="AI203" s="40">
        <f t="shared" si="239"/>
        <v>2257622.8200000003</v>
      </c>
      <c r="AJ203" s="40">
        <f t="shared" si="239"/>
        <v>1899564.528</v>
      </c>
      <c r="AK203" s="40">
        <f t="shared" si="239"/>
        <v>1489962.3360000001</v>
      </c>
      <c r="AL203" s="40">
        <f t="shared" si="239"/>
        <v>1834275.588</v>
      </c>
      <c r="AM203" s="40">
        <f t="shared" si="239"/>
        <v>3543080.1840000004</v>
      </c>
      <c r="AN203" s="40">
        <f t="shared" si="239"/>
        <v>3287813.5680000004</v>
      </c>
      <c r="AO203" s="40">
        <f t="shared" si="239"/>
        <v>35330938.067999996</v>
      </c>
      <c r="AP203" s="40">
        <f t="shared" si="239"/>
        <v>495347470.488</v>
      </c>
      <c r="AQ203" s="40">
        <f t="shared" si="239"/>
        <v>1823279.556</v>
      </c>
      <c r="AR203" s="40">
        <f t="shared" si="239"/>
        <v>388019696.652</v>
      </c>
      <c r="AS203" s="40">
        <f t="shared" si="239"/>
        <v>41705200.36800001</v>
      </c>
      <c r="AT203" s="40">
        <f t="shared" si="239"/>
        <v>18557865.756</v>
      </c>
      <c r="AU203" s="40">
        <f t="shared" si="239"/>
        <v>2438370.0960000004</v>
      </c>
      <c r="AV203" s="40">
        <f t="shared" si="239"/>
        <v>2070003.0240000004</v>
      </c>
      <c r="AW203" s="40">
        <f t="shared" si="239"/>
        <v>1685141.9040000003</v>
      </c>
      <c r="AX203" s="40">
        <f t="shared" si="239"/>
        <v>400667.916</v>
      </c>
      <c r="AY203" s="40">
        <f t="shared" si="239"/>
        <v>4282954.464</v>
      </c>
      <c r="AZ203" s="40">
        <f t="shared" si="239"/>
        <v>71249476.596</v>
      </c>
      <c r="BA203" s="40">
        <f t="shared" si="239"/>
        <v>57193798.69200001</v>
      </c>
      <c r="BB203" s="40">
        <f t="shared" si="239"/>
        <v>47790816.828</v>
      </c>
      <c r="BC203" s="40">
        <f t="shared" si="239"/>
        <v>207781467.928</v>
      </c>
      <c r="BD203" s="40">
        <f t="shared" si="239"/>
        <v>30764148.528000005</v>
      </c>
      <c r="BE203" s="40">
        <f t="shared" si="239"/>
        <v>9188559.24</v>
      </c>
      <c r="BF203" s="40">
        <f t="shared" si="239"/>
        <v>146941725.46400002</v>
      </c>
      <c r="BG203" s="40">
        <f t="shared" si="239"/>
        <v>6031323.552</v>
      </c>
      <c r="BH203" s="40">
        <f t="shared" si="239"/>
        <v>4508373.12</v>
      </c>
      <c r="BI203" s="40">
        <f t="shared" si="239"/>
        <v>1898190.024</v>
      </c>
      <c r="BJ203" s="40">
        <f t="shared" si="239"/>
        <v>38769947.076000005</v>
      </c>
      <c r="BK203" s="40">
        <f t="shared" si="239"/>
        <v>94139778.96000001</v>
      </c>
      <c r="BL203" s="40">
        <f t="shared" si="239"/>
        <v>1706351.712</v>
      </c>
      <c r="BM203" s="40">
        <f t="shared" si="239"/>
        <v>2264495.3400000003</v>
      </c>
      <c r="BN203" s="40">
        <f t="shared" si="239"/>
        <v>26556104.532000005</v>
      </c>
      <c r="BO203" s="40">
        <f t="shared" si="239"/>
        <v>11628303.84</v>
      </c>
      <c r="BP203" s="40">
        <f aca="true" t="shared" si="240" ref="BP203:EA203">BP195</f>
        <v>1568309.064</v>
      </c>
      <c r="BQ203" s="40">
        <f t="shared" si="240"/>
        <v>37053878.832</v>
      </c>
      <c r="BR203" s="40">
        <f t="shared" si="240"/>
        <v>32809510.756000005</v>
      </c>
      <c r="BS203" s="40">
        <f t="shared" si="240"/>
        <v>8405091.96</v>
      </c>
      <c r="BT203" s="40">
        <f t="shared" si="240"/>
        <v>2231507.244</v>
      </c>
      <c r="BU203" s="40">
        <f t="shared" si="240"/>
        <v>3247952.9520000005</v>
      </c>
      <c r="BV203" s="40">
        <f t="shared" si="240"/>
        <v>9376179.036</v>
      </c>
      <c r="BW203" s="40">
        <f t="shared" si="240"/>
        <v>11626242.084</v>
      </c>
      <c r="BX203" s="40">
        <f t="shared" si="240"/>
        <v>585538.704</v>
      </c>
      <c r="BY203" s="40">
        <f t="shared" si="240"/>
        <v>4320066.072000001</v>
      </c>
      <c r="BZ203" s="40">
        <f t="shared" si="240"/>
        <v>1757303.3640000003</v>
      </c>
      <c r="CA203" s="40">
        <f t="shared" si="240"/>
        <v>1396496.0640000002</v>
      </c>
      <c r="CB203" s="40">
        <f t="shared" si="240"/>
        <v>559382968.924</v>
      </c>
      <c r="CC203" s="40">
        <f t="shared" si="240"/>
        <v>1254234.9000000001</v>
      </c>
      <c r="CD203" s="40">
        <f t="shared" si="240"/>
        <v>531933.0480000001</v>
      </c>
      <c r="CE203" s="40">
        <f t="shared" si="240"/>
        <v>1120908.0120000003</v>
      </c>
      <c r="CF203" s="40">
        <f t="shared" si="240"/>
        <v>786903.54</v>
      </c>
      <c r="CG203" s="40">
        <f t="shared" si="240"/>
        <v>1448039.964</v>
      </c>
      <c r="CH203" s="40">
        <f t="shared" si="240"/>
        <v>825389.652</v>
      </c>
      <c r="CI203" s="40">
        <f t="shared" si="240"/>
        <v>4993573.032000001</v>
      </c>
      <c r="CJ203" s="40">
        <f t="shared" si="240"/>
        <v>7555648.488</v>
      </c>
      <c r="CK203" s="40">
        <f t="shared" si="240"/>
        <v>31681629.948000006</v>
      </c>
      <c r="CL203" s="40">
        <f t="shared" si="240"/>
        <v>9187871.988000002</v>
      </c>
      <c r="CM203" s="40">
        <f t="shared" si="240"/>
        <v>5421043.776</v>
      </c>
      <c r="CN203" s="40">
        <f t="shared" si="240"/>
        <v>173900871.576</v>
      </c>
      <c r="CO203" s="40">
        <f t="shared" si="240"/>
        <v>99594498.08399999</v>
      </c>
      <c r="CP203" s="40">
        <f t="shared" si="240"/>
        <v>8082770.772</v>
      </c>
      <c r="CQ203" s="40">
        <f t="shared" si="240"/>
        <v>10189885.404000001</v>
      </c>
      <c r="CR203" s="40">
        <f t="shared" si="240"/>
        <v>1428109.656</v>
      </c>
      <c r="CS203" s="40">
        <f t="shared" si="240"/>
        <v>2272742.364</v>
      </c>
      <c r="CT203" s="40">
        <f t="shared" si="240"/>
        <v>911296.152</v>
      </c>
      <c r="CU203" s="40">
        <f t="shared" si="240"/>
        <v>3285350.1720000003</v>
      </c>
      <c r="CV203" s="40">
        <f t="shared" si="240"/>
        <v>399980.66400000005</v>
      </c>
      <c r="CW203" s="40">
        <f t="shared" si="240"/>
        <v>1219872.3</v>
      </c>
      <c r="CX203" s="40">
        <f t="shared" si="240"/>
        <v>3280253.796</v>
      </c>
      <c r="CY203" s="40">
        <f t="shared" si="240"/>
        <v>1768489.704</v>
      </c>
      <c r="CZ203" s="40">
        <f t="shared" si="240"/>
        <v>16237015.752000004</v>
      </c>
      <c r="DA203" s="40">
        <f t="shared" si="240"/>
        <v>1267979.9400000002</v>
      </c>
      <c r="DB203" s="40">
        <f t="shared" si="240"/>
        <v>2090620.584</v>
      </c>
      <c r="DC203" s="40">
        <f t="shared" si="240"/>
        <v>1053557.316</v>
      </c>
      <c r="DD203" s="40">
        <f t="shared" si="240"/>
        <v>1041186.78</v>
      </c>
      <c r="DE203" s="40">
        <f t="shared" si="240"/>
        <v>3274755.7800000003</v>
      </c>
      <c r="DF203" s="40">
        <f t="shared" si="240"/>
        <v>146832077.05200002</v>
      </c>
      <c r="DG203" s="40">
        <f t="shared" si="240"/>
        <v>807521.1000000001</v>
      </c>
      <c r="DH203" s="40">
        <f t="shared" si="240"/>
        <v>15973110.984</v>
      </c>
      <c r="DI203" s="40">
        <f t="shared" si="240"/>
        <v>20123425.812</v>
      </c>
      <c r="DJ203" s="40">
        <f t="shared" si="240"/>
        <v>4681560.624000001</v>
      </c>
      <c r="DK203" s="40">
        <f t="shared" si="240"/>
        <v>2628051.648</v>
      </c>
      <c r="DL203" s="40">
        <f t="shared" si="240"/>
        <v>42000031.476</v>
      </c>
      <c r="DM203" s="40">
        <f t="shared" si="240"/>
        <v>2176527.0840000003</v>
      </c>
      <c r="DN203" s="40">
        <f t="shared" si="240"/>
        <v>9963779.496000001</v>
      </c>
      <c r="DO203" s="40">
        <f t="shared" si="240"/>
        <v>20682161.688</v>
      </c>
      <c r="DP203" s="40">
        <f t="shared" si="240"/>
        <v>1385500.0320000001</v>
      </c>
      <c r="DQ203" s="40">
        <f t="shared" si="240"/>
        <v>3615632.7720000003</v>
      </c>
      <c r="DR203" s="40">
        <f t="shared" si="240"/>
        <v>9716368.776</v>
      </c>
      <c r="DS203" s="40">
        <f t="shared" si="240"/>
        <v>5644400.676</v>
      </c>
      <c r="DT203" s="40">
        <f t="shared" si="240"/>
        <v>1306466.0520000001</v>
      </c>
      <c r="DU203" s="40">
        <f t="shared" si="240"/>
        <v>2745571.74</v>
      </c>
      <c r="DV203" s="40">
        <f t="shared" si="240"/>
        <v>1353199.188</v>
      </c>
      <c r="DW203" s="40">
        <f t="shared" si="240"/>
        <v>2528400.108</v>
      </c>
      <c r="DX203" s="40">
        <f t="shared" si="240"/>
        <v>1664524.344</v>
      </c>
      <c r="DY203" s="40">
        <f t="shared" si="240"/>
        <v>2344903.824</v>
      </c>
      <c r="DZ203" s="40">
        <f t="shared" si="240"/>
        <v>8197541.856000001</v>
      </c>
      <c r="EA203" s="40">
        <f t="shared" si="240"/>
        <v>3772326.228000001</v>
      </c>
      <c r="EB203" s="40">
        <f aca="true" t="shared" si="241" ref="EB203:FX203">EB195</f>
        <v>4020424.2</v>
      </c>
      <c r="EC203" s="40">
        <f t="shared" si="241"/>
        <v>1953857.4360000002</v>
      </c>
      <c r="ED203" s="40">
        <f t="shared" si="241"/>
        <v>11108054.076000001</v>
      </c>
      <c r="EE203" s="40">
        <f t="shared" si="241"/>
        <v>1670709.612</v>
      </c>
      <c r="EF203" s="40">
        <f t="shared" si="241"/>
        <v>11062008.192</v>
      </c>
      <c r="EG203" s="40">
        <f t="shared" si="241"/>
        <v>1924305.6</v>
      </c>
      <c r="EH203" s="40">
        <f t="shared" si="241"/>
        <v>1689952.668</v>
      </c>
      <c r="EI203" s="40">
        <f t="shared" si="241"/>
        <v>118601139.396</v>
      </c>
      <c r="EJ203" s="40">
        <f t="shared" si="241"/>
        <v>58851450.515999995</v>
      </c>
      <c r="EK203" s="40">
        <f t="shared" si="241"/>
        <v>4505624.112</v>
      </c>
      <c r="EL203" s="40">
        <f t="shared" si="241"/>
        <v>3175791.4920000006</v>
      </c>
      <c r="EM203" s="40">
        <f t="shared" si="241"/>
        <v>4132446.2760000005</v>
      </c>
      <c r="EN203" s="40">
        <f t="shared" si="241"/>
        <v>7853031.288000001</v>
      </c>
      <c r="EO203" s="40">
        <f t="shared" si="241"/>
        <v>3296747.844</v>
      </c>
      <c r="EP203" s="40">
        <f t="shared" si="241"/>
        <v>2860342.824</v>
      </c>
      <c r="EQ203" s="40">
        <f t="shared" si="241"/>
        <v>14636405.844</v>
      </c>
      <c r="ER203" s="40">
        <f t="shared" si="241"/>
        <v>2714645.4000000004</v>
      </c>
      <c r="ES203" s="40">
        <f t="shared" si="241"/>
        <v>846694.464</v>
      </c>
      <c r="ET203" s="40">
        <f t="shared" si="241"/>
        <v>1432233.168</v>
      </c>
      <c r="EU203" s="40">
        <f t="shared" si="241"/>
        <v>4040354.508000001</v>
      </c>
      <c r="EV203" s="40">
        <f t="shared" si="241"/>
        <v>447401.05199999997</v>
      </c>
      <c r="EW203" s="40">
        <f t="shared" si="241"/>
        <v>4660255.812</v>
      </c>
      <c r="EX203" s="40">
        <f t="shared" si="241"/>
        <v>1863140.1720000003</v>
      </c>
      <c r="EY203" s="40">
        <f t="shared" si="241"/>
        <v>8235258.892</v>
      </c>
      <c r="EZ203" s="40">
        <f t="shared" si="241"/>
        <v>826764.1560000001</v>
      </c>
      <c r="FA203" s="40">
        <f t="shared" si="241"/>
        <v>19948176.552</v>
      </c>
      <c r="FB203" s="40">
        <f t="shared" si="241"/>
        <v>3240393.18</v>
      </c>
      <c r="FC203" s="40">
        <f t="shared" si="241"/>
        <v>19250615.772</v>
      </c>
      <c r="FD203" s="40">
        <f t="shared" si="241"/>
        <v>2746258.9920000006</v>
      </c>
      <c r="FE203" s="40">
        <f t="shared" si="241"/>
        <v>705807.8040000001</v>
      </c>
      <c r="FF203" s="40">
        <f t="shared" si="241"/>
        <v>1300968.036</v>
      </c>
      <c r="FG203" s="40">
        <f t="shared" si="241"/>
        <v>773158.5</v>
      </c>
      <c r="FH203" s="40">
        <f t="shared" si="241"/>
        <v>653576.652</v>
      </c>
      <c r="FI203" s="40">
        <f t="shared" si="241"/>
        <v>12478434.564000001</v>
      </c>
      <c r="FJ203" s="40">
        <f t="shared" si="241"/>
        <v>11616620.556</v>
      </c>
      <c r="FK203" s="40">
        <f t="shared" si="241"/>
        <v>14058426.912</v>
      </c>
      <c r="FL203" s="40">
        <f t="shared" si="241"/>
        <v>26660566.836000003</v>
      </c>
      <c r="FM203" s="40">
        <f t="shared" si="241"/>
        <v>20195587.272</v>
      </c>
      <c r="FN203" s="40">
        <f t="shared" si="241"/>
        <v>125268858.30000001</v>
      </c>
      <c r="FO203" s="40">
        <f t="shared" si="241"/>
        <v>7728148.74</v>
      </c>
      <c r="FP203" s="40">
        <f t="shared" si="241"/>
        <v>15633608.496</v>
      </c>
      <c r="FQ203" s="40">
        <f t="shared" si="241"/>
        <v>5821024.44</v>
      </c>
      <c r="FR203" s="40">
        <f t="shared" si="241"/>
        <v>1024005.4800000001</v>
      </c>
      <c r="FS203" s="40">
        <f t="shared" si="241"/>
        <v>1079672.892</v>
      </c>
      <c r="FT203" s="40">
        <f t="shared" si="241"/>
        <v>737421.3960000001</v>
      </c>
      <c r="FU203" s="40">
        <f t="shared" si="241"/>
        <v>5424480.036000001</v>
      </c>
      <c r="FV203" s="40">
        <f t="shared" si="241"/>
        <v>4421092.116</v>
      </c>
      <c r="FW203" s="40">
        <f t="shared" si="241"/>
        <v>936037.2239999999</v>
      </c>
      <c r="FX203" s="40">
        <f t="shared" si="241"/>
        <v>584164.2000000001</v>
      </c>
      <c r="FY203" s="40"/>
      <c r="FZ203" s="66">
        <f>SUM(C203:FX203)</f>
        <v>5422956621.112002</v>
      </c>
      <c r="GA203" s="66"/>
      <c r="GB203" s="66"/>
      <c r="GC203" s="66"/>
      <c r="GD203" s="66"/>
      <c r="GE203" s="2"/>
      <c r="GF203" s="2"/>
      <c r="GG203" s="10"/>
      <c r="GH203" s="40"/>
      <c r="GI203" s="40"/>
      <c r="GJ203" s="40"/>
      <c r="GK203" s="40"/>
    </row>
    <row r="204" spans="1:189" ht="15">
      <c r="A204" s="3" t="s">
        <v>529</v>
      </c>
      <c r="B204" s="5" t="s">
        <v>530</v>
      </c>
      <c r="C204" s="40">
        <f aca="true" t="shared" si="242" ref="C204:BN204">IF(C179&gt;0,C179,999999999.99)</f>
        <v>80597916.8</v>
      </c>
      <c r="D204" s="40">
        <f t="shared" si="242"/>
        <v>999999999.99</v>
      </c>
      <c r="E204" s="40">
        <f t="shared" si="242"/>
        <v>130410836.16</v>
      </c>
      <c r="F204" s="40">
        <f t="shared" si="242"/>
        <v>999999999.99</v>
      </c>
      <c r="G204" s="40">
        <f t="shared" si="242"/>
        <v>999999999.99</v>
      </c>
      <c r="H204" s="40">
        <f t="shared" si="242"/>
        <v>999999999.99</v>
      </c>
      <c r="I204" s="40">
        <f t="shared" si="242"/>
        <v>229176799.47</v>
      </c>
      <c r="J204" s="40">
        <f t="shared" si="242"/>
        <v>21052186.45</v>
      </c>
      <c r="K204" s="40">
        <f t="shared" si="242"/>
        <v>999999999.99</v>
      </c>
      <c r="L204" s="40">
        <f t="shared" si="242"/>
        <v>36375721.35</v>
      </c>
      <c r="M204" s="40">
        <f t="shared" si="242"/>
        <v>15776498.56</v>
      </c>
      <c r="N204" s="40">
        <f t="shared" si="242"/>
        <v>999999999.99</v>
      </c>
      <c r="O204" s="40">
        <f t="shared" si="242"/>
        <v>999999999.99</v>
      </c>
      <c r="P204" s="40">
        <f t="shared" si="242"/>
        <v>999999999.99</v>
      </c>
      <c r="Q204" s="40">
        <f t="shared" si="242"/>
        <v>1814463256.97</v>
      </c>
      <c r="R204" s="40">
        <f t="shared" si="242"/>
        <v>999999999.99</v>
      </c>
      <c r="S204" s="40">
        <f t="shared" si="242"/>
        <v>14338703.57</v>
      </c>
      <c r="T204" s="40">
        <f t="shared" si="242"/>
        <v>999999999.99</v>
      </c>
      <c r="U204" s="40">
        <f t="shared" si="242"/>
        <v>999999999.99</v>
      </c>
      <c r="V204" s="40">
        <f t="shared" si="242"/>
        <v>999999999.99</v>
      </c>
      <c r="W204" s="41">
        <f t="shared" si="242"/>
        <v>999999999.99</v>
      </c>
      <c r="X204" s="40">
        <f t="shared" si="242"/>
        <v>999999999.99</v>
      </c>
      <c r="Y204" s="40">
        <f t="shared" si="242"/>
        <v>4355554.27</v>
      </c>
      <c r="Z204" s="40">
        <f t="shared" si="242"/>
        <v>999999999.99</v>
      </c>
      <c r="AA204" s="40">
        <f t="shared" si="242"/>
        <v>999999999.99</v>
      </c>
      <c r="AB204" s="40">
        <f t="shared" si="242"/>
        <v>999999999.99</v>
      </c>
      <c r="AC204" s="40">
        <f t="shared" si="242"/>
        <v>999999999.99</v>
      </c>
      <c r="AD204" s="40">
        <f t="shared" si="242"/>
        <v>999999999.99</v>
      </c>
      <c r="AE204" s="40">
        <f t="shared" si="242"/>
        <v>999999999.99</v>
      </c>
      <c r="AF204" s="40">
        <f t="shared" si="242"/>
        <v>999999999.99</v>
      </c>
      <c r="AG204" s="40">
        <f t="shared" si="242"/>
        <v>999999999.99</v>
      </c>
      <c r="AH204" s="40">
        <f t="shared" si="242"/>
        <v>9443148.13</v>
      </c>
      <c r="AI204" s="40">
        <f t="shared" si="242"/>
        <v>999999999.99</v>
      </c>
      <c r="AJ204" s="40">
        <f t="shared" si="242"/>
        <v>999999999.99</v>
      </c>
      <c r="AK204" s="40">
        <f t="shared" si="242"/>
        <v>999999999.99</v>
      </c>
      <c r="AL204" s="40">
        <f t="shared" si="242"/>
        <v>999999999.99</v>
      </c>
      <c r="AM204" s="40">
        <f t="shared" si="242"/>
        <v>4083225.5</v>
      </c>
      <c r="AN204" s="40">
        <f t="shared" si="242"/>
        <v>3801850.69</v>
      </c>
      <c r="AO204" s="40">
        <f t="shared" si="242"/>
        <v>60460960.19</v>
      </c>
      <c r="AP204" s="40">
        <f t="shared" si="242"/>
        <v>7672010491.34</v>
      </c>
      <c r="AQ204" s="40">
        <f t="shared" si="242"/>
        <v>999999999.99</v>
      </c>
      <c r="AR204" s="40">
        <f t="shared" si="242"/>
        <v>999999999.99</v>
      </c>
      <c r="AS204" s="40">
        <f t="shared" si="242"/>
        <v>81899687.89</v>
      </c>
      <c r="AT204" s="40">
        <f t="shared" si="242"/>
        <v>999999999.99</v>
      </c>
      <c r="AU204" s="40">
        <f t="shared" si="242"/>
        <v>999999999.99</v>
      </c>
      <c r="AV204" s="40">
        <f t="shared" si="242"/>
        <v>999999999.99</v>
      </c>
      <c r="AW204" s="40">
        <f t="shared" si="242"/>
        <v>999999999.99</v>
      </c>
      <c r="AX204" s="40">
        <f t="shared" si="242"/>
        <v>999999999.99</v>
      </c>
      <c r="AY204" s="40">
        <f t="shared" si="242"/>
        <v>999999999.99</v>
      </c>
      <c r="AZ204" s="40">
        <f t="shared" si="242"/>
        <v>227973007.3</v>
      </c>
      <c r="BA204" s="40">
        <f t="shared" si="242"/>
        <v>999999999.99</v>
      </c>
      <c r="BB204" s="40">
        <f t="shared" si="242"/>
        <v>999999999.99</v>
      </c>
      <c r="BC204" s="40">
        <f t="shared" si="242"/>
        <v>1095886887.19</v>
      </c>
      <c r="BD204" s="40">
        <f t="shared" si="242"/>
        <v>999999999.99</v>
      </c>
      <c r="BE204" s="40">
        <f t="shared" si="242"/>
        <v>999999999.99</v>
      </c>
      <c r="BF204" s="40">
        <f t="shared" si="242"/>
        <v>999999999.99</v>
      </c>
      <c r="BG204" s="40">
        <f t="shared" si="242"/>
        <v>7713274.16</v>
      </c>
      <c r="BH204" s="40">
        <f t="shared" si="242"/>
        <v>999999999.99</v>
      </c>
      <c r="BI204" s="40">
        <f t="shared" si="242"/>
        <v>999999999.99</v>
      </c>
      <c r="BJ204" s="40">
        <f t="shared" si="242"/>
        <v>999999999.99</v>
      </c>
      <c r="BK204" s="40">
        <f t="shared" si="242"/>
        <v>999999999.99</v>
      </c>
      <c r="BL204" s="40">
        <f t="shared" si="242"/>
        <v>999999999.99</v>
      </c>
      <c r="BM204" s="40">
        <f t="shared" si="242"/>
        <v>999999999.99</v>
      </c>
      <c r="BN204" s="40">
        <f t="shared" si="242"/>
        <v>40464348.41</v>
      </c>
      <c r="BO204" s="40">
        <f aca="true" t="shared" si="243" ref="BO204:DZ204">IF(BO179&gt;0,BO179,999999999.99)</f>
        <v>14851451.26</v>
      </c>
      <c r="BP204" s="40">
        <f t="shared" si="243"/>
        <v>999999999.99</v>
      </c>
      <c r="BQ204" s="40">
        <f t="shared" si="243"/>
        <v>71397689.54</v>
      </c>
      <c r="BR204" s="40">
        <f t="shared" si="243"/>
        <v>54783472.11</v>
      </c>
      <c r="BS204" s="40">
        <f t="shared" si="243"/>
        <v>10865175.72</v>
      </c>
      <c r="BT204" s="40">
        <f t="shared" si="243"/>
        <v>999999999.99</v>
      </c>
      <c r="BU204" s="40">
        <f t="shared" si="243"/>
        <v>999999999.99</v>
      </c>
      <c r="BV204" s="40">
        <f t="shared" si="243"/>
        <v>999999999.99</v>
      </c>
      <c r="BW204" s="40">
        <f t="shared" si="243"/>
        <v>999999999.99</v>
      </c>
      <c r="BX204" s="40">
        <f t="shared" si="243"/>
        <v>999999999.99</v>
      </c>
      <c r="BY204" s="40">
        <f t="shared" si="243"/>
        <v>5029454.72</v>
      </c>
      <c r="BZ204" s="40">
        <f t="shared" si="243"/>
        <v>999999999.99</v>
      </c>
      <c r="CA204" s="40">
        <f t="shared" si="243"/>
        <v>999999999.99</v>
      </c>
      <c r="CB204" s="40">
        <f t="shared" si="243"/>
        <v>999999999.99</v>
      </c>
      <c r="CC204" s="40">
        <f t="shared" si="243"/>
        <v>999999999.99</v>
      </c>
      <c r="CD204" s="40">
        <f t="shared" si="243"/>
        <v>999999999.99</v>
      </c>
      <c r="CE204" s="40">
        <f t="shared" si="243"/>
        <v>999999999.99</v>
      </c>
      <c r="CF204" s="40">
        <f t="shared" si="243"/>
        <v>999999999.99</v>
      </c>
      <c r="CG204" s="40">
        <f t="shared" si="243"/>
        <v>999999999.99</v>
      </c>
      <c r="CH204" s="40">
        <f t="shared" si="243"/>
        <v>999999999.99</v>
      </c>
      <c r="CI204" s="40">
        <f t="shared" si="243"/>
        <v>5677327.3</v>
      </c>
      <c r="CJ204" s="40">
        <f t="shared" si="243"/>
        <v>10115751.35</v>
      </c>
      <c r="CK204" s="40">
        <f t="shared" si="243"/>
        <v>999999999.99</v>
      </c>
      <c r="CL204" s="40">
        <f t="shared" si="243"/>
        <v>999999999.99</v>
      </c>
      <c r="CM204" s="40">
        <f t="shared" si="243"/>
        <v>6992567.37</v>
      </c>
      <c r="CN204" s="40">
        <f t="shared" si="243"/>
        <v>999999999.99</v>
      </c>
      <c r="CO204" s="40">
        <f t="shared" si="243"/>
        <v>999999999.99</v>
      </c>
      <c r="CP204" s="40">
        <f t="shared" si="243"/>
        <v>999999999.99</v>
      </c>
      <c r="CQ204" s="40">
        <f t="shared" si="243"/>
        <v>13575431.19</v>
      </c>
      <c r="CR204" s="40">
        <f t="shared" si="243"/>
        <v>999999999.99</v>
      </c>
      <c r="CS204" s="40">
        <f t="shared" si="243"/>
        <v>999999999.99</v>
      </c>
      <c r="CT204" s="40">
        <f t="shared" si="243"/>
        <v>999999999.99</v>
      </c>
      <c r="CU204" s="40">
        <f t="shared" si="243"/>
        <v>999999999.99</v>
      </c>
      <c r="CV204" s="40">
        <f t="shared" si="243"/>
        <v>999999999.99</v>
      </c>
      <c r="CW204" s="40">
        <f t="shared" si="243"/>
        <v>999999999.99</v>
      </c>
      <c r="CX204" s="40">
        <f t="shared" si="243"/>
        <v>3782703.41</v>
      </c>
      <c r="CY204" s="40">
        <f t="shared" si="243"/>
        <v>999999999.99</v>
      </c>
      <c r="CZ204" s="40">
        <f t="shared" si="243"/>
        <v>22727093.75</v>
      </c>
      <c r="DA204" s="40">
        <f t="shared" si="243"/>
        <v>999999999.99</v>
      </c>
      <c r="DB204" s="40">
        <f t="shared" si="243"/>
        <v>999999999.99</v>
      </c>
      <c r="DC204" s="40">
        <f t="shared" si="243"/>
        <v>999999999.99</v>
      </c>
      <c r="DD204" s="40">
        <f t="shared" si="243"/>
        <v>999999999.99</v>
      </c>
      <c r="DE204" s="40">
        <f t="shared" si="243"/>
        <v>999999999.99</v>
      </c>
      <c r="DF204" s="40">
        <f t="shared" si="243"/>
        <v>533444104.93</v>
      </c>
      <c r="DG204" s="40">
        <f t="shared" si="243"/>
        <v>999999999.99</v>
      </c>
      <c r="DH204" s="40">
        <f t="shared" si="243"/>
        <v>999999999.99</v>
      </c>
      <c r="DI204" s="40">
        <f t="shared" si="243"/>
        <v>30866448.13</v>
      </c>
      <c r="DJ204" s="40">
        <f t="shared" si="243"/>
        <v>5561051.62</v>
      </c>
      <c r="DK204" s="40">
        <f t="shared" si="243"/>
        <v>999999999.99</v>
      </c>
      <c r="DL204" s="40">
        <f t="shared" si="243"/>
        <v>86017861.5</v>
      </c>
      <c r="DM204" s="40">
        <f t="shared" si="243"/>
        <v>999999999.99</v>
      </c>
      <c r="DN204" s="40">
        <f t="shared" si="243"/>
        <v>13231888.24</v>
      </c>
      <c r="DO204" s="40">
        <f t="shared" si="243"/>
        <v>35909988.14</v>
      </c>
      <c r="DP204" s="40">
        <f t="shared" si="243"/>
        <v>999999999.99</v>
      </c>
      <c r="DQ204" s="40">
        <f t="shared" si="243"/>
        <v>999999999.99</v>
      </c>
      <c r="DR204" s="40">
        <f t="shared" si="243"/>
        <v>12977204.22</v>
      </c>
      <c r="DS204" s="40">
        <f t="shared" si="243"/>
        <v>7042610.46</v>
      </c>
      <c r="DT204" s="40">
        <f t="shared" si="243"/>
        <v>999999999.99</v>
      </c>
      <c r="DU204" s="40">
        <f t="shared" si="243"/>
        <v>999999999.99</v>
      </c>
      <c r="DV204" s="40">
        <f t="shared" si="243"/>
        <v>999999999.99</v>
      </c>
      <c r="DW204" s="40">
        <f t="shared" si="243"/>
        <v>999999999.99</v>
      </c>
      <c r="DX204" s="40">
        <f t="shared" si="243"/>
        <v>999999999.99</v>
      </c>
      <c r="DY204" s="40">
        <f t="shared" si="243"/>
        <v>999999999.99</v>
      </c>
      <c r="DZ204" s="40">
        <f t="shared" si="243"/>
        <v>999999999.99</v>
      </c>
      <c r="EA204" s="40">
        <f aca="true" t="shared" si="244" ref="EA204:FU204">IF(EA179&gt;0,EA179,999999999.99)</f>
        <v>999999999.99</v>
      </c>
      <c r="EB204" s="40">
        <f t="shared" si="244"/>
        <v>4598200.34</v>
      </c>
      <c r="EC204" s="40">
        <f t="shared" si="244"/>
        <v>999999999.99</v>
      </c>
      <c r="ED204" s="40">
        <f t="shared" si="244"/>
        <v>999999999.99</v>
      </c>
      <c r="EE204" s="40">
        <f t="shared" si="244"/>
        <v>999999999.99</v>
      </c>
      <c r="EF204" s="40">
        <f t="shared" si="244"/>
        <v>15108339.06</v>
      </c>
      <c r="EG204" s="40">
        <f t="shared" si="244"/>
        <v>999999999.99</v>
      </c>
      <c r="EH204" s="40">
        <f t="shared" si="244"/>
        <v>999999999.99</v>
      </c>
      <c r="EI204" s="40">
        <f t="shared" si="244"/>
        <v>478173682.74</v>
      </c>
      <c r="EJ204" s="40">
        <f t="shared" si="244"/>
        <v>999999999.99</v>
      </c>
      <c r="EK204" s="40">
        <f t="shared" si="244"/>
        <v>999999999.99</v>
      </c>
      <c r="EL204" s="40">
        <f t="shared" si="244"/>
        <v>999999999.99</v>
      </c>
      <c r="EM204" s="40">
        <f t="shared" si="244"/>
        <v>4889085.71</v>
      </c>
      <c r="EN204" s="40">
        <f t="shared" si="244"/>
        <v>9931848.43</v>
      </c>
      <c r="EO204" s="40">
        <f t="shared" si="244"/>
        <v>999999999.99</v>
      </c>
      <c r="EP204" s="40">
        <f t="shared" si="244"/>
        <v>999999999.99</v>
      </c>
      <c r="EQ204" s="40">
        <f t="shared" si="244"/>
        <v>999999999.99</v>
      </c>
      <c r="ER204" s="40">
        <f t="shared" si="244"/>
        <v>999999999.99</v>
      </c>
      <c r="ES204" s="40">
        <f t="shared" si="244"/>
        <v>999999999.99</v>
      </c>
      <c r="ET204" s="40">
        <f t="shared" si="244"/>
        <v>999999999.99</v>
      </c>
      <c r="EU204" s="40">
        <f t="shared" si="244"/>
        <v>4824432.73</v>
      </c>
      <c r="EV204" s="40">
        <f t="shared" si="244"/>
        <v>999999999.99</v>
      </c>
      <c r="EW204" s="40">
        <f t="shared" si="244"/>
        <v>999999999.99</v>
      </c>
      <c r="EX204" s="40">
        <f t="shared" si="244"/>
        <v>999999999.99</v>
      </c>
      <c r="EY204" s="40">
        <f t="shared" si="244"/>
        <v>8603005.7</v>
      </c>
      <c r="EZ204" s="40">
        <f t="shared" si="244"/>
        <v>999999999.99</v>
      </c>
      <c r="FA204" s="40">
        <f t="shared" si="244"/>
        <v>999999999.99</v>
      </c>
      <c r="FB204" s="40">
        <f t="shared" si="244"/>
        <v>3788630.75</v>
      </c>
      <c r="FC204" s="40">
        <f t="shared" si="244"/>
        <v>999999999.99</v>
      </c>
      <c r="FD204" s="40">
        <f t="shared" si="244"/>
        <v>999999999.99</v>
      </c>
      <c r="FE204" s="40">
        <f t="shared" si="244"/>
        <v>999999999.99</v>
      </c>
      <c r="FF204" s="40">
        <f t="shared" si="244"/>
        <v>999999999.99</v>
      </c>
      <c r="FG204" s="40">
        <f t="shared" si="244"/>
        <v>999999999.99</v>
      </c>
      <c r="FH204" s="40">
        <f t="shared" si="244"/>
        <v>999999999.99</v>
      </c>
      <c r="FI204" s="40">
        <f t="shared" si="244"/>
        <v>17498607.28</v>
      </c>
      <c r="FJ204" s="40">
        <f t="shared" si="244"/>
        <v>999999999.99</v>
      </c>
      <c r="FK204" s="40">
        <f t="shared" si="244"/>
        <v>19401702.44</v>
      </c>
      <c r="FL204" s="40">
        <f t="shared" si="244"/>
        <v>999999999.99</v>
      </c>
      <c r="FM204" s="40">
        <f t="shared" si="244"/>
        <v>999999999.99</v>
      </c>
      <c r="FN204" s="40">
        <f t="shared" si="244"/>
        <v>510978448.25</v>
      </c>
      <c r="FO204" s="40">
        <f t="shared" si="244"/>
        <v>9671212.39</v>
      </c>
      <c r="FP204" s="40">
        <f t="shared" si="244"/>
        <v>24396074.06</v>
      </c>
      <c r="FQ204" s="40">
        <f t="shared" si="244"/>
        <v>7203774.14</v>
      </c>
      <c r="FR204" s="40">
        <f t="shared" si="244"/>
        <v>999999999.99</v>
      </c>
      <c r="FS204" s="40">
        <f t="shared" si="244"/>
        <v>999999999.99</v>
      </c>
      <c r="FT204" s="40">
        <f t="shared" si="244"/>
        <v>999999999.99</v>
      </c>
      <c r="FU204" s="40">
        <f t="shared" si="244"/>
        <v>6755829.33</v>
      </c>
      <c r="FV204" s="40">
        <f>IF(FV179&gt;0,FV179,999999999.99)</f>
        <v>5215794.92</v>
      </c>
      <c r="FW204" s="40">
        <f>IF(FW179&gt;0,FW179,999999999.99)</f>
        <v>999999999.99</v>
      </c>
      <c r="FX204" s="40">
        <f>IF(FX179&gt;0,FX179,999999999.99)</f>
        <v>999999999.99</v>
      </c>
      <c r="FY204" s="40"/>
      <c r="FZ204" s="40"/>
      <c r="GA204" s="40"/>
      <c r="GB204" s="40"/>
      <c r="GC204" s="40"/>
      <c r="GD204" s="40"/>
      <c r="GG204" s="10"/>
    </row>
    <row r="205" spans="1:189" ht="15">
      <c r="A205" s="2"/>
      <c r="B205" s="5" t="s">
        <v>531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1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G205" s="10"/>
    </row>
    <row r="206" spans="1:189" ht="15">
      <c r="A206" s="2"/>
      <c r="B206" s="5" t="s">
        <v>532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1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G206" s="10"/>
    </row>
    <row r="207" spans="1:189" ht="15">
      <c r="A207" s="3" t="s">
        <v>533</v>
      </c>
      <c r="B207" s="5" t="s">
        <v>534</v>
      </c>
      <c r="C207" s="40">
        <f>MIN(C204,MAX(C202,C203))</f>
        <v>39835497.370000005</v>
      </c>
      <c r="D207" s="40">
        <f aca="true" t="shared" si="245" ref="D207:BO207">MIN(D204,MAX(D202,D203))</f>
        <v>295176111.77</v>
      </c>
      <c r="E207" s="40">
        <f t="shared" si="245"/>
        <v>52875972.940000005</v>
      </c>
      <c r="F207" s="40">
        <f t="shared" si="245"/>
        <v>100687190.15</v>
      </c>
      <c r="G207" s="40">
        <f t="shared" si="245"/>
        <v>7934302.28</v>
      </c>
      <c r="H207" s="40">
        <f t="shared" si="245"/>
        <v>7146132.2299999995</v>
      </c>
      <c r="I207" s="40">
        <f t="shared" si="245"/>
        <v>79023130.82</v>
      </c>
      <c r="J207" s="40">
        <f t="shared" si="245"/>
        <v>14999102.28</v>
      </c>
      <c r="K207" s="40">
        <f t="shared" si="245"/>
        <v>2882138.17</v>
      </c>
      <c r="L207" s="40">
        <f t="shared" si="245"/>
        <v>23569393.11</v>
      </c>
      <c r="M207" s="40">
        <f t="shared" si="245"/>
        <v>12463432.58</v>
      </c>
      <c r="N207" s="40">
        <f t="shared" si="245"/>
        <v>351205021.32</v>
      </c>
      <c r="O207" s="40">
        <f t="shared" si="245"/>
        <v>105837011.26</v>
      </c>
      <c r="P207" s="40">
        <f t="shared" si="245"/>
        <v>2157119.57</v>
      </c>
      <c r="Q207" s="40">
        <f t="shared" si="245"/>
        <v>257934791.47</v>
      </c>
      <c r="R207" s="40">
        <f t="shared" si="245"/>
        <v>3930554.94</v>
      </c>
      <c r="S207" s="40">
        <f t="shared" si="245"/>
        <v>11423508.1</v>
      </c>
      <c r="T207" s="40">
        <f t="shared" si="245"/>
        <v>1858020.4600000002</v>
      </c>
      <c r="U207" s="40">
        <f t="shared" si="245"/>
        <v>930902.77</v>
      </c>
      <c r="V207" s="40">
        <f t="shared" si="245"/>
        <v>2616391.67</v>
      </c>
      <c r="W207" s="41">
        <f t="shared" si="245"/>
        <v>2990984.98</v>
      </c>
      <c r="X207" s="40">
        <f t="shared" si="245"/>
        <v>714882.72</v>
      </c>
      <c r="Y207" s="40">
        <f t="shared" si="245"/>
        <v>4345038.89</v>
      </c>
      <c r="Z207" s="40">
        <f t="shared" si="245"/>
        <v>2483220.52</v>
      </c>
      <c r="AA207" s="40">
        <f t="shared" si="245"/>
        <v>177065699.53</v>
      </c>
      <c r="AB207" s="40">
        <f t="shared" si="245"/>
        <v>197694395.17</v>
      </c>
      <c r="AC207" s="40">
        <f t="shared" si="245"/>
        <v>6932120.7700000005</v>
      </c>
      <c r="AD207" s="40">
        <f t="shared" si="245"/>
        <v>7727152.59</v>
      </c>
      <c r="AE207" s="40">
        <f t="shared" si="245"/>
        <v>1308804.48</v>
      </c>
      <c r="AF207" s="40">
        <f t="shared" si="245"/>
        <v>2241949.16</v>
      </c>
      <c r="AG207" s="40">
        <f t="shared" si="245"/>
        <v>7062748.86</v>
      </c>
      <c r="AH207" s="40">
        <f t="shared" si="245"/>
        <v>7976667.909999999</v>
      </c>
      <c r="AI207" s="40">
        <f t="shared" si="245"/>
        <v>2996303.81</v>
      </c>
      <c r="AJ207" s="40">
        <f t="shared" si="245"/>
        <v>2745579.63</v>
      </c>
      <c r="AK207" s="40">
        <f t="shared" si="245"/>
        <v>2491960.4899999998</v>
      </c>
      <c r="AL207" s="40">
        <f t="shared" si="245"/>
        <v>2699397.17</v>
      </c>
      <c r="AM207" s="40">
        <f t="shared" si="245"/>
        <v>4079580.84</v>
      </c>
      <c r="AN207" s="40">
        <f t="shared" si="245"/>
        <v>3783647.4699999997</v>
      </c>
      <c r="AO207" s="40">
        <f t="shared" si="245"/>
        <v>35471447.050000004</v>
      </c>
      <c r="AP207" s="40">
        <f t="shared" si="245"/>
        <v>553299213.59</v>
      </c>
      <c r="AQ207" s="40">
        <f t="shared" si="245"/>
        <v>2743513.68</v>
      </c>
      <c r="AR207" s="40">
        <f t="shared" si="245"/>
        <v>393574769.58</v>
      </c>
      <c r="AS207" s="40">
        <f t="shared" si="245"/>
        <v>45800404.35</v>
      </c>
      <c r="AT207" s="40">
        <f t="shared" si="245"/>
        <v>19101342.27</v>
      </c>
      <c r="AU207" s="40">
        <f t="shared" si="245"/>
        <v>3324780.64</v>
      </c>
      <c r="AV207" s="40">
        <f t="shared" si="245"/>
        <v>3006627.65</v>
      </c>
      <c r="AW207" s="40">
        <f t="shared" si="245"/>
        <v>2666855.29</v>
      </c>
      <c r="AX207" s="40">
        <f t="shared" si="245"/>
        <v>893556.78</v>
      </c>
      <c r="AY207" s="40">
        <f t="shared" si="245"/>
        <v>5009982.27</v>
      </c>
      <c r="AZ207" s="40">
        <f t="shared" si="245"/>
        <v>76616423.39</v>
      </c>
      <c r="BA207" s="40">
        <f t="shared" si="245"/>
        <v>57193798.69200001</v>
      </c>
      <c r="BB207" s="40">
        <f t="shared" si="245"/>
        <v>47790816.828</v>
      </c>
      <c r="BC207" s="40">
        <f t="shared" si="245"/>
        <v>214415006.64999998</v>
      </c>
      <c r="BD207" s="40">
        <f t="shared" si="245"/>
        <v>30764148.528000005</v>
      </c>
      <c r="BE207" s="40">
        <f t="shared" si="245"/>
        <v>9843944.799999999</v>
      </c>
      <c r="BF207" s="40">
        <f t="shared" si="245"/>
        <v>146941725.46400002</v>
      </c>
      <c r="BG207" s="40">
        <f t="shared" si="245"/>
        <v>6895624.41</v>
      </c>
      <c r="BH207" s="40">
        <f t="shared" si="245"/>
        <v>5185299.359999999</v>
      </c>
      <c r="BI207" s="40">
        <f t="shared" si="245"/>
        <v>2794397.3800000004</v>
      </c>
      <c r="BJ207" s="40">
        <f t="shared" si="245"/>
        <v>38769947.076000005</v>
      </c>
      <c r="BK207" s="40">
        <f t="shared" si="245"/>
        <v>94139778.96000001</v>
      </c>
      <c r="BL207" s="40">
        <f t="shared" si="245"/>
        <v>2500349.85</v>
      </c>
      <c r="BM207" s="40">
        <f t="shared" si="245"/>
        <v>3157608.7300000004</v>
      </c>
      <c r="BN207" s="40">
        <f t="shared" si="245"/>
        <v>26556104.532000005</v>
      </c>
      <c r="BO207" s="40">
        <f t="shared" si="245"/>
        <v>11745169.72</v>
      </c>
      <c r="BP207" s="40">
        <f aca="true" t="shared" si="246" ref="BP207:EA207">MIN(BP204,MAX(BP202,BP203))</f>
        <v>2485304.52</v>
      </c>
      <c r="BQ207" s="40">
        <f t="shared" si="246"/>
        <v>40519436.75</v>
      </c>
      <c r="BR207" s="40">
        <f t="shared" si="246"/>
        <v>33370586.05</v>
      </c>
      <c r="BS207" s="40">
        <f t="shared" si="246"/>
        <v>9163052.040000001</v>
      </c>
      <c r="BT207" s="40">
        <f t="shared" si="246"/>
        <v>3183217.55</v>
      </c>
      <c r="BU207" s="40">
        <f t="shared" si="246"/>
        <v>3971769.4699999997</v>
      </c>
      <c r="BV207" s="40">
        <f t="shared" si="246"/>
        <v>9853602.45</v>
      </c>
      <c r="BW207" s="40">
        <f t="shared" si="246"/>
        <v>12195287.6</v>
      </c>
      <c r="BX207" s="40">
        <f t="shared" si="246"/>
        <v>1272508.89</v>
      </c>
      <c r="BY207" s="40">
        <f t="shared" si="246"/>
        <v>4894736.16</v>
      </c>
      <c r="BZ207" s="40">
        <f t="shared" si="246"/>
        <v>2518351.9499999997</v>
      </c>
      <c r="CA207" s="40">
        <f t="shared" si="246"/>
        <v>2392030.31</v>
      </c>
      <c r="CB207" s="40">
        <f t="shared" si="246"/>
        <v>575415591.27</v>
      </c>
      <c r="CC207" s="40">
        <f t="shared" si="246"/>
        <v>2067312.63</v>
      </c>
      <c r="CD207" s="40">
        <f t="shared" si="246"/>
        <v>1071906.11</v>
      </c>
      <c r="CE207" s="40">
        <f t="shared" si="246"/>
        <v>1949670.31</v>
      </c>
      <c r="CF207" s="40">
        <f t="shared" si="246"/>
        <v>1450108.4200000002</v>
      </c>
      <c r="CG207" s="40">
        <f t="shared" si="246"/>
        <v>2268689.17</v>
      </c>
      <c r="CH207" s="40">
        <f t="shared" si="246"/>
        <v>1571536.4</v>
      </c>
      <c r="CI207" s="40">
        <f t="shared" si="246"/>
        <v>5287834.75</v>
      </c>
      <c r="CJ207" s="40">
        <f t="shared" si="246"/>
        <v>8530329.64</v>
      </c>
      <c r="CK207" s="40">
        <f t="shared" si="246"/>
        <v>32807497.14</v>
      </c>
      <c r="CL207" s="40">
        <f t="shared" si="246"/>
        <v>9956222.65</v>
      </c>
      <c r="CM207" s="40">
        <f t="shared" si="246"/>
        <v>6397289.73</v>
      </c>
      <c r="CN207" s="40">
        <f t="shared" si="246"/>
        <v>173900871.576</v>
      </c>
      <c r="CO207" s="40">
        <f t="shared" si="246"/>
        <v>99594498.08399999</v>
      </c>
      <c r="CP207" s="40">
        <f t="shared" si="246"/>
        <v>8880204.72</v>
      </c>
      <c r="CQ207" s="40">
        <f t="shared" si="246"/>
        <v>10828062.38</v>
      </c>
      <c r="CR207" s="40">
        <f t="shared" si="246"/>
        <v>2317573.5</v>
      </c>
      <c r="CS207" s="40">
        <f t="shared" si="246"/>
        <v>2971115.39</v>
      </c>
      <c r="CT207" s="40">
        <f t="shared" si="246"/>
        <v>1718738.6500000001</v>
      </c>
      <c r="CU207" s="40">
        <f t="shared" si="246"/>
        <v>3337218.93</v>
      </c>
      <c r="CV207" s="40">
        <f t="shared" si="246"/>
        <v>787001.97</v>
      </c>
      <c r="CW207" s="40">
        <f t="shared" si="246"/>
        <v>2146959.1999999997</v>
      </c>
      <c r="CX207" s="40">
        <f t="shared" si="246"/>
        <v>3765659.19</v>
      </c>
      <c r="CY207" s="40">
        <f t="shared" si="246"/>
        <v>1976846.8199999998</v>
      </c>
      <c r="CZ207" s="40">
        <f t="shared" si="246"/>
        <v>16305940.49</v>
      </c>
      <c r="DA207" s="40">
        <f t="shared" si="246"/>
        <v>2141346.12</v>
      </c>
      <c r="DB207" s="40">
        <f t="shared" si="246"/>
        <v>2882714.9499999997</v>
      </c>
      <c r="DC207" s="40">
        <f t="shared" si="246"/>
        <v>1935336.3699999999</v>
      </c>
      <c r="DD207" s="40">
        <f t="shared" si="246"/>
        <v>1923271.8800000001</v>
      </c>
      <c r="DE207" s="40">
        <f t="shared" si="246"/>
        <v>3755048.2</v>
      </c>
      <c r="DF207" s="40">
        <f t="shared" si="246"/>
        <v>146832077.05200002</v>
      </c>
      <c r="DG207" s="40">
        <f t="shared" si="246"/>
        <v>1584131.54</v>
      </c>
      <c r="DH207" s="40">
        <f t="shared" si="246"/>
        <v>15973110.984</v>
      </c>
      <c r="DI207" s="40">
        <f t="shared" si="246"/>
        <v>20201010.02</v>
      </c>
      <c r="DJ207" s="40">
        <f t="shared" si="246"/>
        <v>5255676.68</v>
      </c>
      <c r="DK207" s="40">
        <f t="shared" si="246"/>
        <v>3393704.31</v>
      </c>
      <c r="DL207" s="40">
        <f t="shared" si="246"/>
        <v>43811015.84</v>
      </c>
      <c r="DM207" s="40">
        <f t="shared" si="246"/>
        <v>3231966.15</v>
      </c>
      <c r="DN207" s="40">
        <f t="shared" si="246"/>
        <v>10671768.87</v>
      </c>
      <c r="DO207" s="40">
        <f t="shared" si="246"/>
        <v>22215118.07</v>
      </c>
      <c r="DP207" s="40">
        <f t="shared" si="246"/>
        <v>2377662.27</v>
      </c>
      <c r="DQ207" s="40">
        <f t="shared" si="246"/>
        <v>4185933.15</v>
      </c>
      <c r="DR207" s="40">
        <f t="shared" si="246"/>
        <v>10403289.370000001</v>
      </c>
      <c r="DS207" s="40">
        <f t="shared" si="246"/>
        <v>6429258.64</v>
      </c>
      <c r="DT207" s="40">
        <f t="shared" si="246"/>
        <v>2309531.72</v>
      </c>
      <c r="DU207" s="40">
        <f t="shared" si="246"/>
        <v>3383502.7399999998</v>
      </c>
      <c r="DV207" s="40">
        <f t="shared" si="246"/>
        <v>2287418.41</v>
      </c>
      <c r="DW207" s="40">
        <f t="shared" si="246"/>
        <v>3253765.67</v>
      </c>
      <c r="DX207" s="40">
        <f t="shared" si="246"/>
        <v>2833625.3899999997</v>
      </c>
      <c r="DY207" s="40">
        <f t="shared" si="246"/>
        <v>3388497.2199999997</v>
      </c>
      <c r="DZ207" s="40">
        <f t="shared" si="246"/>
        <v>8963614.930000002</v>
      </c>
      <c r="EA207" s="40">
        <f t="shared" si="246"/>
        <v>4479205.24</v>
      </c>
      <c r="EB207" s="40">
        <f aca="true" t="shared" si="247" ref="EB207:FX207">MIN(EB204,MAX(EB202,EB203))</f>
        <v>4452290.34</v>
      </c>
      <c r="EC207" s="40">
        <f t="shared" si="247"/>
        <v>2586308.98</v>
      </c>
      <c r="ED207" s="40">
        <f t="shared" si="247"/>
        <v>15171320.040000001</v>
      </c>
      <c r="EE207" s="40">
        <f t="shared" si="247"/>
        <v>2474573.94</v>
      </c>
      <c r="EF207" s="40">
        <f t="shared" si="247"/>
        <v>11655177.8</v>
      </c>
      <c r="EG207" s="40">
        <f t="shared" si="247"/>
        <v>2587602.8</v>
      </c>
      <c r="EH207" s="40">
        <f t="shared" si="247"/>
        <v>2488209.6</v>
      </c>
      <c r="EI207" s="40">
        <f t="shared" si="247"/>
        <v>122271583.31</v>
      </c>
      <c r="EJ207" s="40">
        <f t="shared" si="247"/>
        <v>58851450.515999995</v>
      </c>
      <c r="EK207" s="40">
        <f t="shared" si="247"/>
        <v>4881712.2299999995</v>
      </c>
      <c r="EL207" s="40">
        <f t="shared" si="247"/>
        <v>3486730.07</v>
      </c>
      <c r="EM207" s="40">
        <f t="shared" si="247"/>
        <v>4741495.8</v>
      </c>
      <c r="EN207" s="40">
        <f t="shared" si="247"/>
        <v>8436285.89</v>
      </c>
      <c r="EO207" s="40">
        <f t="shared" si="247"/>
        <v>3691363.72</v>
      </c>
      <c r="EP207" s="40">
        <f t="shared" si="247"/>
        <v>3714240.0900000003</v>
      </c>
      <c r="EQ207" s="40">
        <f t="shared" si="247"/>
        <v>15442652.2</v>
      </c>
      <c r="ER207" s="40">
        <f t="shared" si="247"/>
        <v>3582311.71</v>
      </c>
      <c r="ES207" s="40">
        <f t="shared" si="247"/>
        <v>1601590.57</v>
      </c>
      <c r="ET207" s="40">
        <f t="shared" si="247"/>
        <v>2573310.55</v>
      </c>
      <c r="EU207" s="40">
        <f t="shared" si="247"/>
        <v>4824432.73</v>
      </c>
      <c r="EV207" s="40">
        <f t="shared" si="247"/>
        <v>1018102.77</v>
      </c>
      <c r="EW207" s="40">
        <f t="shared" si="247"/>
        <v>6755071.670000001</v>
      </c>
      <c r="EX207" s="40">
        <f t="shared" si="247"/>
        <v>2840523.8600000003</v>
      </c>
      <c r="EY207" s="40">
        <f t="shared" si="247"/>
        <v>8534610.86</v>
      </c>
      <c r="EZ207" s="40">
        <f t="shared" si="247"/>
        <v>1613979.81</v>
      </c>
      <c r="FA207" s="40">
        <f t="shared" si="247"/>
        <v>21890044.94</v>
      </c>
      <c r="FB207" s="40">
        <f t="shared" si="247"/>
        <v>3788630.75</v>
      </c>
      <c r="FC207" s="40">
        <f t="shared" si="247"/>
        <v>19301199.650000002</v>
      </c>
      <c r="FD207" s="40">
        <f t="shared" si="247"/>
        <v>3419571.25</v>
      </c>
      <c r="FE207" s="40">
        <f t="shared" si="247"/>
        <v>1423503.28</v>
      </c>
      <c r="FF207" s="40">
        <f t="shared" si="247"/>
        <v>2230261.27</v>
      </c>
      <c r="FG207" s="40">
        <f t="shared" si="247"/>
        <v>1531925.94</v>
      </c>
      <c r="FH207" s="40">
        <f t="shared" si="247"/>
        <v>1312373.53</v>
      </c>
      <c r="FI207" s="40">
        <f t="shared" si="247"/>
        <v>13204174.03</v>
      </c>
      <c r="FJ207" s="40">
        <f t="shared" si="247"/>
        <v>11863974.959999999</v>
      </c>
      <c r="FK207" s="40">
        <f t="shared" si="247"/>
        <v>14530898</v>
      </c>
      <c r="FL207" s="40">
        <f t="shared" si="247"/>
        <v>26660566.836000003</v>
      </c>
      <c r="FM207" s="40">
        <f t="shared" si="247"/>
        <v>20195587.272</v>
      </c>
      <c r="FN207" s="40">
        <f t="shared" si="247"/>
        <v>129169616.58</v>
      </c>
      <c r="FO207" s="40">
        <f t="shared" si="247"/>
        <v>8241025.54</v>
      </c>
      <c r="FP207" s="40">
        <f t="shared" si="247"/>
        <v>16873251.25</v>
      </c>
      <c r="FQ207" s="40">
        <f t="shared" si="247"/>
        <v>6492758.83</v>
      </c>
      <c r="FR207" s="40">
        <f t="shared" si="247"/>
        <v>1934471.73</v>
      </c>
      <c r="FS207" s="40">
        <f t="shared" si="247"/>
        <v>1970333.8099999998</v>
      </c>
      <c r="FT207" s="40">
        <f t="shared" si="247"/>
        <v>1478324</v>
      </c>
      <c r="FU207" s="40">
        <f t="shared" si="247"/>
        <v>6189553.5</v>
      </c>
      <c r="FV207" s="40">
        <f t="shared" si="247"/>
        <v>4971957.98</v>
      </c>
      <c r="FW207" s="40">
        <f t="shared" si="247"/>
        <v>1792066.6300000001</v>
      </c>
      <c r="FX207" s="40">
        <f t="shared" si="247"/>
        <v>1293756.99</v>
      </c>
      <c r="FY207" s="40"/>
      <c r="FZ207" s="40"/>
      <c r="GA207" s="40"/>
      <c r="GB207" s="40"/>
      <c r="GC207" s="40"/>
      <c r="GD207" s="40"/>
      <c r="GG207" s="10"/>
    </row>
    <row r="208" spans="1:189" ht="15">
      <c r="A208" s="2"/>
      <c r="B208" s="5" t="s">
        <v>535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1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G208" s="10"/>
    </row>
    <row r="209" spans="1:189" ht="15">
      <c r="A209" s="3" t="s">
        <v>536</v>
      </c>
      <c r="B209" s="5" t="s">
        <v>537</v>
      </c>
      <c r="C209" s="40">
        <f aca="true" t="shared" si="248" ref="C209:BN209">ROUND(1.25*C99*C47,2)</f>
        <v>47226352.05</v>
      </c>
      <c r="D209" s="40">
        <f t="shared" si="248"/>
        <v>350555951.8</v>
      </c>
      <c r="E209" s="40">
        <f t="shared" si="248"/>
        <v>62878198.7</v>
      </c>
      <c r="F209" s="40">
        <f t="shared" si="248"/>
        <v>119591359.28</v>
      </c>
      <c r="G209" s="40">
        <f t="shared" si="248"/>
        <v>9407915.45</v>
      </c>
      <c r="H209" s="40">
        <f t="shared" si="248"/>
        <v>8524574.53</v>
      </c>
      <c r="I209" s="40">
        <f t="shared" si="248"/>
        <v>92856883.6</v>
      </c>
      <c r="J209" s="40">
        <f t="shared" si="248"/>
        <v>17888886.23</v>
      </c>
      <c r="K209" s="40">
        <f t="shared" si="248"/>
        <v>3437477.96</v>
      </c>
      <c r="L209" s="40">
        <f t="shared" si="248"/>
        <v>27960860.62</v>
      </c>
      <c r="M209" s="40">
        <f t="shared" si="248"/>
        <v>14884290.96</v>
      </c>
      <c r="N209" s="40">
        <f t="shared" si="248"/>
        <v>417625062.66</v>
      </c>
      <c r="O209" s="40">
        <f t="shared" si="248"/>
        <v>125807926.67</v>
      </c>
      <c r="P209" s="40">
        <f t="shared" si="248"/>
        <v>2501711.44</v>
      </c>
      <c r="Q209" s="40">
        <f t="shared" si="248"/>
        <v>307162126.32</v>
      </c>
      <c r="R209" s="40">
        <f t="shared" si="248"/>
        <v>4679754.63</v>
      </c>
      <c r="S209" s="40">
        <f t="shared" si="248"/>
        <v>13522097.84</v>
      </c>
      <c r="T209" s="40">
        <f t="shared" si="248"/>
        <v>2218573</v>
      </c>
      <c r="U209" s="40">
        <f t="shared" si="248"/>
        <v>1098576.81</v>
      </c>
      <c r="V209" s="40">
        <f t="shared" si="248"/>
        <v>3100836.38</v>
      </c>
      <c r="W209" s="41">
        <f t="shared" si="248"/>
        <v>3363608.34</v>
      </c>
      <c r="X209" s="40">
        <f t="shared" si="248"/>
        <v>849105.81</v>
      </c>
      <c r="Y209" s="40">
        <f t="shared" si="248"/>
        <v>5114633.9</v>
      </c>
      <c r="Z209" s="40">
        <f t="shared" si="248"/>
        <v>2896741.38</v>
      </c>
      <c r="AA209" s="40">
        <f t="shared" si="248"/>
        <v>210186493.93</v>
      </c>
      <c r="AB209" s="40">
        <f t="shared" si="248"/>
        <v>235676892.12</v>
      </c>
      <c r="AC209" s="40">
        <f t="shared" si="248"/>
        <v>8180231.1</v>
      </c>
      <c r="AD209" s="40">
        <f t="shared" si="248"/>
        <v>9217985.9</v>
      </c>
      <c r="AE209" s="40">
        <f t="shared" si="248"/>
        <v>1543001.9</v>
      </c>
      <c r="AF209" s="40">
        <f t="shared" si="248"/>
        <v>2572904.59</v>
      </c>
      <c r="AG209" s="40">
        <f t="shared" si="248"/>
        <v>8326278.84</v>
      </c>
      <c r="AH209" s="40">
        <f t="shared" si="248"/>
        <v>9517965.48</v>
      </c>
      <c r="AI209" s="40">
        <f t="shared" si="248"/>
        <v>3602602.01</v>
      </c>
      <c r="AJ209" s="40">
        <f t="shared" si="248"/>
        <v>3243277.6</v>
      </c>
      <c r="AK209" s="40">
        <f t="shared" si="248"/>
        <v>2820253.64</v>
      </c>
      <c r="AL209" s="40">
        <f t="shared" si="248"/>
        <v>3095689.69</v>
      </c>
      <c r="AM209" s="40">
        <f t="shared" si="248"/>
        <v>4831819.12</v>
      </c>
      <c r="AN209" s="40">
        <f t="shared" si="248"/>
        <v>4461241.46</v>
      </c>
      <c r="AO209" s="40">
        <f t="shared" si="248"/>
        <v>42106991.28</v>
      </c>
      <c r="AP209" s="40">
        <f t="shared" si="248"/>
        <v>657477003.24</v>
      </c>
      <c r="AQ209" s="40">
        <f t="shared" si="248"/>
        <v>3224678.39</v>
      </c>
      <c r="AR209" s="40">
        <f t="shared" si="248"/>
        <v>468486188.81</v>
      </c>
      <c r="AS209" s="40">
        <f t="shared" si="248"/>
        <v>54736588.73</v>
      </c>
      <c r="AT209" s="40">
        <f t="shared" si="248"/>
        <v>22593207.58</v>
      </c>
      <c r="AU209" s="40">
        <f t="shared" si="248"/>
        <v>3911758.7</v>
      </c>
      <c r="AV209" s="40">
        <f t="shared" si="248"/>
        <v>3593037.39</v>
      </c>
      <c r="AW209" s="40">
        <f t="shared" si="248"/>
        <v>3099125.71</v>
      </c>
      <c r="AX209" s="40">
        <f t="shared" si="248"/>
        <v>1056048.39</v>
      </c>
      <c r="AY209" s="40">
        <f t="shared" si="248"/>
        <v>5866142.65</v>
      </c>
      <c r="AZ209" s="40">
        <f t="shared" si="248"/>
        <v>91111072.18</v>
      </c>
      <c r="BA209" s="40">
        <f t="shared" si="248"/>
        <v>67926852.67</v>
      </c>
      <c r="BB209" s="40">
        <f t="shared" si="248"/>
        <v>56759296.43</v>
      </c>
      <c r="BC209" s="40">
        <f t="shared" si="248"/>
        <v>254750252.41</v>
      </c>
      <c r="BD209" s="40">
        <f t="shared" si="248"/>
        <v>36537383.99</v>
      </c>
      <c r="BE209" s="40">
        <f t="shared" si="248"/>
        <v>11666327.75</v>
      </c>
      <c r="BF209" s="40">
        <f t="shared" si="248"/>
        <v>174526327.4</v>
      </c>
      <c r="BG209" s="40">
        <f t="shared" si="248"/>
        <v>8153364.74</v>
      </c>
      <c r="BH209" s="40">
        <f t="shared" si="248"/>
        <v>6182111.2</v>
      </c>
      <c r="BI209" s="40">
        <f t="shared" si="248"/>
        <v>3324874.89</v>
      </c>
      <c r="BJ209" s="40">
        <f t="shared" si="248"/>
        <v>46045559.89</v>
      </c>
      <c r="BK209" s="40">
        <f t="shared" si="248"/>
        <v>111806158.05</v>
      </c>
      <c r="BL209" s="40">
        <f t="shared" si="248"/>
        <v>3517026.24</v>
      </c>
      <c r="BM209" s="40">
        <f t="shared" si="248"/>
        <v>3690449.43</v>
      </c>
      <c r="BN209" s="40">
        <f t="shared" si="248"/>
        <v>31539653.62</v>
      </c>
      <c r="BO209" s="40">
        <f aca="true" t="shared" si="249" ref="BO209:DZ209">ROUND(1.25*BO99*BO47,2)</f>
        <v>14003055.45</v>
      </c>
      <c r="BP209" s="40">
        <f t="shared" si="249"/>
        <v>2817368.61</v>
      </c>
      <c r="BQ209" s="40">
        <f t="shared" si="249"/>
        <v>47745313.8</v>
      </c>
      <c r="BR209" s="40">
        <f t="shared" si="249"/>
        <v>39373328.77</v>
      </c>
      <c r="BS209" s="40">
        <f t="shared" si="249"/>
        <v>10833624.46</v>
      </c>
      <c r="BT209" s="40">
        <f t="shared" si="249"/>
        <v>3740974.23</v>
      </c>
      <c r="BU209" s="40">
        <f t="shared" si="249"/>
        <v>4665253.18</v>
      </c>
      <c r="BV209" s="40">
        <f t="shared" si="249"/>
        <v>11643038.52</v>
      </c>
      <c r="BW209" s="40">
        <f t="shared" si="249"/>
        <v>14564521.98</v>
      </c>
      <c r="BX209" s="40">
        <f t="shared" si="249"/>
        <v>1502217.65</v>
      </c>
      <c r="BY209" s="40">
        <f t="shared" si="249"/>
        <v>5739039.43</v>
      </c>
      <c r="BZ209" s="40">
        <f t="shared" si="249"/>
        <v>2953654.63</v>
      </c>
      <c r="CA209" s="40">
        <f t="shared" si="249"/>
        <v>2779661.7</v>
      </c>
      <c r="CB209" s="40">
        <f t="shared" si="249"/>
        <v>682139957.06</v>
      </c>
      <c r="CC209" s="40">
        <f t="shared" si="249"/>
        <v>2450340.81</v>
      </c>
      <c r="CD209" s="40">
        <f t="shared" si="249"/>
        <v>1294366.01</v>
      </c>
      <c r="CE209" s="40">
        <f t="shared" si="249"/>
        <v>2266500.8</v>
      </c>
      <c r="CF209" s="40">
        <f t="shared" si="249"/>
        <v>1715955.68</v>
      </c>
      <c r="CG209" s="40">
        <f t="shared" si="249"/>
        <v>2640576.68</v>
      </c>
      <c r="CH209" s="40">
        <f t="shared" si="249"/>
        <v>1869428.56</v>
      </c>
      <c r="CI209" s="40">
        <f t="shared" si="249"/>
        <v>6281466.08</v>
      </c>
      <c r="CJ209" s="40">
        <f t="shared" si="249"/>
        <v>10069679.45</v>
      </c>
      <c r="CK209" s="40">
        <f t="shared" si="249"/>
        <v>39125200.9</v>
      </c>
      <c r="CL209" s="40">
        <f t="shared" si="249"/>
        <v>11801969.38</v>
      </c>
      <c r="CM209" s="40">
        <f t="shared" si="249"/>
        <v>7533730.2</v>
      </c>
      <c r="CN209" s="40">
        <f t="shared" si="249"/>
        <v>206535308.96</v>
      </c>
      <c r="CO209" s="40">
        <f t="shared" si="249"/>
        <v>118284516.03</v>
      </c>
      <c r="CP209" s="40">
        <f t="shared" si="249"/>
        <v>10529623.3</v>
      </c>
      <c r="CQ209" s="40">
        <f t="shared" si="249"/>
        <v>12763118.67</v>
      </c>
      <c r="CR209" s="40">
        <f t="shared" si="249"/>
        <v>2766282.95</v>
      </c>
      <c r="CS209" s="40">
        <f t="shared" si="249"/>
        <v>3524741.15</v>
      </c>
      <c r="CT209" s="40">
        <f t="shared" si="249"/>
        <v>2032592.25</v>
      </c>
      <c r="CU209" s="40">
        <f t="shared" si="249"/>
        <v>4014074.39</v>
      </c>
      <c r="CV209" s="40">
        <f t="shared" si="249"/>
        <v>939942.37</v>
      </c>
      <c r="CW209" s="40">
        <f t="shared" si="249"/>
        <v>2517287.25</v>
      </c>
      <c r="CX209" s="40">
        <f t="shared" si="249"/>
        <v>4488063.83</v>
      </c>
      <c r="CY209" s="40">
        <f t="shared" si="249"/>
        <v>2339689.15</v>
      </c>
      <c r="CZ209" s="40">
        <f t="shared" si="249"/>
        <v>19330645.54</v>
      </c>
      <c r="DA209" s="40">
        <f t="shared" si="249"/>
        <v>2540615.74</v>
      </c>
      <c r="DB209" s="40">
        <f t="shared" si="249"/>
        <v>3428965.22</v>
      </c>
      <c r="DC209" s="40">
        <f t="shared" si="249"/>
        <v>2312754.7</v>
      </c>
      <c r="DD209" s="40">
        <f t="shared" si="249"/>
        <v>2235119.27</v>
      </c>
      <c r="DE209" s="40">
        <f t="shared" si="249"/>
        <v>4369665.82</v>
      </c>
      <c r="DF209" s="40">
        <f t="shared" si="249"/>
        <v>174386753.35</v>
      </c>
      <c r="DG209" s="40">
        <f t="shared" si="249"/>
        <v>1856259.13</v>
      </c>
      <c r="DH209" s="40">
        <f t="shared" si="249"/>
        <v>18970643.35</v>
      </c>
      <c r="DI209" s="40">
        <f t="shared" si="249"/>
        <v>23899811.02</v>
      </c>
      <c r="DJ209" s="40">
        <f t="shared" si="249"/>
        <v>6228117.94</v>
      </c>
      <c r="DK209" s="40">
        <f t="shared" si="249"/>
        <v>3981706.54</v>
      </c>
      <c r="DL209" s="40">
        <f t="shared" si="249"/>
        <v>52145889.51</v>
      </c>
      <c r="DM209" s="40">
        <f t="shared" si="249"/>
        <v>3703331.45</v>
      </c>
      <c r="DN209" s="40">
        <f t="shared" si="249"/>
        <v>12692799.65</v>
      </c>
      <c r="DO209" s="40">
        <f t="shared" si="249"/>
        <v>26265967.97</v>
      </c>
      <c r="DP209" s="40">
        <f t="shared" si="249"/>
        <v>2803419.36</v>
      </c>
      <c r="DQ209" s="40">
        <f t="shared" si="249"/>
        <v>5002435</v>
      </c>
      <c r="DR209" s="40">
        <f t="shared" si="249"/>
        <v>12421558.44</v>
      </c>
      <c r="DS209" s="40">
        <f t="shared" si="249"/>
        <v>7729654.68</v>
      </c>
      <c r="DT209" s="40">
        <f t="shared" si="249"/>
        <v>2715155.53</v>
      </c>
      <c r="DU209" s="40">
        <f t="shared" si="249"/>
        <v>3999684.14</v>
      </c>
      <c r="DV209" s="40">
        <f t="shared" si="249"/>
        <v>2757857.7</v>
      </c>
      <c r="DW209" s="40">
        <f t="shared" si="249"/>
        <v>3835684.01</v>
      </c>
      <c r="DX209" s="40">
        <f t="shared" si="249"/>
        <v>3340607.08</v>
      </c>
      <c r="DY209" s="40">
        <f t="shared" si="249"/>
        <v>4014461.11</v>
      </c>
      <c r="DZ209" s="40">
        <f t="shared" si="249"/>
        <v>10636585.26</v>
      </c>
      <c r="EA209" s="40">
        <f aca="true" t="shared" si="250" ref="EA209:FX209">ROUND(1.25*EA99*EA47,2)</f>
        <v>5311828.8</v>
      </c>
      <c r="EB209" s="40">
        <f t="shared" si="250"/>
        <v>5282535.38</v>
      </c>
      <c r="EC209" s="40">
        <f t="shared" si="250"/>
        <v>3116976.36</v>
      </c>
      <c r="ED209" s="40">
        <f t="shared" si="250"/>
        <v>18081406.67</v>
      </c>
      <c r="EE209" s="40">
        <f t="shared" si="250"/>
        <v>2933843.23</v>
      </c>
      <c r="EF209" s="40">
        <f t="shared" si="250"/>
        <v>13861372.2</v>
      </c>
      <c r="EG209" s="40">
        <f t="shared" si="250"/>
        <v>3047971.5</v>
      </c>
      <c r="EH209" s="40">
        <f t="shared" si="250"/>
        <v>2849350.88</v>
      </c>
      <c r="EI209" s="40">
        <f t="shared" si="250"/>
        <v>146359808.45</v>
      </c>
      <c r="EJ209" s="40">
        <f t="shared" si="250"/>
        <v>69895581.34</v>
      </c>
      <c r="EK209" s="40">
        <f t="shared" si="250"/>
        <v>5777065.25</v>
      </c>
      <c r="EL209" s="40">
        <f t="shared" si="250"/>
        <v>4122001.32</v>
      </c>
      <c r="EM209" s="40">
        <f t="shared" si="250"/>
        <v>5573442.18</v>
      </c>
      <c r="EN209" s="40">
        <f t="shared" si="250"/>
        <v>9956704.49</v>
      </c>
      <c r="EO209" s="40">
        <f t="shared" si="250"/>
        <v>4410133.94</v>
      </c>
      <c r="EP209" s="40">
        <f t="shared" si="250"/>
        <v>4348109.03</v>
      </c>
      <c r="EQ209" s="40">
        <f t="shared" si="250"/>
        <v>18404521.32</v>
      </c>
      <c r="ER209" s="40">
        <f t="shared" si="250"/>
        <v>4266301.19</v>
      </c>
      <c r="ES209" s="40">
        <f t="shared" si="250"/>
        <v>1908595.92</v>
      </c>
      <c r="ET209" s="40">
        <f t="shared" si="250"/>
        <v>3037917.14</v>
      </c>
      <c r="EU209" s="40">
        <f t="shared" si="250"/>
        <v>5699888.92</v>
      </c>
      <c r="EV209" s="40">
        <f t="shared" si="250"/>
        <v>1190718.06</v>
      </c>
      <c r="EW209" s="40">
        <f t="shared" si="250"/>
        <v>8023211.39</v>
      </c>
      <c r="EX209" s="40">
        <f t="shared" si="250"/>
        <v>3309219.43</v>
      </c>
      <c r="EY209" s="40">
        <f t="shared" si="250"/>
        <v>10293242.49</v>
      </c>
      <c r="EZ209" s="40">
        <f t="shared" si="250"/>
        <v>1947563.77</v>
      </c>
      <c r="FA209" s="40">
        <f t="shared" si="250"/>
        <v>26090673.19</v>
      </c>
      <c r="FB209" s="40">
        <f t="shared" si="250"/>
        <v>4446392.34</v>
      </c>
      <c r="FC209" s="40">
        <f t="shared" si="250"/>
        <v>22879454.83</v>
      </c>
      <c r="FD209" s="40">
        <f t="shared" si="250"/>
        <v>3999136.86</v>
      </c>
      <c r="FE209" s="40">
        <f t="shared" si="250"/>
        <v>1652340.3</v>
      </c>
      <c r="FF209" s="40">
        <f t="shared" si="250"/>
        <v>2636979.76</v>
      </c>
      <c r="FG209" s="40">
        <f t="shared" si="250"/>
        <v>1832958.28</v>
      </c>
      <c r="FH209" s="40">
        <f t="shared" si="250"/>
        <v>1551115.47</v>
      </c>
      <c r="FI209" s="40">
        <f t="shared" si="250"/>
        <v>15578138.59</v>
      </c>
      <c r="FJ209" s="40">
        <f t="shared" si="250"/>
        <v>14110476.5</v>
      </c>
      <c r="FK209" s="40">
        <f t="shared" si="250"/>
        <v>17218965.85</v>
      </c>
      <c r="FL209" s="40">
        <f t="shared" si="250"/>
        <v>31663719.44</v>
      </c>
      <c r="FM209" s="40">
        <f t="shared" si="250"/>
        <v>23985514.39</v>
      </c>
      <c r="FN209" s="40">
        <f t="shared" si="250"/>
        <v>152800221.13</v>
      </c>
      <c r="FO209" s="40">
        <f t="shared" si="250"/>
        <v>9759465.22</v>
      </c>
      <c r="FP209" s="40">
        <f t="shared" si="250"/>
        <v>19893552.53</v>
      </c>
      <c r="FQ209" s="40">
        <f t="shared" si="250"/>
        <v>7682501.75</v>
      </c>
      <c r="FR209" s="40">
        <f t="shared" si="250"/>
        <v>2307674.75</v>
      </c>
      <c r="FS209" s="40">
        <f t="shared" si="250"/>
        <v>2372127.52</v>
      </c>
      <c r="FT209" s="40">
        <f t="shared" si="250"/>
        <v>1720023.02</v>
      </c>
      <c r="FU209" s="40">
        <f t="shared" si="250"/>
        <v>7363103.45</v>
      </c>
      <c r="FV209" s="40">
        <f t="shared" si="250"/>
        <v>5889773.36</v>
      </c>
      <c r="FW209" s="40">
        <f t="shared" si="250"/>
        <v>2132132.69</v>
      </c>
      <c r="FX209" s="40">
        <f t="shared" si="250"/>
        <v>1500466.75</v>
      </c>
      <c r="FY209" s="40"/>
      <c r="FZ209" s="40"/>
      <c r="GA209" s="40"/>
      <c r="GB209" s="40"/>
      <c r="GC209" s="40"/>
      <c r="GD209" s="40"/>
      <c r="GG209" s="10"/>
    </row>
    <row r="210" spans="1:189" ht="15">
      <c r="A210" s="2"/>
      <c r="B210" s="5" t="s">
        <v>538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1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G210" s="10"/>
    </row>
    <row r="211" spans="1:189" ht="15">
      <c r="A211" s="3" t="s">
        <v>539</v>
      </c>
      <c r="B211" s="5" t="s">
        <v>540</v>
      </c>
      <c r="C211" s="40">
        <f aca="true" t="shared" si="251" ref="C211:BN211">+C187</f>
        <v>39256359.83</v>
      </c>
      <c r="D211" s="40">
        <f t="shared" si="251"/>
        <v>291062796.64</v>
      </c>
      <c r="E211" s="40">
        <f t="shared" si="251"/>
        <v>52164646.84</v>
      </c>
      <c r="F211" s="40">
        <f t="shared" si="251"/>
        <v>99195338.11</v>
      </c>
      <c r="G211" s="40">
        <f t="shared" si="251"/>
        <v>7821407.5</v>
      </c>
      <c r="H211" s="40">
        <f t="shared" si="251"/>
        <v>7077531.22</v>
      </c>
      <c r="I211" s="40">
        <f t="shared" si="251"/>
        <v>77118796.93</v>
      </c>
      <c r="J211" s="40">
        <f t="shared" si="251"/>
        <v>14878999.46</v>
      </c>
      <c r="K211" s="40">
        <f t="shared" si="251"/>
        <v>2858262.03</v>
      </c>
      <c r="L211" s="40">
        <f t="shared" si="251"/>
        <v>23277919.36</v>
      </c>
      <c r="M211" s="40">
        <f t="shared" si="251"/>
        <v>12378787.44</v>
      </c>
      <c r="N211" s="40">
        <f t="shared" si="251"/>
        <v>346970548.36</v>
      </c>
      <c r="O211" s="40">
        <f t="shared" si="251"/>
        <v>104604023.7</v>
      </c>
      <c r="P211" s="40">
        <f t="shared" si="251"/>
        <v>2084643.69</v>
      </c>
      <c r="Q211" s="40">
        <f t="shared" si="251"/>
        <v>254959249.96</v>
      </c>
      <c r="R211" s="40">
        <f t="shared" si="251"/>
        <v>3893089.7</v>
      </c>
      <c r="S211" s="40">
        <f t="shared" si="251"/>
        <v>11245679.09</v>
      </c>
      <c r="T211" s="40">
        <f t="shared" si="251"/>
        <v>1843583.33</v>
      </c>
      <c r="U211" s="40">
        <f t="shared" si="251"/>
        <v>913137.03</v>
      </c>
      <c r="V211" s="40">
        <f t="shared" si="251"/>
        <v>2579879.71</v>
      </c>
      <c r="W211" s="41">
        <f t="shared" si="251"/>
        <v>2809564.17</v>
      </c>
      <c r="X211" s="40">
        <f t="shared" si="251"/>
        <v>708750.53</v>
      </c>
      <c r="Y211" s="40">
        <f t="shared" si="251"/>
        <v>4249123.91</v>
      </c>
      <c r="Z211" s="40">
        <f t="shared" si="251"/>
        <v>2409771.23</v>
      </c>
      <c r="AA211" s="40">
        <f t="shared" si="251"/>
        <v>174439469.3</v>
      </c>
      <c r="AB211" s="40">
        <f t="shared" si="251"/>
        <v>195828562.34</v>
      </c>
      <c r="AC211" s="40">
        <f t="shared" si="251"/>
        <v>6802611.98</v>
      </c>
      <c r="AD211" s="40">
        <f t="shared" si="251"/>
        <v>7666294.92</v>
      </c>
      <c r="AE211" s="40">
        <f t="shared" si="251"/>
        <v>1283773.4</v>
      </c>
      <c r="AF211" s="40">
        <f t="shared" si="251"/>
        <v>2145627.75</v>
      </c>
      <c r="AG211" s="40">
        <f t="shared" si="251"/>
        <v>6931387</v>
      </c>
      <c r="AH211" s="40">
        <f t="shared" si="251"/>
        <v>7917582.13</v>
      </c>
      <c r="AI211" s="40">
        <f t="shared" si="251"/>
        <v>2994620.65</v>
      </c>
      <c r="AJ211" s="40">
        <f t="shared" si="251"/>
        <v>2697104.76</v>
      </c>
      <c r="AK211" s="40">
        <f t="shared" si="251"/>
        <v>2346700.18</v>
      </c>
      <c r="AL211" s="40">
        <f t="shared" si="251"/>
        <v>2576498.63</v>
      </c>
      <c r="AM211" s="40">
        <f t="shared" si="251"/>
        <v>4020129.73</v>
      </c>
      <c r="AN211" s="40">
        <f t="shared" si="251"/>
        <v>3710090.98</v>
      </c>
      <c r="AO211" s="40">
        <f t="shared" si="251"/>
        <v>35010943.28</v>
      </c>
      <c r="AP211" s="40">
        <f t="shared" si="251"/>
        <v>545712305.57</v>
      </c>
      <c r="AQ211" s="40">
        <f t="shared" si="251"/>
        <v>2681136.34</v>
      </c>
      <c r="AR211" s="40">
        <f t="shared" si="251"/>
        <v>389088289.63</v>
      </c>
      <c r="AS211" s="40">
        <f t="shared" si="251"/>
        <v>45426200.68</v>
      </c>
      <c r="AT211" s="40">
        <f t="shared" si="251"/>
        <v>18789179.8</v>
      </c>
      <c r="AU211" s="40">
        <f t="shared" si="251"/>
        <v>3254173.75</v>
      </c>
      <c r="AV211" s="40">
        <f t="shared" si="251"/>
        <v>2987320.19</v>
      </c>
      <c r="AW211" s="40">
        <f t="shared" si="251"/>
        <v>2579554.92</v>
      </c>
      <c r="AX211" s="40">
        <f t="shared" si="251"/>
        <v>882807.27</v>
      </c>
      <c r="AY211" s="40">
        <f t="shared" si="251"/>
        <v>4880789.64</v>
      </c>
      <c r="AZ211" s="40">
        <f t="shared" si="251"/>
        <v>75721867.41</v>
      </c>
      <c r="BA211" s="40">
        <f t="shared" si="251"/>
        <v>56376213.3</v>
      </c>
      <c r="BB211" s="40">
        <f t="shared" si="251"/>
        <v>47056327.99</v>
      </c>
      <c r="BC211" s="40">
        <f t="shared" si="251"/>
        <v>211778797.78</v>
      </c>
      <c r="BD211" s="40">
        <f t="shared" si="251"/>
        <v>30378730.44</v>
      </c>
      <c r="BE211" s="40">
        <f t="shared" si="251"/>
        <v>9690238.76</v>
      </c>
      <c r="BF211" s="40">
        <f t="shared" si="251"/>
        <v>144918608.7</v>
      </c>
      <c r="BG211" s="40">
        <f t="shared" si="251"/>
        <v>6783324.12</v>
      </c>
      <c r="BH211" s="40">
        <f t="shared" si="251"/>
        <v>5134399.06</v>
      </c>
      <c r="BI211" s="40">
        <f t="shared" si="251"/>
        <v>2768197.95</v>
      </c>
      <c r="BJ211" s="40">
        <f t="shared" si="251"/>
        <v>38273890.57</v>
      </c>
      <c r="BK211" s="40">
        <f t="shared" si="251"/>
        <v>92741451.91</v>
      </c>
      <c r="BL211" s="40">
        <f t="shared" si="251"/>
        <v>2888519.53</v>
      </c>
      <c r="BM211" s="40">
        <f t="shared" si="251"/>
        <v>3071563.45</v>
      </c>
      <c r="BN211" s="40">
        <f t="shared" si="251"/>
        <v>26231446.26</v>
      </c>
      <c r="BO211" s="40">
        <f aca="true" t="shared" si="252" ref="BO211:DZ211">+BO187</f>
        <v>11650129.32</v>
      </c>
      <c r="BP211" s="40">
        <f t="shared" si="252"/>
        <v>2350951.17</v>
      </c>
      <c r="BQ211" s="40">
        <f t="shared" si="252"/>
        <v>39657613.91</v>
      </c>
      <c r="BR211" s="40">
        <f t="shared" si="252"/>
        <v>32693905.42</v>
      </c>
      <c r="BS211" s="40">
        <f t="shared" si="252"/>
        <v>9031095.97</v>
      </c>
      <c r="BT211" s="40">
        <f t="shared" si="252"/>
        <v>3111222.57</v>
      </c>
      <c r="BU211" s="40">
        <f t="shared" si="252"/>
        <v>3881273.92</v>
      </c>
      <c r="BV211" s="40">
        <f t="shared" si="252"/>
        <v>9681451.03</v>
      </c>
      <c r="BW211" s="40">
        <f t="shared" si="252"/>
        <v>12108042.29</v>
      </c>
      <c r="BX211" s="40">
        <f t="shared" si="252"/>
        <v>1250752.25</v>
      </c>
      <c r="BY211" s="40">
        <f t="shared" si="252"/>
        <v>4775655.3</v>
      </c>
      <c r="BZ211" s="40">
        <f t="shared" si="252"/>
        <v>2457004.29</v>
      </c>
      <c r="CA211" s="40">
        <f t="shared" si="252"/>
        <v>2314098.95</v>
      </c>
      <c r="CB211" s="40">
        <f t="shared" si="252"/>
        <v>567025955.13</v>
      </c>
      <c r="CC211" s="40">
        <f t="shared" si="252"/>
        <v>2039676.62</v>
      </c>
      <c r="CD211" s="40">
        <f t="shared" si="252"/>
        <v>1073501.78</v>
      </c>
      <c r="CE211" s="40">
        <f t="shared" si="252"/>
        <v>1890002.93</v>
      </c>
      <c r="CF211" s="40">
        <f t="shared" si="252"/>
        <v>1426838.4</v>
      </c>
      <c r="CG211" s="40">
        <f t="shared" si="252"/>
        <v>2199599.23</v>
      </c>
      <c r="CH211" s="40">
        <f t="shared" si="252"/>
        <v>1554367.25</v>
      </c>
      <c r="CI211" s="40">
        <f t="shared" si="252"/>
        <v>5218835.59</v>
      </c>
      <c r="CJ211" s="40">
        <f t="shared" si="252"/>
        <v>8376502.94</v>
      </c>
      <c r="CK211" s="40">
        <f t="shared" si="252"/>
        <v>32511694.82</v>
      </c>
      <c r="CL211" s="40">
        <f t="shared" si="252"/>
        <v>9802425.46</v>
      </c>
      <c r="CM211" s="40">
        <f t="shared" si="252"/>
        <v>6262354.12</v>
      </c>
      <c r="CN211" s="40">
        <f t="shared" si="252"/>
        <v>171582302.3</v>
      </c>
      <c r="CO211" s="40">
        <f t="shared" si="252"/>
        <v>98319969.39</v>
      </c>
      <c r="CP211" s="40">
        <f t="shared" si="252"/>
        <v>8756380.43</v>
      </c>
      <c r="CQ211" s="40">
        <f t="shared" si="252"/>
        <v>10628135.63</v>
      </c>
      <c r="CR211" s="40">
        <f t="shared" si="252"/>
        <v>2299744.06</v>
      </c>
      <c r="CS211" s="40">
        <f t="shared" si="252"/>
        <v>2931350.49</v>
      </c>
      <c r="CT211" s="40">
        <f t="shared" si="252"/>
        <v>1691240.46</v>
      </c>
      <c r="CU211" s="40">
        <f t="shared" si="252"/>
        <v>3342318.93</v>
      </c>
      <c r="CV211" s="40">
        <f t="shared" si="252"/>
        <v>781652.14</v>
      </c>
      <c r="CW211" s="40">
        <f t="shared" si="252"/>
        <v>2093669.2</v>
      </c>
      <c r="CX211" s="40">
        <f t="shared" si="252"/>
        <v>3736004.07</v>
      </c>
      <c r="CY211" s="40">
        <f t="shared" si="252"/>
        <v>1944474.84</v>
      </c>
      <c r="CZ211" s="40">
        <f t="shared" si="252"/>
        <v>16077782.8</v>
      </c>
      <c r="DA211" s="40">
        <f t="shared" si="252"/>
        <v>2113602.95</v>
      </c>
      <c r="DB211" s="40">
        <f t="shared" si="252"/>
        <v>2850086.28</v>
      </c>
      <c r="DC211" s="40">
        <f t="shared" si="252"/>
        <v>1922462</v>
      </c>
      <c r="DD211" s="40">
        <f t="shared" si="252"/>
        <v>1861849.88</v>
      </c>
      <c r="DE211" s="40">
        <f t="shared" si="252"/>
        <v>3635557.58</v>
      </c>
      <c r="DF211" s="40">
        <f t="shared" si="252"/>
        <v>144947076.71</v>
      </c>
      <c r="DG211" s="40">
        <f t="shared" si="252"/>
        <v>1548620.21</v>
      </c>
      <c r="DH211" s="40">
        <f t="shared" si="252"/>
        <v>15745874.27</v>
      </c>
      <c r="DI211" s="40">
        <f t="shared" si="252"/>
        <v>19886008.8</v>
      </c>
      <c r="DJ211" s="40">
        <f t="shared" si="252"/>
        <v>5179131.88</v>
      </c>
      <c r="DK211" s="40">
        <f t="shared" si="252"/>
        <v>3312928.41</v>
      </c>
      <c r="DL211" s="40">
        <f t="shared" si="252"/>
        <v>43343284.48</v>
      </c>
      <c r="DM211" s="40">
        <f t="shared" si="252"/>
        <v>3082163.54</v>
      </c>
      <c r="DN211" s="40">
        <f t="shared" si="252"/>
        <v>10555709.33</v>
      </c>
      <c r="DO211" s="40">
        <f t="shared" si="252"/>
        <v>21831606.56</v>
      </c>
      <c r="DP211" s="40">
        <f t="shared" si="252"/>
        <v>2331852.56</v>
      </c>
      <c r="DQ211" s="40">
        <f t="shared" si="252"/>
        <v>4160621.53</v>
      </c>
      <c r="DR211" s="40">
        <f t="shared" si="252"/>
        <v>10336763.87</v>
      </c>
      <c r="DS211" s="40">
        <f t="shared" si="252"/>
        <v>6419997.17</v>
      </c>
      <c r="DT211" s="40">
        <f t="shared" si="252"/>
        <v>2258846.46</v>
      </c>
      <c r="DU211" s="40">
        <f t="shared" si="252"/>
        <v>3325379.92</v>
      </c>
      <c r="DV211" s="40">
        <f t="shared" si="252"/>
        <v>2291370.47</v>
      </c>
      <c r="DW211" s="40">
        <f t="shared" si="252"/>
        <v>3188074.18</v>
      </c>
      <c r="DX211" s="40">
        <f t="shared" si="252"/>
        <v>2779740.43</v>
      </c>
      <c r="DY211" s="40">
        <f t="shared" si="252"/>
        <v>3337290.63</v>
      </c>
      <c r="DZ211" s="40">
        <f t="shared" si="252"/>
        <v>8848801.47</v>
      </c>
      <c r="EA211" s="40">
        <f aca="true" t="shared" si="253" ref="EA211:FU211">+EA187</f>
        <v>4417230.86</v>
      </c>
      <c r="EB211" s="40">
        <f t="shared" si="253"/>
        <v>4391933.4</v>
      </c>
      <c r="EC211" s="40">
        <f t="shared" si="253"/>
        <v>2588105.38</v>
      </c>
      <c r="ED211" s="40">
        <f t="shared" si="253"/>
        <v>15022030.38</v>
      </c>
      <c r="EE211" s="40">
        <f t="shared" si="253"/>
        <v>2441185.74</v>
      </c>
      <c r="EF211" s="40">
        <f t="shared" si="253"/>
        <v>11524888.53</v>
      </c>
      <c r="EG211" s="40">
        <f t="shared" si="253"/>
        <v>2537037.48</v>
      </c>
      <c r="EH211" s="40">
        <f t="shared" si="253"/>
        <v>2373412.52</v>
      </c>
      <c r="EI211" s="40">
        <f t="shared" si="253"/>
        <v>121659551.98</v>
      </c>
      <c r="EJ211" s="40">
        <f t="shared" si="253"/>
        <v>58082827.01</v>
      </c>
      <c r="EK211" s="40">
        <f t="shared" si="253"/>
        <v>4803554.15</v>
      </c>
      <c r="EL211" s="40">
        <f t="shared" si="253"/>
        <v>3428063.06</v>
      </c>
      <c r="EM211" s="40">
        <f t="shared" si="253"/>
        <v>4636243.58</v>
      </c>
      <c r="EN211" s="40">
        <f t="shared" si="253"/>
        <v>8283137.55</v>
      </c>
      <c r="EO211" s="40">
        <f t="shared" si="253"/>
        <v>3662173.07</v>
      </c>
      <c r="EP211" s="40">
        <f t="shared" si="253"/>
        <v>3617441.32</v>
      </c>
      <c r="EQ211" s="40">
        <f t="shared" si="253"/>
        <v>15290680.11</v>
      </c>
      <c r="ER211" s="40">
        <f t="shared" si="253"/>
        <v>3547543.81</v>
      </c>
      <c r="ES211" s="40">
        <f t="shared" si="253"/>
        <v>1590395.7</v>
      </c>
      <c r="ET211" s="40">
        <f t="shared" si="253"/>
        <v>2523768.9</v>
      </c>
      <c r="EU211" s="40">
        <f t="shared" si="253"/>
        <v>4742526.74</v>
      </c>
      <c r="EV211" s="40">
        <f t="shared" si="253"/>
        <v>990445.89</v>
      </c>
      <c r="EW211" s="40">
        <f t="shared" si="253"/>
        <v>6671222.03</v>
      </c>
      <c r="EX211" s="40">
        <f t="shared" si="253"/>
        <v>2755169.75</v>
      </c>
      <c r="EY211" s="40">
        <f t="shared" si="253"/>
        <v>8441701.43</v>
      </c>
      <c r="EZ211" s="40">
        <f t="shared" si="253"/>
        <v>1616157.01</v>
      </c>
      <c r="FA211" s="40">
        <f t="shared" si="253"/>
        <v>21686415.37</v>
      </c>
      <c r="FB211" s="40">
        <f t="shared" si="253"/>
        <v>3703024.11</v>
      </c>
      <c r="FC211" s="40">
        <f t="shared" si="253"/>
        <v>19034159.14</v>
      </c>
      <c r="FD211" s="40">
        <f t="shared" si="253"/>
        <v>3326985.66</v>
      </c>
      <c r="FE211" s="40">
        <f t="shared" si="253"/>
        <v>1375730.99</v>
      </c>
      <c r="FF211" s="40">
        <f t="shared" si="253"/>
        <v>2192223.21</v>
      </c>
      <c r="FG211" s="40">
        <f t="shared" si="253"/>
        <v>1518319.7</v>
      </c>
      <c r="FH211" s="40">
        <f t="shared" si="253"/>
        <v>1290578.56</v>
      </c>
      <c r="FI211" s="40">
        <f t="shared" si="253"/>
        <v>12955746</v>
      </c>
      <c r="FJ211" s="40">
        <f t="shared" si="253"/>
        <v>11728893.28</v>
      </c>
      <c r="FK211" s="40">
        <f t="shared" si="253"/>
        <v>14312588.21</v>
      </c>
      <c r="FL211" s="40">
        <f t="shared" si="253"/>
        <v>26285059.48</v>
      </c>
      <c r="FM211" s="40">
        <f t="shared" si="253"/>
        <v>19921054.92</v>
      </c>
      <c r="FN211" s="40">
        <f t="shared" si="253"/>
        <v>126965778.92</v>
      </c>
      <c r="FO211" s="40">
        <f t="shared" si="253"/>
        <v>8112912.28</v>
      </c>
      <c r="FP211" s="40">
        <f t="shared" si="253"/>
        <v>16545933.36</v>
      </c>
      <c r="FQ211" s="40">
        <f t="shared" si="253"/>
        <v>6388939.12</v>
      </c>
      <c r="FR211" s="40">
        <f t="shared" si="253"/>
        <v>1915601.53</v>
      </c>
      <c r="FS211" s="40">
        <f t="shared" si="253"/>
        <v>1969944.49</v>
      </c>
      <c r="FT211" s="40">
        <f t="shared" si="253"/>
        <v>1433469.94</v>
      </c>
      <c r="FU211" s="40">
        <f t="shared" si="253"/>
        <v>6126418.18</v>
      </c>
      <c r="FV211" s="40">
        <f>+FV187</f>
        <v>4894844.86</v>
      </c>
      <c r="FW211" s="40">
        <f>+FW187</f>
        <v>1772868.77</v>
      </c>
      <c r="FX211" s="40">
        <f>+FX187</f>
        <v>1247764.62</v>
      </c>
      <c r="FY211" s="40"/>
      <c r="FZ211" s="40"/>
      <c r="GA211" s="40"/>
      <c r="GB211" s="40"/>
      <c r="GC211" s="40"/>
      <c r="GD211" s="40"/>
      <c r="GG211" s="10"/>
    </row>
    <row r="212" spans="1:189" ht="15">
      <c r="A212" s="3" t="s">
        <v>541</v>
      </c>
      <c r="B212" s="5" t="s">
        <v>516</v>
      </c>
      <c r="C212" s="40">
        <f>MIN(C207,C209,C211)</f>
        <v>39256359.83</v>
      </c>
      <c r="D212" s="40">
        <f aca="true" t="shared" si="254" ref="D212:BO212">MIN(D207,D209,D211)</f>
        <v>291062796.64</v>
      </c>
      <c r="E212" s="40">
        <f t="shared" si="254"/>
        <v>52164646.84</v>
      </c>
      <c r="F212" s="40">
        <f t="shared" si="254"/>
        <v>99195338.11</v>
      </c>
      <c r="G212" s="40">
        <f t="shared" si="254"/>
        <v>7821407.5</v>
      </c>
      <c r="H212" s="40">
        <f t="shared" si="254"/>
        <v>7077531.22</v>
      </c>
      <c r="I212" s="40">
        <f t="shared" si="254"/>
        <v>77118796.93</v>
      </c>
      <c r="J212" s="40">
        <f t="shared" si="254"/>
        <v>14878999.46</v>
      </c>
      <c r="K212" s="40">
        <f t="shared" si="254"/>
        <v>2858262.03</v>
      </c>
      <c r="L212" s="40">
        <f t="shared" si="254"/>
        <v>23277919.36</v>
      </c>
      <c r="M212" s="40">
        <f t="shared" si="254"/>
        <v>12378787.44</v>
      </c>
      <c r="N212" s="40">
        <f t="shared" si="254"/>
        <v>346970548.36</v>
      </c>
      <c r="O212" s="40">
        <f t="shared" si="254"/>
        <v>104604023.7</v>
      </c>
      <c r="P212" s="40">
        <f t="shared" si="254"/>
        <v>2084643.69</v>
      </c>
      <c r="Q212" s="40">
        <f t="shared" si="254"/>
        <v>254959249.96</v>
      </c>
      <c r="R212" s="40">
        <f t="shared" si="254"/>
        <v>3893089.7</v>
      </c>
      <c r="S212" s="40">
        <f t="shared" si="254"/>
        <v>11245679.09</v>
      </c>
      <c r="T212" s="40">
        <f t="shared" si="254"/>
        <v>1843583.33</v>
      </c>
      <c r="U212" s="40">
        <f t="shared" si="254"/>
        <v>913137.03</v>
      </c>
      <c r="V212" s="40">
        <f t="shared" si="254"/>
        <v>2579879.71</v>
      </c>
      <c r="W212" s="41">
        <f t="shared" si="254"/>
        <v>2809564.17</v>
      </c>
      <c r="X212" s="40">
        <f t="shared" si="254"/>
        <v>708750.53</v>
      </c>
      <c r="Y212" s="40">
        <f t="shared" si="254"/>
        <v>4249123.91</v>
      </c>
      <c r="Z212" s="40">
        <f t="shared" si="254"/>
        <v>2409771.23</v>
      </c>
      <c r="AA212" s="40">
        <f t="shared" si="254"/>
        <v>174439469.3</v>
      </c>
      <c r="AB212" s="40">
        <f t="shared" si="254"/>
        <v>195828562.34</v>
      </c>
      <c r="AC212" s="40">
        <f t="shared" si="254"/>
        <v>6802611.98</v>
      </c>
      <c r="AD212" s="40">
        <f t="shared" si="254"/>
        <v>7666294.92</v>
      </c>
      <c r="AE212" s="40">
        <f t="shared" si="254"/>
        <v>1283773.4</v>
      </c>
      <c r="AF212" s="40">
        <f t="shared" si="254"/>
        <v>2145627.75</v>
      </c>
      <c r="AG212" s="40">
        <f t="shared" si="254"/>
        <v>6931387</v>
      </c>
      <c r="AH212" s="40">
        <f t="shared" si="254"/>
        <v>7917582.13</v>
      </c>
      <c r="AI212" s="40">
        <f t="shared" si="254"/>
        <v>2994620.65</v>
      </c>
      <c r="AJ212" s="40">
        <f t="shared" si="254"/>
        <v>2697104.76</v>
      </c>
      <c r="AK212" s="40">
        <f t="shared" si="254"/>
        <v>2346700.18</v>
      </c>
      <c r="AL212" s="40">
        <f t="shared" si="254"/>
        <v>2576498.63</v>
      </c>
      <c r="AM212" s="40">
        <f t="shared" si="254"/>
        <v>4020129.73</v>
      </c>
      <c r="AN212" s="40">
        <f t="shared" si="254"/>
        <v>3710090.98</v>
      </c>
      <c r="AO212" s="40">
        <f t="shared" si="254"/>
        <v>35010943.28</v>
      </c>
      <c r="AP212" s="40">
        <f t="shared" si="254"/>
        <v>545712305.57</v>
      </c>
      <c r="AQ212" s="40">
        <f t="shared" si="254"/>
        <v>2681136.34</v>
      </c>
      <c r="AR212" s="40">
        <f t="shared" si="254"/>
        <v>389088289.63</v>
      </c>
      <c r="AS212" s="40">
        <f t="shared" si="254"/>
        <v>45426200.68</v>
      </c>
      <c r="AT212" s="40">
        <f t="shared" si="254"/>
        <v>18789179.8</v>
      </c>
      <c r="AU212" s="40">
        <f t="shared" si="254"/>
        <v>3254173.75</v>
      </c>
      <c r="AV212" s="40">
        <f t="shared" si="254"/>
        <v>2987320.19</v>
      </c>
      <c r="AW212" s="40">
        <f t="shared" si="254"/>
        <v>2579554.92</v>
      </c>
      <c r="AX212" s="40">
        <f t="shared" si="254"/>
        <v>882807.27</v>
      </c>
      <c r="AY212" s="40">
        <f t="shared" si="254"/>
        <v>4880789.64</v>
      </c>
      <c r="AZ212" s="40">
        <f t="shared" si="254"/>
        <v>75721867.41</v>
      </c>
      <c r="BA212" s="40">
        <f t="shared" si="254"/>
        <v>56376213.3</v>
      </c>
      <c r="BB212" s="40">
        <f t="shared" si="254"/>
        <v>47056327.99</v>
      </c>
      <c r="BC212" s="40">
        <f t="shared" si="254"/>
        <v>211778797.78</v>
      </c>
      <c r="BD212" s="40">
        <f t="shared" si="254"/>
        <v>30378730.44</v>
      </c>
      <c r="BE212" s="40">
        <f t="shared" si="254"/>
        <v>9690238.76</v>
      </c>
      <c r="BF212" s="40">
        <f t="shared" si="254"/>
        <v>144918608.7</v>
      </c>
      <c r="BG212" s="40">
        <f t="shared" si="254"/>
        <v>6783324.12</v>
      </c>
      <c r="BH212" s="40">
        <f t="shared" si="254"/>
        <v>5134399.06</v>
      </c>
      <c r="BI212" s="40">
        <f t="shared" si="254"/>
        <v>2768197.95</v>
      </c>
      <c r="BJ212" s="40">
        <f t="shared" si="254"/>
        <v>38273890.57</v>
      </c>
      <c r="BK212" s="40">
        <f t="shared" si="254"/>
        <v>92741451.91</v>
      </c>
      <c r="BL212" s="40">
        <f t="shared" si="254"/>
        <v>2500349.85</v>
      </c>
      <c r="BM212" s="40">
        <f t="shared" si="254"/>
        <v>3071563.45</v>
      </c>
      <c r="BN212" s="40">
        <f t="shared" si="254"/>
        <v>26231446.26</v>
      </c>
      <c r="BO212" s="40">
        <f t="shared" si="254"/>
        <v>11650129.32</v>
      </c>
      <c r="BP212" s="40">
        <f aca="true" t="shared" si="255" ref="BP212:EA212">MIN(BP207,BP209,BP211)</f>
        <v>2350951.17</v>
      </c>
      <c r="BQ212" s="40">
        <f t="shared" si="255"/>
        <v>39657613.91</v>
      </c>
      <c r="BR212" s="40">
        <f t="shared" si="255"/>
        <v>32693905.42</v>
      </c>
      <c r="BS212" s="40">
        <f t="shared" si="255"/>
        <v>9031095.97</v>
      </c>
      <c r="BT212" s="40">
        <f t="shared" si="255"/>
        <v>3111222.57</v>
      </c>
      <c r="BU212" s="40">
        <f t="shared" si="255"/>
        <v>3881273.92</v>
      </c>
      <c r="BV212" s="40">
        <f t="shared" si="255"/>
        <v>9681451.03</v>
      </c>
      <c r="BW212" s="40">
        <f t="shared" si="255"/>
        <v>12108042.29</v>
      </c>
      <c r="BX212" s="40">
        <f t="shared" si="255"/>
        <v>1250752.25</v>
      </c>
      <c r="BY212" s="40">
        <f t="shared" si="255"/>
        <v>4775655.3</v>
      </c>
      <c r="BZ212" s="40">
        <f t="shared" si="255"/>
        <v>2457004.29</v>
      </c>
      <c r="CA212" s="40">
        <f t="shared" si="255"/>
        <v>2314098.95</v>
      </c>
      <c r="CB212" s="40">
        <f t="shared" si="255"/>
        <v>567025955.13</v>
      </c>
      <c r="CC212" s="40">
        <f t="shared" si="255"/>
        <v>2039676.62</v>
      </c>
      <c r="CD212" s="40">
        <f t="shared" si="255"/>
        <v>1071906.11</v>
      </c>
      <c r="CE212" s="40">
        <f t="shared" si="255"/>
        <v>1890002.93</v>
      </c>
      <c r="CF212" s="40">
        <f t="shared" si="255"/>
        <v>1426838.4</v>
      </c>
      <c r="CG212" s="40">
        <f t="shared" si="255"/>
        <v>2199599.23</v>
      </c>
      <c r="CH212" s="40">
        <f t="shared" si="255"/>
        <v>1554367.25</v>
      </c>
      <c r="CI212" s="40">
        <f t="shared" si="255"/>
        <v>5218835.59</v>
      </c>
      <c r="CJ212" s="40">
        <f t="shared" si="255"/>
        <v>8376502.94</v>
      </c>
      <c r="CK212" s="40">
        <f t="shared" si="255"/>
        <v>32511694.82</v>
      </c>
      <c r="CL212" s="40">
        <f t="shared" si="255"/>
        <v>9802425.46</v>
      </c>
      <c r="CM212" s="40">
        <f t="shared" si="255"/>
        <v>6262354.12</v>
      </c>
      <c r="CN212" s="40">
        <f t="shared" si="255"/>
        <v>171582302.3</v>
      </c>
      <c r="CO212" s="40">
        <f t="shared" si="255"/>
        <v>98319969.39</v>
      </c>
      <c r="CP212" s="40">
        <f t="shared" si="255"/>
        <v>8756380.43</v>
      </c>
      <c r="CQ212" s="40">
        <f t="shared" si="255"/>
        <v>10628135.63</v>
      </c>
      <c r="CR212" s="40">
        <f t="shared" si="255"/>
        <v>2299744.06</v>
      </c>
      <c r="CS212" s="40">
        <f t="shared" si="255"/>
        <v>2931350.49</v>
      </c>
      <c r="CT212" s="40">
        <f t="shared" si="255"/>
        <v>1691240.46</v>
      </c>
      <c r="CU212" s="40">
        <f t="shared" si="255"/>
        <v>3337218.93</v>
      </c>
      <c r="CV212" s="40">
        <f t="shared" si="255"/>
        <v>781652.14</v>
      </c>
      <c r="CW212" s="40">
        <f t="shared" si="255"/>
        <v>2093669.2</v>
      </c>
      <c r="CX212" s="40">
        <f t="shared" si="255"/>
        <v>3736004.07</v>
      </c>
      <c r="CY212" s="40">
        <f t="shared" si="255"/>
        <v>1944474.84</v>
      </c>
      <c r="CZ212" s="40">
        <f t="shared" si="255"/>
        <v>16077782.8</v>
      </c>
      <c r="DA212" s="40">
        <f t="shared" si="255"/>
        <v>2113602.95</v>
      </c>
      <c r="DB212" s="40">
        <f t="shared" si="255"/>
        <v>2850086.28</v>
      </c>
      <c r="DC212" s="40">
        <f t="shared" si="255"/>
        <v>1922462</v>
      </c>
      <c r="DD212" s="40">
        <f t="shared" si="255"/>
        <v>1861849.88</v>
      </c>
      <c r="DE212" s="40">
        <f t="shared" si="255"/>
        <v>3635557.58</v>
      </c>
      <c r="DF212" s="40">
        <f t="shared" si="255"/>
        <v>144947076.71</v>
      </c>
      <c r="DG212" s="40">
        <f t="shared" si="255"/>
        <v>1548620.21</v>
      </c>
      <c r="DH212" s="40">
        <f t="shared" si="255"/>
        <v>15745874.27</v>
      </c>
      <c r="DI212" s="40">
        <f t="shared" si="255"/>
        <v>19886008.8</v>
      </c>
      <c r="DJ212" s="40">
        <f t="shared" si="255"/>
        <v>5179131.88</v>
      </c>
      <c r="DK212" s="40">
        <f t="shared" si="255"/>
        <v>3312928.41</v>
      </c>
      <c r="DL212" s="40">
        <f t="shared" si="255"/>
        <v>43343284.48</v>
      </c>
      <c r="DM212" s="40">
        <f t="shared" si="255"/>
        <v>3082163.54</v>
      </c>
      <c r="DN212" s="40">
        <f t="shared" si="255"/>
        <v>10555709.33</v>
      </c>
      <c r="DO212" s="40">
        <f t="shared" si="255"/>
        <v>21831606.56</v>
      </c>
      <c r="DP212" s="40">
        <f t="shared" si="255"/>
        <v>2331852.56</v>
      </c>
      <c r="DQ212" s="40">
        <f t="shared" si="255"/>
        <v>4160621.53</v>
      </c>
      <c r="DR212" s="40">
        <f t="shared" si="255"/>
        <v>10336763.87</v>
      </c>
      <c r="DS212" s="40">
        <f t="shared" si="255"/>
        <v>6419997.17</v>
      </c>
      <c r="DT212" s="40">
        <f t="shared" si="255"/>
        <v>2258846.46</v>
      </c>
      <c r="DU212" s="40">
        <f t="shared" si="255"/>
        <v>3325379.92</v>
      </c>
      <c r="DV212" s="40">
        <f t="shared" si="255"/>
        <v>2287418.41</v>
      </c>
      <c r="DW212" s="40">
        <f t="shared" si="255"/>
        <v>3188074.18</v>
      </c>
      <c r="DX212" s="40">
        <f t="shared" si="255"/>
        <v>2779740.43</v>
      </c>
      <c r="DY212" s="40">
        <f t="shared" si="255"/>
        <v>3337290.63</v>
      </c>
      <c r="DZ212" s="40">
        <f t="shared" si="255"/>
        <v>8848801.47</v>
      </c>
      <c r="EA212" s="40">
        <f t="shared" si="255"/>
        <v>4417230.86</v>
      </c>
      <c r="EB212" s="40">
        <f aca="true" t="shared" si="256" ref="EB212:FX212">MIN(EB207,EB209,EB211)</f>
        <v>4391933.4</v>
      </c>
      <c r="EC212" s="40">
        <f t="shared" si="256"/>
        <v>2586308.98</v>
      </c>
      <c r="ED212" s="40">
        <f t="shared" si="256"/>
        <v>15022030.38</v>
      </c>
      <c r="EE212" s="40">
        <f t="shared" si="256"/>
        <v>2441185.74</v>
      </c>
      <c r="EF212" s="40">
        <f t="shared" si="256"/>
        <v>11524888.53</v>
      </c>
      <c r="EG212" s="40">
        <f t="shared" si="256"/>
        <v>2537037.48</v>
      </c>
      <c r="EH212" s="40">
        <f t="shared" si="256"/>
        <v>2373412.52</v>
      </c>
      <c r="EI212" s="40">
        <f t="shared" si="256"/>
        <v>121659551.98</v>
      </c>
      <c r="EJ212" s="40">
        <f t="shared" si="256"/>
        <v>58082827.01</v>
      </c>
      <c r="EK212" s="40">
        <f t="shared" si="256"/>
        <v>4803554.15</v>
      </c>
      <c r="EL212" s="40">
        <f t="shared" si="256"/>
        <v>3428063.06</v>
      </c>
      <c r="EM212" s="40">
        <f t="shared" si="256"/>
        <v>4636243.58</v>
      </c>
      <c r="EN212" s="40">
        <f t="shared" si="256"/>
        <v>8283137.55</v>
      </c>
      <c r="EO212" s="40">
        <f t="shared" si="256"/>
        <v>3662173.07</v>
      </c>
      <c r="EP212" s="40">
        <f t="shared" si="256"/>
        <v>3617441.32</v>
      </c>
      <c r="EQ212" s="40">
        <f t="shared" si="256"/>
        <v>15290680.11</v>
      </c>
      <c r="ER212" s="40">
        <f t="shared" si="256"/>
        <v>3547543.81</v>
      </c>
      <c r="ES212" s="40">
        <f t="shared" si="256"/>
        <v>1590395.7</v>
      </c>
      <c r="ET212" s="40">
        <f t="shared" si="256"/>
        <v>2523768.9</v>
      </c>
      <c r="EU212" s="40">
        <f t="shared" si="256"/>
        <v>4742526.74</v>
      </c>
      <c r="EV212" s="40">
        <f t="shared" si="256"/>
        <v>990445.89</v>
      </c>
      <c r="EW212" s="40">
        <f t="shared" si="256"/>
        <v>6671222.03</v>
      </c>
      <c r="EX212" s="40">
        <f t="shared" si="256"/>
        <v>2755169.75</v>
      </c>
      <c r="EY212" s="40">
        <f t="shared" si="256"/>
        <v>8441701.43</v>
      </c>
      <c r="EZ212" s="40">
        <f t="shared" si="256"/>
        <v>1613979.81</v>
      </c>
      <c r="FA212" s="40">
        <f t="shared" si="256"/>
        <v>21686415.37</v>
      </c>
      <c r="FB212" s="40">
        <f t="shared" si="256"/>
        <v>3703024.11</v>
      </c>
      <c r="FC212" s="40">
        <f t="shared" si="256"/>
        <v>19034159.14</v>
      </c>
      <c r="FD212" s="40">
        <f t="shared" si="256"/>
        <v>3326985.66</v>
      </c>
      <c r="FE212" s="40">
        <f t="shared" si="256"/>
        <v>1375730.99</v>
      </c>
      <c r="FF212" s="40">
        <f t="shared" si="256"/>
        <v>2192223.21</v>
      </c>
      <c r="FG212" s="40">
        <f t="shared" si="256"/>
        <v>1518319.7</v>
      </c>
      <c r="FH212" s="40">
        <f t="shared" si="256"/>
        <v>1290578.56</v>
      </c>
      <c r="FI212" s="40">
        <f t="shared" si="256"/>
        <v>12955746</v>
      </c>
      <c r="FJ212" s="40">
        <f t="shared" si="256"/>
        <v>11728893.28</v>
      </c>
      <c r="FK212" s="40">
        <f t="shared" si="256"/>
        <v>14312588.21</v>
      </c>
      <c r="FL212" s="40">
        <f t="shared" si="256"/>
        <v>26285059.48</v>
      </c>
      <c r="FM212" s="40">
        <f t="shared" si="256"/>
        <v>19921054.92</v>
      </c>
      <c r="FN212" s="40">
        <f t="shared" si="256"/>
        <v>126965778.92</v>
      </c>
      <c r="FO212" s="40">
        <f t="shared" si="256"/>
        <v>8112912.28</v>
      </c>
      <c r="FP212" s="40">
        <f t="shared" si="256"/>
        <v>16545933.36</v>
      </c>
      <c r="FQ212" s="40">
        <f t="shared" si="256"/>
        <v>6388939.12</v>
      </c>
      <c r="FR212" s="40">
        <f t="shared" si="256"/>
        <v>1915601.53</v>
      </c>
      <c r="FS212" s="40">
        <f t="shared" si="256"/>
        <v>1969944.49</v>
      </c>
      <c r="FT212" s="40">
        <f t="shared" si="256"/>
        <v>1433469.94</v>
      </c>
      <c r="FU212" s="40">
        <f t="shared" si="256"/>
        <v>6126418.18</v>
      </c>
      <c r="FV212" s="40">
        <f t="shared" si="256"/>
        <v>4894844.86</v>
      </c>
      <c r="FW212" s="40">
        <f t="shared" si="256"/>
        <v>1772868.77</v>
      </c>
      <c r="FX212" s="40">
        <f t="shared" si="256"/>
        <v>1247764.62</v>
      </c>
      <c r="FY212" s="40"/>
      <c r="FZ212" s="66">
        <f>SUM(C212:FX212)</f>
        <v>5640394189.859999</v>
      </c>
      <c r="GA212" s="66"/>
      <c r="GB212" s="66"/>
      <c r="GC212" s="66"/>
      <c r="GD212" s="66"/>
      <c r="GG212" s="10"/>
    </row>
    <row r="213" spans="1:189" ht="15">
      <c r="A213" s="2"/>
      <c r="B213" s="5" t="s">
        <v>542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1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G213" s="10"/>
    </row>
    <row r="214" spans="1:189" ht="15">
      <c r="A214" s="3" t="s">
        <v>543</v>
      </c>
      <c r="B214" s="5" t="s">
        <v>544</v>
      </c>
      <c r="C214" s="40">
        <f aca="true" t="shared" si="257" ref="C214:BN214">ROUND(C212/C99,2)</f>
        <v>7303.78</v>
      </c>
      <c r="D214" s="40">
        <f t="shared" si="257"/>
        <v>6943.74</v>
      </c>
      <c r="E214" s="40">
        <f t="shared" si="257"/>
        <v>7590.9</v>
      </c>
      <c r="F214" s="40">
        <f t="shared" si="257"/>
        <v>6864.44</v>
      </c>
      <c r="G214" s="40">
        <f t="shared" si="257"/>
        <v>7346.11</v>
      </c>
      <c r="H214" s="40">
        <f t="shared" si="257"/>
        <v>7364.76</v>
      </c>
      <c r="I214" s="40">
        <f t="shared" si="257"/>
        <v>7315.25</v>
      </c>
      <c r="J214" s="40">
        <f t="shared" si="257"/>
        <v>6946.31</v>
      </c>
      <c r="K214" s="40">
        <f t="shared" si="257"/>
        <v>9325.49</v>
      </c>
      <c r="L214" s="40">
        <f t="shared" si="257"/>
        <v>7266.18</v>
      </c>
      <c r="M214" s="40">
        <f t="shared" si="257"/>
        <v>8373.1</v>
      </c>
      <c r="N214" s="40">
        <f t="shared" si="257"/>
        <v>7084.02</v>
      </c>
      <c r="O214" s="40">
        <f t="shared" si="257"/>
        <v>6901.55</v>
      </c>
      <c r="P214" s="40">
        <f t="shared" si="257"/>
        <v>12634.2</v>
      </c>
      <c r="Q214" s="40">
        <f t="shared" si="257"/>
        <v>7451.7</v>
      </c>
      <c r="R214" s="40">
        <f t="shared" si="257"/>
        <v>8159.9</v>
      </c>
      <c r="S214" s="40">
        <f t="shared" si="257"/>
        <v>7170.16</v>
      </c>
      <c r="T214" s="40">
        <f t="shared" si="257"/>
        <v>12128.84</v>
      </c>
      <c r="U214" s="40">
        <f t="shared" si="257"/>
        <v>14005.17</v>
      </c>
      <c r="V214" s="40">
        <f t="shared" si="257"/>
        <v>9290.17</v>
      </c>
      <c r="W214" s="41">
        <f t="shared" si="257"/>
        <v>6776.57</v>
      </c>
      <c r="X214" s="40">
        <f t="shared" si="257"/>
        <v>14553.4</v>
      </c>
      <c r="Y214" s="40">
        <f t="shared" si="257"/>
        <v>7668.51</v>
      </c>
      <c r="Z214" s="40">
        <f t="shared" si="257"/>
        <v>9589.22</v>
      </c>
      <c r="AA214" s="40">
        <f t="shared" si="257"/>
        <v>7003.94</v>
      </c>
      <c r="AB214" s="40">
        <f t="shared" si="257"/>
        <v>7076.44</v>
      </c>
      <c r="AC214" s="40">
        <f t="shared" si="257"/>
        <v>7290.34</v>
      </c>
      <c r="AD214" s="40">
        <f t="shared" si="257"/>
        <v>7099.08</v>
      </c>
      <c r="AE214" s="40">
        <f t="shared" si="257"/>
        <v>13113.11</v>
      </c>
      <c r="AF214" s="40">
        <f t="shared" si="257"/>
        <v>10963.86</v>
      </c>
      <c r="AG214" s="40">
        <f t="shared" si="257"/>
        <v>7421.98</v>
      </c>
      <c r="AH214" s="40">
        <f t="shared" si="257"/>
        <v>7249.87</v>
      </c>
      <c r="AI214" s="40">
        <f t="shared" si="257"/>
        <v>9116.04</v>
      </c>
      <c r="AJ214" s="40">
        <f t="shared" si="257"/>
        <v>9757.98</v>
      </c>
      <c r="AK214" s="40">
        <f t="shared" si="257"/>
        <v>10824.26</v>
      </c>
      <c r="AL214" s="40">
        <f t="shared" si="257"/>
        <v>9653.42</v>
      </c>
      <c r="AM214" s="40">
        <f t="shared" si="257"/>
        <v>7787.93</v>
      </c>
      <c r="AN214" s="40">
        <f t="shared" si="257"/>
        <v>7755.21</v>
      </c>
      <c r="AO214" s="40">
        <f t="shared" si="257"/>
        <v>6810.28</v>
      </c>
      <c r="AP214" s="40">
        <f t="shared" si="257"/>
        <v>7567.21</v>
      </c>
      <c r="AQ214" s="40">
        <f t="shared" si="257"/>
        <v>10106.05</v>
      </c>
      <c r="AR214" s="40">
        <f t="shared" si="257"/>
        <v>6879.81</v>
      </c>
      <c r="AS214" s="40">
        <f t="shared" si="257"/>
        <v>7485.7</v>
      </c>
      <c r="AT214" s="40">
        <f t="shared" si="257"/>
        <v>6958.18</v>
      </c>
      <c r="AU214" s="40">
        <f t="shared" si="257"/>
        <v>9171.85</v>
      </c>
      <c r="AV214" s="40">
        <f t="shared" si="257"/>
        <v>9918.06</v>
      </c>
      <c r="AW214" s="40">
        <f t="shared" si="257"/>
        <v>10520.21</v>
      </c>
      <c r="AX214" s="40">
        <f t="shared" si="257"/>
        <v>15142.49</v>
      </c>
      <c r="AY214" s="40">
        <f t="shared" si="257"/>
        <v>7831.82</v>
      </c>
      <c r="AZ214" s="40">
        <f t="shared" si="257"/>
        <v>7303.91</v>
      </c>
      <c r="BA214" s="40">
        <f t="shared" si="257"/>
        <v>6774.28</v>
      </c>
      <c r="BB214" s="40">
        <f t="shared" si="257"/>
        <v>6766.9</v>
      </c>
      <c r="BC214" s="40">
        <f t="shared" si="257"/>
        <v>7004.33</v>
      </c>
      <c r="BD214" s="40">
        <f t="shared" si="257"/>
        <v>6786.42</v>
      </c>
      <c r="BE214" s="40">
        <f t="shared" si="257"/>
        <v>7247.75</v>
      </c>
      <c r="BF214" s="40">
        <f t="shared" si="257"/>
        <v>6777.53</v>
      </c>
      <c r="BG214" s="40">
        <f t="shared" si="257"/>
        <v>7729.4</v>
      </c>
      <c r="BH214" s="40">
        <f t="shared" si="257"/>
        <v>7826.83</v>
      </c>
      <c r="BI214" s="40">
        <f t="shared" si="257"/>
        <v>10022.44</v>
      </c>
      <c r="BJ214" s="40">
        <f t="shared" si="257"/>
        <v>6784.59</v>
      </c>
      <c r="BK214" s="40">
        <f t="shared" si="257"/>
        <v>6770.44</v>
      </c>
      <c r="BL214" s="40">
        <f t="shared" si="257"/>
        <v>10017.43</v>
      </c>
      <c r="BM214" s="40">
        <f t="shared" si="257"/>
        <v>9321.89</v>
      </c>
      <c r="BN214" s="40">
        <f t="shared" si="257"/>
        <v>6788.5</v>
      </c>
      <c r="BO214" s="40">
        <f aca="true" t="shared" si="258" ref="BO214:DZ214">ROUND(BO212/BO99,2)</f>
        <v>6885.42</v>
      </c>
      <c r="BP214" s="40">
        <f t="shared" si="258"/>
        <v>10302.15</v>
      </c>
      <c r="BQ214" s="40">
        <f t="shared" si="258"/>
        <v>7355.44</v>
      </c>
      <c r="BR214" s="40">
        <f t="shared" si="258"/>
        <v>6832.15</v>
      </c>
      <c r="BS214" s="40">
        <f t="shared" si="258"/>
        <v>7384.38</v>
      </c>
      <c r="BT214" s="40">
        <f t="shared" si="258"/>
        <v>9581.84</v>
      </c>
      <c r="BU214" s="40">
        <f t="shared" si="258"/>
        <v>8212.6</v>
      </c>
      <c r="BV214" s="40">
        <f t="shared" si="258"/>
        <v>7096.28</v>
      </c>
      <c r="BW214" s="40">
        <f t="shared" si="258"/>
        <v>7157.32</v>
      </c>
      <c r="BX214" s="40">
        <f t="shared" si="258"/>
        <v>14680.19</v>
      </c>
      <c r="BY214" s="40">
        <f t="shared" si="258"/>
        <v>7597.29</v>
      </c>
      <c r="BZ214" s="40">
        <f t="shared" si="258"/>
        <v>9608.93</v>
      </c>
      <c r="CA214" s="40">
        <f t="shared" si="258"/>
        <v>11388.28</v>
      </c>
      <c r="CB214" s="40">
        <f t="shared" si="258"/>
        <v>6966.2</v>
      </c>
      <c r="CC214" s="40">
        <f t="shared" si="258"/>
        <v>11176.31</v>
      </c>
      <c r="CD214" s="40">
        <f t="shared" si="258"/>
        <v>13848.92</v>
      </c>
      <c r="CE214" s="40">
        <f t="shared" si="258"/>
        <v>11588</v>
      </c>
      <c r="CF214" s="40">
        <f t="shared" si="258"/>
        <v>12461.47</v>
      </c>
      <c r="CG214" s="40">
        <f t="shared" si="258"/>
        <v>10439.48</v>
      </c>
      <c r="CH214" s="40">
        <f t="shared" si="258"/>
        <v>12942.28</v>
      </c>
      <c r="CI214" s="40">
        <f t="shared" si="258"/>
        <v>7182.54</v>
      </c>
      <c r="CJ214" s="40">
        <f t="shared" si="258"/>
        <v>7619.16</v>
      </c>
      <c r="CK214" s="40">
        <f t="shared" si="258"/>
        <v>7052.58</v>
      </c>
      <c r="CL214" s="40">
        <f t="shared" si="258"/>
        <v>7332.21</v>
      </c>
      <c r="CM214" s="40">
        <f t="shared" si="258"/>
        <v>7939.09</v>
      </c>
      <c r="CN214" s="40">
        <f t="shared" si="258"/>
        <v>6780.89</v>
      </c>
      <c r="CO214" s="40">
        <f t="shared" si="258"/>
        <v>6784.57</v>
      </c>
      <c r="CP214" s="40">
        <f t="shared" si="258"/>
        <v>7445.27</v>
      </c>
      <c r="CQ214" s="40">
        <f t="shared" si="258"/>
        <v>7168.1</v>
      </c>
      <c r="CR214" s="40">
        <f t="shared" si="258"/>
        <v>11067.1</v>
      </c>
      <c r="CS214" s="40">
        <f t="shared" si="258"/>
        <v>8864.08</v>
      </c>
      <c r="CT214" s="40">
        <f t="shared" si="258"/>
        <v>12754.45</v>
      </c>
      <c r="CU214" s="40">
        <f t="shared" si="258"/>
        <v>6767.83</v>
      </c>
      <c r="CV214" s="40">
        <f t="shared" si="258"/>
        <v>13430.45</v>
      </c>
      <c r="CW214" s="40">
        <f t="shared" si="258"/>
        <v>11795.32</v>
      </c>
      <c r="CX214" s="40">
        <f t="shared" si="258"/>
        <v>7827.37</v>
      </c>
      <c r="CY214" s="40">
        <f t="shared" si="258"/>
        <v>7359.86</v>
      </c>
      <c r="CZ214" s="40">
        <f t="shared" si="258"/>
        <v>6805.12</v>
      </c>
      <c r="DA214" s="40">
        <f t="shared" si="258"/>
        <v>11455.84</v>
      </c>
      <c r="DB214" s="40">
        <f t="shared" si="258"/>
        <v>9369.12</v>
      </c>
      <c r="DC214" s="40">
        <f t="shared" si="258"/>
        <v>12540.52</v>
      </c>
      <c r="DD214" s="40">
        <f t="shared" si="258"/>
        <v>12289.44</v>
      </c>
      <c r="DE214" s="40">
        <f t="shared" si="258"/>
        <v>7629.71</v>
      </c>
      <c r="DF214" s="40">
        <f t="shared" si="258"/>
        <v>6784.29</v>
      </c>
      <c r="DG214" s="40">
        <f t="shared" si="258"/>
        <v>13179.75</v>
      </c>
      <c r="DH214" s="40">
        <f t="shared" si="258"/>
        <v>6774.75</v>
      </c>
      <c r="DI214" s="40">
        <f t="shared" si="258"/>
        <v>6791.44</v>
      </c>
      <c r="DJ214" s="40">
        <f t="shared" si="258"/>
        <v>7602.95</v>
      </c>
      <c r="DK214" s="40">
        <f t="shared" si="258"/>
        <v>8663.52</v>
      </c>
      <c r="DL214" s="40">
        <f t="shared" si="258"/>
        <v>7092.32</v>
      </c>
      <c r="DM214" s="40">
        <f t="shared" si="258"/>
        <v>9732.12</v>
      </c>
      <c r="DN214" s="40">
        <f t="shared" si="258"/>
        <v>7280.8</v>
      </c>
      <c r="DO214" s="40">
        <f t="shared" si="258"/>
        <v>7254.47</v>
      </c>
      <c r="DP214" s="40">
        <f t="shared" si="258"/>
        <v>11566.73</v>
      </c>
      <c r="DQ214" s="40">
        <f t="shared" si="258"/>
        <v>7908.42</v>
      </c>
      <c r="DR214" s="40">
        <f t="shared" si="258"/>
        <v>7311.33</v>
      </c>
      <c r="DS214" s="40">
        <f t="shared" si="258"/>
        <v>7816.87</v>
      </c>
      <c r="DT214" s="40">
        <f t="shared" si="258"/>
        <v>11882.41</v>
      </c>
      <c r="DU214" s="40">
        <f t="shared" si="258"/>
        <v>8323.85</v>
      </c>
      <c r="DV214" s="40">
        <f t="shared" si="258"/>
        <v>11617.16</v>
      </c>
      <c r="DW214" s="40">
        <f t="shared" si="258"/>
        <v>8665.6</v>
      </c>
      <c r="DX214" s="40">
        <f t="shared" si="258"/>
        <v>11477.05</v>
      </c>
      <c r="DY214" s="40">
        <f t="shared" si="258"/>
        <v>9781.04</v>
      </c>
      <c r="DZ214" s="40">
        <f t="shared" si="258"/>
        <v>7418.51</v>
      </c>
      <c r="EA214" s="40">
        <f aca="true" t="shared" si="259" ref="EA214:FX214">ROUND(EA212/EA99,2)</f>
        <v>8047.42</v>
      </c>
      <c r="EB214" s="40">
        <f t="shared" si="259"/>
        <v>7507.58</v>
      </c>
      <c r="EC214" s="40">
        <f t="shared" si="259"/>
        <v>9097.11</v>
      </c>
      <c r="ED214" s="40">
        <f t="shared" si="259"/>
        <v>9294.09</v>
      </c>
      <c r="EE214" s="40">
        <f t="shared" si="259"/>
        <v>10041.9</v>
      </c>
      <c r="EF214" s="40">
        <f t="shared" si="259"/>
        <v>7160.09</v>
      </c>
      <c r="EG214" s="40">
        <f t="shared" si="259"/>
        <v>9060.85</v>
      </c>
      <c r="EH214" s="40">
        <f t="shared" si="259"/>
        <v>9651.94</v>
      </c>
      <c r="EI214" s="40">
        <f t="shared" si="259"/>
        <v>7049.74</v>
      </c>
      <c r="EJ214" s="40">
        <f t="shared" si="259"/>
        <v>6782.76</v>
      </c>
      <c r="EK214" s="40">
        <f t="shared" si="259"/>
        <v>7326.96</v>
      </c>
      <c r="EL214" s="40">
        <f t="shared" si="259"/>
        <v>7418.44</v>
      </c>
      <c r="EM214" s="40">
        <f t="shared" si="259"/>
        <v>7710.37</v>
      </c>
      <c r="EN214" s="40">
        <f t="shared" si="259"/>
        <v>7231.65</v>
      </c>
      <c r="EO214" s="40">
        <f t="shared" si="259"/>
        <v>7634.3</v>
      </c>
      <c r="EP214" s="40">
        <f t="shared" si="259"/>
        <v>8691.59</v>
      </c>
      <c r="EQ214" s="40">
        <f t="shared" si="259"/>
        <v>7179.73</v>
      </c>
      <c r="ER214" s="40">
        <f t="shared" si="259"/>
        <v>8981.12</v>
      </c>
      <c r="ES214" s="40">
        <f t="shared" si="259"/>
        <v>12909.06</v>
      </c>
      <c r="ET214" s="40">
        <f t="shared" si="259"/>
        <v>12110.22</v>
      </c>
      <c r="EU214" s="40">
        <f t="shared" si="259"/>
        <v>8066.89</v>
      </c>
      <c r="EV214" s="40">
        <f t="shared" si="259"/>
        <v>15214.22</v>
      </c>
      <c r="EW214" s="40">
        <f t="shared" si="259"/>
        <v>9838.11</v>
      </c>
      <c r="EX214" s="40">
        <f t="shared" si="259"/>
        <v>10162.93</v>
      </c>
      <c r="EY214" s="40">
        <f t="shared" si="259"/>
        <v>6857.04</v>
      </c>
      <c r="EZ214" s="40">
        <f t="shared" si="259"/>
        <v>13416.29</v>
      </c>
      <c r="FA214" s="40">
        <f t="shared" si="259"/>
        <v>7471.38</v>
      </c>
      <c r="FB214" s="40">
        <f t="shared" si="259"/>
        <v>7853.71</v>
      </c>
      <c r="FC214" s="40">
        <f t="shared" si="259"/>
        <v>6795.24</v>
      </c>
      <c r="FD214" s="40">
        <f t="shared" si="259"/>
        <v>8325.79</v>
      </c>
      <c r="FE214" s="40">
        <f t="shared" si="259"/>
        <v>13395.63</v>
      </c>
      <c r="FF214" s="40">
        <f t="shared" si="259"/>
        <v>11580.68</v>
      </c>
      <c r="FG214" s="40">
        <f t="shared" si="259"/>
        <v>13496.18</v>
      </c>
      <c r="FH214" s="40">
        <f t="shared" si="259"/>
        <v>13570.75</v>
      </c>
      <c r="FI214" s="40">
        <f t="shared" si="259"/>
        <v>7135.4</v>
      </c>
      <c r="FJ214" s="40">
        <f t="shared" si="259"/>
        <v>6938.94</v>
      </c>
      <c r="FK214" s="40">
        <f t="shared" si="259"/>
        <v>6996.77</v>
      </c>
      <c r="FL214" s="40">
        <f t="shared" si="259"/>
        <v>6775.72</v>
      </c>
      <c r="FM214" s="40">
        <f t="shared" si="259"/>
        <v>6779.1</v>
      </c>
      <c r="FN214" s="40">
        <f t="shared" si="259"/>
        <v>6965.62</v>
      </c>
      <c r="FO214" s="40">
        <f t="shared" si="259"/>
        <v>7214.68</v>
      </c>
      <c r="FP214" s="40">
        <f t="shared" si="259"/>
        <v>7273.58</v>
      </c>
      <c r="FQ214" s="40">
        <f t="shared" si="259"/>
        <v>7543.02</v>
      </c>
      <c r="FR214" s="40">
        <f t="shared" si="259"/>
        <v>12856.39</v>
      </c>
      <c r="FS214" s="40">
        <f t="shared" si="259"/>
        <v>12539.43</v>
      </c>
      <c r="FT214" s="40">
        <f t="shared" si="259"/>
        <v>13359.46</v>
      </c>
      <c r="FU214" s="40">
        <f t="shared" si="259"/>
        <v>7761.84</v>
      </c>
      <c r="FV214" s="40">
        <f t="shared" si="259"/>
        <v>7608.96</v>
      </c>
      <c r="FW214" s="40">
        <f t="shared" si="259"/>
        <v>13016.66</v>
      </c>
      <c r="FX214" s="40">
        <f t="shared" si="259"/>
        <v>14679.58</v>
      </c>
      <c r="FY214" s="40"/>
      <c r="FZ214" s="40"/>
      <c r="GA214" s="40"/>
      <c r="GB214" s="40"/>
      <c r="GC214" s="40"/>
      <c r="GD214" s="40"/>
      <c r="GG214" s="10"/>
    </row>
    <row r="215" spans="1:189" ht="15">
      <c r="A215" s="2"/>
      <c r="B215" s="5" t="s">
        <v>545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1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G215" s="10"/>
    </row>
    <row r="216" spans="1:186" ht="15">
      <c r="A216" s="3" t="s">
        <v>388</v>
      </c>
      <c r="B216" s="5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9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  <c r="CG216" s="98"/>
      <c r="CH216" s="98"/>
      <c r="CI216" s="98"/>
      <c r="CJ216" s="98"/>
      <c r="CK216" s="98"/>
      <c r="CL216" s="98"/>
      <c r="CM216" s="98"/>
      <c r="CN216" s="98"/>
      <c r="CO216" s="98"/>
      <c r="CP216" s="98"/>
      <c r="CQ216" s="98"/>
      <c r="CR216" s="98"/>
      <c r="CS216" s="98"/>
      <c r="CT216" s="98"/>
      <c r="CU216" s="98"/>
      <c r="CV216" s="98"/>
      <c r="CW216" s="98"/>
      <c r="CX216" s="98"/>
      <c r="CY216" s="98"/>
      <c r="CZ216" s="98"/>
      <c r="DA216" s="98"/>
      <c r="DB216" s="98"/>
      <c r="DC216" s="98"/>
      <c r="DD216" s="98"/>
      <c r="DE216" s="98"/>
      <c r="DF216" s="98"/>
      <c r="DG216" s="98"/>
      <c r="DH216" s="98"/>
      <c r="DI216" s="98"/>
      <c r="DJ216" s="98"/>
      <c r="DK216" s="98"/>
      <c r="DL216" s="98"/>
      <c r="DM216" s="98"/>
      <c r="DN216" s="98"/>
      <c r="DO216" s="98"/>
      <c r="DP216" s="98"/>
      <c r="DQ216" s="98"/>
      <c r="DR216" s="98"/>
      <c r="DS216" s="98"/>
      <c r="DT216" s="98"/>
      <c r="DU216" s="98"/>
      <c r="DV216" s="98"/>
      <c r="DW216" s="98"/>
      <c r="DX216" s="98"/>
      <c r="DY216" s="98"/>
      <c r="DZ216" s="98"/>
      <c r="EA216" s="98"/>
      <c r="EB216" s="98"/>
      <c r="EC216" s="98"/>
      <c r="ED216" s="98"/>
      <c r="EE216" s="98"/>
      <c r="EF216" s="98"/>
      <c r="EG216" s="98"/>
      <c r="EH216" s="98"/>
      <c r="EI216" s="98"/>
      <c r="EJ216" s="98"/>
      <c r="EK216" s="98"/>
      <c r="EL216" s="98"/>
      <c r="EM216" s="98"/>
      <c r="EN216" s="98"/>
      <c r="EO216" s="98"/>
      <c r="EP216" s="98"/>
      <c r="EQ216" s="98"/>
      <c r="ER216" s="98"/>
      <c r="ES216" s="98"/>
      <c r="ET216" s="98"/>
      <c r="EU216" s="98"/>
      <c r="EV216" s="98"/>
      <c r="EW216" s="98"/>
      <c r="EX216" s="98"/>
      <c r="EY216" s="98"/>
      <c r="EZ216" s="98"/>
      <c r="FA216" s="98"/>
      <c r="FB216" s="98"/>
      <c r="FC216" s="98"/>
      <c r="FD216" s="98"/>
      <c r="FE216" s="98"/>
      <c r="FF216" s="98"/>
      <c r="FG216" s="98"/>
      <c r="FH216" s="98"/>
      <c r="FI216" s="98"/>
      <c r="FJ216" s="98"/>
      <c r="FK216" s="98"/>
      <c r="FL216" s="98"/>
      <c r="FM216" s="98"/>
      <c r="FN216" s="98"/>
      <c r="FO216" s="98"/>
      <c r="FP216" s="98"/>
      <c r="FQ216" s="98"/>
      <c r="FR216" s="98"/>
      <c r="FS216" s="98"/>
      <c r="FT216" s="98"/>
      <c r="FU216" s="98"/>
      <c r="FV216" s="98"/>
      <c r="FW216" s="98"/>
      <c r="FX216" s="98"/>
      <c r="FY216" s="98"/>
      <c r="FZ216" s="40"/>
      <c r="GA216" s="40"/>
      <c r="GB216" s="40"/>
      <c r="GC216" s="40"/>
      <c r="GD216" s="40"/>
    </row>
    <row r="217" spans="1:186" ht="31.5">
      <c r="A217" s="3" t="s">
        <v>388</v>
      </c>
      <c r="B217" s="117" t="s">
        <v>546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1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>
        <f>SUM(C217:FX217)</f>
        <v>0</v>
      </c>
      <c r="GA217" s="40"/>
      <c r="GB217" s="40"/>
      <c r="GC217" s="40"/>
      <c r="GD217" s="40"/>
    </row>
    <row r="218" spans="1:186" ht="15">
      <c r="A218" s="3" t="s">
        <v>547</v>
      </c>
      <c r="B218" s="5" t="s">
        <v>548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1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</row>
    <row r="219" spans="2:189" ht="15">
      <c r="B219" s="5" t="s">
        <v>549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1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G219" s="10"/>
    </row>
    <row r="220" spans="1:189" ht="15">
      <c r="A220" s="3" t="s">
        <v>550</v>
      </c>
      <c r="B220" s="5" t="s">
        <v>551</v>
      </c>
      <c r="C220" s="40">
        <f aca="true" t="shared" si="260" ref="C220:BN220">IF((AND(C$187=C$212,C$71&lt;&gt;888888888.88))=TRUE(),MIN(C207,C209),0)</f>
        <v>39835497.370000005</v>
      </c>
      <c r="D220" s="40">
        <f t="shared" si="260"/>
        <v>295176111.77</v>
      </c>
      <c r="E220" s="40">
        <f t="shared" si="260"/>
        <v>52875972.940000005</v>
      </c>
      <c r="F220" s="40">
        <f t="shared" si="260"/>
        <v>100687190.15</v>
      </c>
      <c r="G220" s="40">
        <f t="shared" si="260"/>
        <v>7934302.28</v>
      </c>
      <c r="H220" s="40">
        <f t="shared" si="260"/>
        <v>7146132.2299999995</v>
      </c>
      <c r="I220" s="40">
        <f t="shared" si="260"/>
        <v>79023130.82</v>
      </c>
      <c r="J220" s="40">
        <f t="shared" si="260"/>
        <v>14999102.28</v>
      </c>
      <c r="K220" s="40">
        <f t="shared" si="260"/>
        <v>2882138.17</v>
      </c>
      <c r="L220" s="40">
        <f t="shared" si="260"/>
        <v>23569393.11</v>
      </c>
      <c r="M220" s="40">
        <f t="shared" si="260"/>
        <v>12463432.58</v>
      </c>
      <c r="N220" s="40">
        <f t="shared" si="260"/>
        <v>351205021.32</v>
      </c>
      <c r="O220" s="40">
        <f t="shared" si="260"/>
        <v>105837011.26</v>
      </c>
      <c r="P220" s="40">
        <f t="shared" si="260"/>
        <v>2157119.57</v>
      </c>
      <c r="Q220" s="40">
        <f t="shared" si="260"/>
        <v>257934791.47</v>
      </c>
      <c r="R220" s="40">
        <f t="shared" si="260"/>
        <v>3930554.94</v>
      </c>
      <c r="S220" s="40">
        <f t="shared" si="260"/>
        <v>11423508.1</v>
      </c>
      <c r="T220" s="40">
        <f t="shared" si="260"/>
        <v>1858020.4600000002</v>
      </c>
      <c r="U220" s="40">
        <f t="shared" si="260"/>
        <v>930902.77</v>
      </c>
      <c r="V220" s="40">
        <f t="shared" si="260"/>
        <v>2616391.67</v>
      </c>
      <c r="W220" s="41">
        <f t="shared" si="260"/>
        <v>2990984.98</v>
      </c>
      <c r="X220" s="40">
        <f t="shared" si="260"/>
        <v>714882.72</v>
      </c>
      <c r="Y220" s="40">
        <f t="shared" si="260"/>
        <v>4345038.89</v>
      </c>
      <c r="Z220" s="40">
        <f t="shared" si="260"/>
        <v>2483220.52</v>
      </c>
      <c r="AA220" s="40">
        <f t="shared" si="260"/>
        <v>177065699.53</v>
      </c>
      <c r="AB220" s="40">
        <f t="shared" si="260"/>
        <v>197694395.17</v>
      </c>
      <c r="AC220" s="40">
        <f t="shared" si="260"/>
        <v>6932120.7700000005</v>
      </c>
      <c r="AD220" s="40">
        <f t="shared" si="260"/>
        <v>7727152.59</v>
      </c>
      <c r="AE220" s="40">
        <f t="shared" si="260"/>
        <v>1308804.48</v>
      </c>
      <c r="AF220" s="40">
        <f t="shared" si="260"/>
        <v>2241949.16</v>
      </c>
      <c r="AG220" s="40">
        <f t="shared" si="260"/>
        <v>7062748.86</v>
      </c>
      <c r="AH220" s="40">
        <f t="shared" si="260"/>
        <v>7976667.909999999</v>
      </c>
      <c r="AI220" s="40">
        <f t="shared" si="260"/>
        <v>2996303.81</v>
      </c>
      <c r="AJ220" s="40">
        <f t="shared" si="260"/>
        <v>2745579.63</v>
      </c>
      <c r="AK220" s="40">
        <f t="shared" si="260"/>
        <v>2491960.4899999998</v>
      </c>
      <c r="AL220" s="40">
        <f t="shared" si="260"/>
        <v>2699397.17</v>
      </c>
      <c r="AM220" s="40">
        <f t="shared" si="260"/>
        <v>4079580.84</v>
      </c>
      <c r="AN220" s="40">
        <f t="shared" si="260"/>
        <v>3783647.4699999997</v>
      </c>
      <c r="AO220" s="40">
        <f t="shared" si="260"/>
        <v>35471447.050000004</v>
      </c>
      <c r="AP220" s="40">
        <f t="shared" si="260"/>
        <v>553299213.59</v>
      </c>
      <c r="AQ220" s="40">
        <f t="shared" si="260"/>
        <v>2743513.68</v>
      </c>
      <c r="AR220" s="40">
        <f t="shared" si="260"/>
        <v>393574769.58</v>
      </c>
      <c r="AS220" s="40">
        <f t="shared" si="260"/>
        <v>45800404.35</v>
      </c>
      <c r="AT220" s="40">
        <f t="shared" si="260"/>
        <v>19101342.27</v>
      </c>
      <c r="AU220" s="40">
        <f t="shared" si="260"/>
        <v>3324780.64</v>
      </c>
      <c r="AV220" s="40">
        <f t="shared" si="260"/>
        <v>3006627.65</v>
      </c>
      <c r="AW220" s="40">
        <f t="shared" si="260"/>
        <v>2666855.29</v>
      </c>
      <c r="AX220" s="40">
        <f t="shared" si="260"/>
        <v>893556.78</v>
      </c>
      <c r="AY220" s="40">
        <f t="shared" si="260"/>
        <v>5009982.27</v>
      </c>
      <c r="AZ220" s="40">
        <f t="shared" si="260"/>
        <v>76616423.39</v>
      </c>
      <c r="BA220" s="40">
        <f t="shared" si="260"/>
        <v>57193798.69200001</v>
      </c>
      <c r="BB220" s="40">
        <f t="shared" si="260"/>
        <v>47790816.828</v>
      </c>
      <c r="BC220" s="40">
        <f t="shared" si="260"/>
        <v>214415006.64999998</v>
      </c>
      <c r="BD220" s="40">
        <f t="shared" si="260"/>
        <v>30764148.528000005</v>
      </c>
      <c r="BE220" s="40">
        <f t="shared" si="260"/>
        <v>9843944.799999999</v>
      </c>
      <c r="BF220" s="40">
        <f t="shared" si="260"/>
        <v>146941725.46400002</v>
      </c>
      <c r="BG220" s="40">
        <f t="shared" si="260"/>
        <v>6895624.41</v>
      </c>
      <c r="BH220" s="40">
        <f t="shared" si="260"/>
        <v>5185299.359999999</v>
      </c>
      <c r="BI220" s="40">
        <f t="shared" si="260"/>
        <v>2794397.3800000004</v>
      </c>
      <c r="BJ220" s="40">
        <f t="shared" si="260"/>
        <v>38769947.076000005</v>
      </c>
      <c r="BK220" s="40">
        <f t="shared" si="260"/>
        <v>94139778.96000001</v>
      </c>
      <c r="BL220" s="40">
        <f t="shared" si="260"/>
        <v>0</v>
      </c>
      <c r="BM220" s="40">
        <f t="shared" si="260"/>
        <v>3157608.7300000004</v>
      </c>
      <c r="BN220" s="40">
        <f t="shared" si="260"/>
        <v>26556104.532000005</v>
      </c>
      <c r="BO220" s="40">
        <f aca="true" t="shared" si="261" ref="BO220:DZ220">IF((AND(BO$187=BO$212,BO$71&lt;&gt;888888888.88))=TRUE(),MIN(BO207,BO209),0)</f>
        <v>11745169.72</v>
      </c>
      <c r="BP220" s="40">
        <f t="shared" si="261"/>
        <v>2485304.52</v>
      </c>
      <c r="BQ220" s="40">
        <f t="shared" si="261"/>
        <v>40519436.75</v>
      </c>
      <c r="BR220" s="40">
        <f t="shared" si="261"/>
        <v>33370586.05</v>
      </c>
      <c r="BS220" s="40">
        <f t="shared" si="261"/>
        <v>9163052.040000001</v>
      </c>
      <c r="BT220" s="40">
        <f t="shared" si="261"/>
        <v>3183217.55</v>
      </c>
      <c r="BU220" s="40">
        <f t="shared" si="261"/>
        <v>3971769.4699999997</v>
      </c>
      <c r="BV220" s="40">
        <f t="shared" si="261"/>
        <v>9853602.45</v>
      </c>
      <c r="BW220" s="40">
        <f t="shared" si="261"/>
        <v>12195287.6</v>
      </c>
      <c r="BX220" s="40">
        <f t="shared" si="261"/>
        <v>1272508.89</v>
      </c>
      <c r="BY220" s="40">
        <f t="shared" si="261"/>
        <v>4894736.16</v>
      </c>
      <c r="BZ220" s="40">
        <f t="shared" si="261"/>
        <v>2518351.9499999997</v>
      </c>
      <c r="CA220" s="40">
        <f t="shared" si="261"/>
        <v>2392030.31</v>
      </c>
      <c r="CB220" s="40">
        <f t="shared" si="261"/>
        <v>575415591.27</v>
      </c>
      <c r="CC220" s="40">
        <f t="shared" si="261"/>
        <v>2067312.63</v>
      </c>
      <c r="CD220" s="40">
        <f t="shared" si="261"/>
        <v>0</v>
      </c>
      <c r="CE220" s="40">
        <f t="shared" si="261"/>
        <v>1949670.31</v>
      </c>
      <c r="CF220" s="40">
        <f t="shared" si="261"/>
        <v>1450108.4200000002</v>
      </c>
      <c r="CG220" s="40">
        <f t="shared" si="261"/>
        <v>2268689.17</v>
      </c>
      <c r="CH220" s="40">
        <f t="shared" si="261"/>
        <v>1571536.4</v>
      </c>
      <c r="CI220" s="40">
        <f t="shared" si="261"/>
        <v>5287834.75</v>
      </c>
      <c r="CJ220" s="40">
        <f t="shared" si="261"/>
        <v>8530329.64</v>
      </c>
      <c r="CK220" s="40">
        <f t="shared" si="261"/>
        <v>32807497.14</v>
      </c>
      <c r="CL220" s="40">
        <f t="shared" si="261"/>
        <v>9956222.65</v>
      </c>
      <c r="CM220" s="40">
        <f t="shared" si="261"/>
        <v>6397289.73</v>
      </c>
      <c r="CN220" s="40">
        <f t="shared" si="261"/>
        <v>173900871.576</v>
      </c>
      <c r="CO220" s="40">
        <f t="shared" si="261"/>
        <v>99594498.08399999</v>
      </c>
      <c r="CP220" s="40">
        <f t="shared" si="261"/>
        <v>8880204.72</v>
      </c>
      <c r="CQ220" s="40">
        <f t="shared" si="261"/>
        <v>10828062.38</v>
      </c>
      <c r="CR220" s="40">
        <f t="shared" si="261"/>
        <v>2317573.5</v>
      </c>
      <c r="CS220" s="40">
        <f t="shared" si="261"/>
        <v>2971115.39</v>
      </c>
      <c r="CT220" s="40">
        <f t="shared" si="261"/>
        <v>1718738.6500000001</v>
      </c>
      <c r="CU220" s="40">
        <f t="shared" si="261"/>
        <v>0</v>
      </c>
      <c r="CV220" s="40">
        <f t="shared" si="261"/>
        <v>787001.97</v>
      </c>
      <c r="CW220" s="40">
        <f t="shared" si="261"/>
        <v>2146959.1999999997</v>
      </c>
      <c r="CX220" s="40">
        <f t="shared" si="261"/>
        <v>3765659.19</v>
      </c>
      <c r="CY220" s="40">
        <f t="shared" si="261"/>
        <v>1976846.8199999998</v>
      </c>
      <c r="CZ220" s="40">
        <f t="shared" si="261"/>
        <v>16305940.49</v>
      </c>
      <c r="DA220" s="40">
        <f t="shared" si="261"/>
        <v>2141346.12</v>
      </c>
      <c r="DB220" s="40">
        <f t="shared" si="261"/>
        <v>2882714.9499999997</v>
      </c>
      <c r="DC220" s="40">
        <f t="shared" si="261"/>
        <v>1935336.3699999999</v>
      </c>
      <c r="DD220" s="40">
        <f t="shared" si="261"/>
        <v>1923271.8800000001</v>
      </c>
      <c r="DE220" s="40">
        <f t="shared" si="261"/>
        <v>3755048.2</v>
      </c>
      <c r="DF220" s="40">
        <f t="shared" si="261"/>
        <v>146832077.05200002</v>
      </c>
      <c r="DG220" s="40">
        <f t="shared" si="261"/>
        <v>1584131.54</v>
      </c>
      <c r="DH220" s="40">
        <f t="shared" si="261"/>
        <v>15973110.984</v>
      </c>
      <c r="DI220" s="40">
        <f t="shared" si="261"/>
        <v>20201010.02</v>
      </c>
      <c r="DJ220" s="40">
        <f t="shared" si="261"/>
        <v>5255676.68</v>
      </c>
      <c r="DK220" s="40">
        <f t="shared" si="261"/>
        <v>3393704.31</v>
      </c>
      <c r="DL220" s="40">
        <f t="shared" si="261"/>
        <v>43811015.84</v>
      </c>
      <c r="DM220" s="40">
        <f t="shared" si="261"/>
        <v>3231966.15</v>
      </c>
      <c r="DN220" s="40">
        <f t="shared" si="261"/>
        <v>10671768.87</v>
      </c>
      <c r="DO220" s="40">
        <f t="shared" si="261"/>
        <v>22215118.07</v>
      </c>
      <c r="DP220" s="40">
        <f t="shared" si="261"/>
        <v>2377662.27</v>
      </c>
      <c r="DQ220" s="40">
        <f t="shared" si="261"/>
        <v>4185933.15</v>
      </c>
      <c r="DR220" s="40">
        <f t="shared" si="261"/>
        <v>10403289.370000001</v>
      </c>
      <c r="DS220" s="40">
        <f t="shared" si="261"/>
        <v>6429258.64</v>
      </c>
      <c r="DT220" s="40">
        <f t="shared" si="261"/>
        <v>2309531.72</v>
      </c>
      <c r="DU220" s="40">
        <f t="shared" si="261"/>
        <v>3383502.7399999998</v>
      </c>
      <c r="DV220" s="40">
        <f t="shared" si="261"/>
        <v>0</v>
      </c>
      <c r="DW220" s="40">
        <f t="shared" si="261"/>
        <v>3253765.67</v>
      </c>
      <c r="DX220" s="40">
        <f t="shared" si="261"/>
        <v>2833625.3899999997</v>
      </c>
      <c r="DY220" s="40">
        <f t="shared" si="261"/>
        <v>3388497.2199999997</v>
      </c>
      <c r="DZ220" s="40">
        <f t="shared" si="261"/>
        <v>8963614.930000002</v>
      </c>
      <c r="EA220" s="40">
        <f aca="true" t="shared" si="262" ref="EA220:FX220">IF((AND(EA$187=EA$212,EA$71&lt;&gt;888888888.88))=TRUE(),MIN(EA207,EA209),0)</f>
        <v>4479205.24</v>
      </c>
      <c r="EB220" s="40">
        <f t="shared" si="262"/>
        <v>4452290.34</v>
      </c>
      <c r="EC220" s="40">
        <f t="shared" si="262"/>
        <v>0</v>
      </c>
      <c r="ED220" s="40">
        <f t="shared" si="262"/>
        <v>15171320.040000001</v>
      </c>
      <c r="EE220" s="40">
        <f t="shared" si="262"/>
        <v>2474573.94</v>
      </c>
      <c r="EF220" s="40">
        <f t="shared" si="262"/>
        <v>11655177.8</v>
      </c>
      <c r="EG220" s="40">
        <f t="shared" si="262"/>
        <v>2587602.8</v>
      </c>
      <c r="EH220" s="40">
        <f t="shared" si="262"/>
        <v>2488209.6</v>
      </c>
      <c r="EI220" s="40">
        <f t="shared" si="262"/>
        <v>122271583.31</v>
      </c>
      <c r="EJ220" s="40">
        <f t="shared" si="262"/>
        <v>58851450.515999995</v>
      </c>
      <c r="EK220" s="40">
        <f t="shared" si="262"/>
        <v>4881712.2299999995</v>
      </c>
      <c r="EL220" s="40">
        <f t="shared" si="262"/>
        <v>3486730.07</v>
      </c>
      <c r="EM220" s="40">
        <f t="shared" si="262"/>
        <v>4741495.8</v>
      </c>
      <c r="EN220" s="40">
        <f t="shared" si="262"/>
        <v>8436285.89</v>
      </c>
      <c r="EO220" s="40">
        <f t="shared" si="262"/>
        <v>3691363.72</v>
      </c>
      <c r="EP220" s="40">
        <f t="shared" si="262"/>
        <v>3714240.0900000003</v>
      </c>
      <c r="EQ220" s="40">
        <f t="shared" si="262"/>
        <v>15442652.2</v>
      </c>
      <c r="ER220" s="40">
        <f t="shared" si="262"/>
        <v>3582311.71</v>
      </c>
      <c r="ES220" s="40">
        <f t="shared" si="262"/>
        <v>1601590.57</v>
      </c>
      <c r="ET220" s="40">
        <f t="shared" si="262"/>
        <v>2573310.55</v>
      </c>
      <c r="EU220" s="40">
        <f t="shared" si="262"/>
        <v>4824432.73</v>
      </c>
      <c r="EV220" s="40">
        <f t="shared" si="262"/>
        <v>1018102.77</v>
      </c>
      <c r="EW220" s="40">
        <f t="shared" si="262"/>
        <v>6755071.670000001</v>
      </c>
      <c r="EX220" s="40">
        <f t="shared" si="262"/>
        <v>2840523.8600000003</v>
      </c>
      <c r="EY220" s="40">
        <f t="shared" si="262"/>
        <v>8534610.86</v>
      </c>
      <c r="EZ220" s="40">
        <f t="shared" si="262"/>
        <v>0</v>
      </c>
      <c r="FA220" s="40">
        <f t="shared" si="262"/>
        <v>21890044.94</v>
      </c>
      <c r="FB220" s="40">
        <f t="shared" si="262"/>
        <v>3788630.75</v>
      </c>
      <c r="FC220" s="40">
        <f t="shared" si="262"/>
        <v>19301199.650000002</v>
      </c>
      <c r="FD220" s="40">
        <f t="shared" si="262"/>
        <v>3419571.25</v>
      </c>
      <c r="FE220" s="40">
        <f t="shared" si="262"/>
        <v>1423503.28</v>
      </c>
      <c r="FF220" s="40">
        <f t="shared" si="262"/>
        <v>2230261.27</v>
      </c>
      <c r="FG220" s="40">
        <f t="shared" si="262"/>
        <v>1531925.94</v>
      </c>
      <c r="FH220" s="40">
        <f t="shared" si="262"/>
        <v>1312373.53</v>
      </c>
      <c r="FI220" s="40">
        <f t="shared" si="262"/>
        <v>13204174.03</v>
      </c>
      <c r="FJ220" s="40">
        <f t="shared" si="262"/>
        <v>11863974.959999999</v>
      </c>
      <c r="FK220" s="40">
        <f t="shared" si="262"/>
        <v>14530898</v>
      </c>
      <c r="FL220" s="40">
        <f t="shared" si="262"/>
        <v>26660566.836000003</v>
      </c>
      <c r="FM220" s="40">
        <f t="shared" si="262"/>
        <v>20195587.272</v>
      </c>
      <c r="FN220" s="40">
        <f t="shared" si="262"/>
        <v>129169616.58</v>
      </c>
      <c r="FO220" s="40">
        <f t="shared" si="262"/>
        <v>8241025.54</v>
      </c>
      <c r="FP220" s="40">
        <f t="shared" si="262"/>
        <v>16873251.25</v>
      </c>
      <c r="FQ220" s="40">
        <f t="shared" si="262"/>
        <v>6492758.83</v>
      </c>
      <c r="FR220" s="40">
        <f t="shared" si="262"/>
        <v>1934471.73</v>
      </c>
      <c r="FS220" s="40">
        <f t="shared" si="262"/>
        <v>1970333.8099999998</v>
      </c>
      <c r="FT220" s="40">
        <f t="shared" si="262"/>
        <v>1478324</v>
      </c>
      <c r="FU220" s="40">
        <f t="shared" si="262"/>
        <v>6189553.5</v>
      </c>
      <c r="FV220" s="40">
        <f t="shared" si="262"/>
        <v>4971957.98</v>
      </c>
      <c r="FW220" s="40">
        <f t="shared" si="262"/>
        <v>1792066.6300000001</v>
      </c>
      <c r="FX220" s="40">
        <f t="shared" si="262"/>
        <v>1293756.99</v>
      </c>
      <c r="FY220" s="40"/>
      <c r="FZ220" s="40"/>
      <c r="GA220" s="40"/>
      <c r="GB220" s="40"/>
      <c r="GC220" s="40"/>
      <c r="GD220" s="40"/>
      <c r="GG220" s="10"/>
    </row>
    <row r="221" spans="1:189" ht="15">
      <c r="A221" s="2"/>
      <c r="B221" s="5" t="s">
        <v>552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1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G221" s="10"/>
    </row>
    <row r="222" spans="1:189" ht="15">
      <c r="A222" s="3" t="s">
        <v>553</v>
      </c>
      <c r="B222" s="5" t="s">
        <v>554</v>
      </c>
      <c r="C222" s="40">
        <f aca="true" t="shared" si="263" ref="C222:BN222">IF(C187=C212,C187,0)</f>
        <v>39256359.83</v>
      </c>
      <c r="D222" s="40">
        <f t="shared" si="263"/>
        <v>291062796.64</v>
      </c>
      <c r="E222" s="40">
        <f t="shared" si="263"/>
        <v>52164646.84</v>
      </c>
      <c r="F222" s="40">
        <f t="shared" si="263"/>
        <v>99195338.11</v>
      </c>
      <c r="G222" s="40">
        <f t="shared" si="263"/>
        <v>7821407.5</v>
      </c>
      <c r="H222" s="40">
        <f t="shared" si="263"/>
        <v>7077531.22</v>
      </c>
      <c r="I222" s="40">
        <f t="shared" si="263"/>
        <v>77118796.93</v>
      </c>
      <c r="J222" s="40">
        <f t="shared" si="263"/>
        <v>14878999.46</v>
      </c>
      <c r="K222" s="40">
        <f t="shared" si="263"/>
        <v>2858262.03</v>
      </c>
      <c r="L222" s="40">
        <f t="shared" si="263"/>
        <v>23277919.36</v>
      </c>
      <c r="M222" s="40">
        <f t="shared" si="263"/>
        <v>12378787.44</v>
      </c>
      <c r="N222" s="40">
        <f t="shared" si="263"/>
        <v>346970548.36</v>
      </c>
      <c r="O222" s="40">
        <f t="shared" si="263"/>
        <v>104604023.7</v>
      </c>
      <c r="P222" s="40">
        <f t="shared" si="263"/>
        <v>2084643.69</v>
      </c>
      <c r="Q222" s="40">
        <f t="shared" si="263"/>
        <v>254959249.96</v>
      </c>
      <c r="R222" s="40">
        <f t="shared" si="263"/>
        <v>3893089.7</v>
      </c>
      <c r="S222" s="40">
        <f t="shared" si="263"/>
        <v>11245679.09</v>
      </c>
      <c r="T222" s="40">
        <f t="shared" si="263"/>
        <v>1843583.33</v>
      </c>
      <c r="U222" s="40">
        <f t="shared" si="263"/>
        <v>913137.03</v>
      </c>
      <c r="V222" s="40">
        <f t="shared" si="263"/>
        <v>2579879.71</v>
      </c>
      <c r="W222" s="41">
        <f t="shared" si="263"/>
        <v>2809564.17</v>
      </c>
      <c r="X222" s="40">
        <f t="shared" si="263"/>
        <v>708750.53</v>
      </c>
      <c r="Y222" s="40">
        <f t="shared" si="263"/>
        <v>4249123.91</v>
      </c>
      <c r="Z222" s="40">
        <f t="shared" si="263"/>
        <v>2409771.23</v>
      </c>
      <c r="AA222" s="40">
        <f t="shared" si="263"/>
        <v>174439469.3</v>
      </c>
      <c r="AB222" s="40">
        <f t="shared" si="263"/>
        <v>195828562.34</v>
      </c>
      <c r="AC222" s="40">
        <f t="shared" si="263"/>
        <v>6802611.98</v>
      </c>
      <c r="AD222" s="40">
        <f t="shared" si="263"/>
        <v>7666294.92</v>
      </c>
      <c r="AE222" s="40">
        <f t="shared" si="263"/>
        <v>1283773.4</v>
      </c>
      <c r="AF222" s="40">
        <f t="shared" si="263"/>
        <v>2145627.75</v>
      </c>
      <c r="AG222" s="40">
        <f t="shared" si="263"/>
        <v>6931387</v>
      </c>
      <c r="AH222" s="40">
        <f t="shared" si="263"/>
        <v>7917582.13</v>
      </c>
      <c r="AI222" s="40">
        <f t="shared" si="263"/>
        <v>2994620.65</v>
      </c>
      <c r="AJ222" s="40">
        <f t="shared" si="263"/>
        <v>2697104.76</v>
      </c>
      <c r="AK222" s="40">
        <f t="shared" si="263"/>
        <v>2346700.18</v>
      </c>
      <c r="AL222" s="40">
        <f t="shared" si="263"/>
        <v>2576498.63</v>
      </c>
      <c r="AM222" s="40">
        <f t="shared" si="263"/>
        <v>4020129.73</v>
      </c>
      <c r="AN222" s="40">
        <f t="shared" si="263"/>
        <v>3710090.98</v>
      </c>
      <c r="AO222" s="40">
        <f t="shared" si="263"/>
        <v>35010943.28</v>
      </c>
      <c r="AP222" s="40">
        <f t="shared" si="263"/>
        <v>545712305.57</v>
      </c>
      <c r="AQ222" s="40">
        <f t="shared" si="263"/>
        <v>2681136.34</v>
      </c>
      <c r="AR222" s="40">
        <f t="shared" si="263"/>
        <v>389088289.63</v>
      </c>
      <c r="AS222" s="40">
        <f t="shared" si="263"/>
        <v>45426200.68</v>
      </c>
      <c r="AT222" s="40">
        <f t="shared" si="263"/>
        <v>18789179.8</v>
      </c>
      <c r="AU222" s="40">
        <f t="shared" si="263"/>
        <v>3254173.75</v>
      </c>
      <c r="AV222" s="40">
        <f t="shared" si="263"/>
        <v>2987320.19</v>
      </c>
      <c r="AW222" s="40">
        <f t="shared" si="263"/>
        <v>2579554.92</v>
      </c>
      <c r="AX222" s="40">
        <f t="shared" si="263"/>
        <v>882807.27</v>
      </c>
      <c r="AY222" s="40">
        <f t="shared" si="263"/>
        <v>4880789.64</v>
      </c>
      <c r="AZ222" s="40">
        <f t="shared" si="263"/>
        <v>75721867.41</v>
      </c>
      <c r="BA222" s="40">
        <f t="shared" si="263"/>
        <v>56376213.3</v>
      </c>
      <c r="BB222" s="40">
        <f t="shared" si="263"/>
        <v>47056327.99</v>
      </c>
      <c r="BC222" s="40">
        <f t="shared" si="263"/>
        <v>211778797.78</v>
      </c>
      <c r="BD222" s="40">
        <f t="shared" si="263"/>
        <v>30378730.44</v>
      </c>
      <c r="BE222" s="40">
        <f t="shared" si="263"/>
        <v>9690238.76</v>
      </c>
      <c r="BF222" s="40">
        <f t="shared" si="263"/>
        <v>144918608.7</v>
      </c>
      <c r="BG222" s="40">
        <f t="shared" si="263"/>
        <v>6783324.12</v>
      </c>
      <c r="BH222" s="40">
        <f t="shared" si="263"/>
        <v>5134399.06</v>
      </c>
      <c r="BI222" s="40">
        <f t="shared" si="263"/>
        <v>2768197.95</v>
      </c>
      <c r="BJ222" s="40">
        <f t="shared" si="263"/>
        <v>38273890.57</v>
      </c>
      <c r="BK222" s="40">
        <f t="shared" si="263"/>
        <v>92741451.91</v>
      </c>
      <c r="BL222" s="40">
        <f t="shared" si="263"/>
        <v>0</v>
      </c>
      <c r="BM222" s="40">
        <f t="shared" si="263"/>
        <v>3071563.45</v>
      </c>
      <c r="BN222" s="40">
        <f t="shared" si="263"/>
        <v>26231446.26</v>
      </c>
      <c r="BO222" s="40">
        <f aca="true" t="shared" si="264" ref="BO222:DZ222">IF(BO187=BO212,BO187,0)</f>
        <v>11650129.32</v>
      </c>
      <c r="BP222" s="40">
        <f t="shared" si="264"/>
        <v>2350951.17</v>
      </c>
      <c r="BQ222" s="40">
        <f t="shared" si="264"/>
        <v>39657613.91</v>
      </c>
      <c r="BR222" s="40">
        <f t="shared" si="264"/>
        <v>32693905.42</v>
      </c>
      <c r="BS222" s="40">
        <f t="shared" si="264"/>
        <v>9031095.97</v>
      </c>
      <c r="BT222" s="40">
        <f t="shared" si="264"/>
        <v>3111222.57</v>
      </c>
      <c r="BU222" s="40">
        <f t="shared" si="264"/>
        <v>3881273.92</v>
      </c>
      <c r="BV222" s="40">
        <f t="shared" si="264"/>
        <v>9681451.03</v>
      </c>
      <c r="BW222" s="40">
        <f t="shared" si="264"/>
        <v>12108042.29</v>
      </c>
      <c r="BX222" s="40">
        <f t="shared" si="264"/>
        <v>1250752.25</v>
      </c>
      <c r="BY222" s="40">
        <f t="shared" si="264"/>
        <v>4775655.3</v>
      </c>
      <c r="BZ222" s="40">
        <f t="shared" si="264"/>
        <v>2457004.29</v>
      </c>
      <c r="CA222" s="40">
        <f t="shared" si="264"/>
        <v>2314098.95</v>
      </c>
      <c r="CB222" s="40">
        <f t="shared" si="264"/>
        <v>567025955.13</v>
      </c>
      <c r="CC222" s="40">
        <f t="shared" si="264"/>
        <v>2039676.62</v>
      </c>
      <c r="CD222" s="40">
        <f t="shared" si="264"/>
        <v>0</v>
      </c>
      <c r="CE222" s="40">
        <f t="shared" si="264"/>
        <v>1890002.93</v>
      </c>
      <c r="CF222" s="40">
        <f t="shared" si="264"/>
        <v>1426838.4</v>
      </c>
      <c r="CG222" s="40">
        <f t="shared" si="264"/>
        <v>2199599.23</v>
      </c>
      <c r="CH222" s="40">
        <f t="shared" si="264"/>
        <v>1554367.25</v>
      </c>
      <c r="CI222" s="40">
        <f t="shared" si="264"/>
        <v>5218835.59</v>
      </c>
      <c r="CJ222" s="40">
        <f t="shared" si="264"/>
        <v>8376502.94</v>
      </c>
      <c r="CK222" s="40">
        <f t="shared" si="264"/>
        <v>32511694.82</v>
      </c>
      <c r="CL222" s="40">
        <f t="shared" si="264"/>
        <v>9802425.46</v>
      </c>
      <c r="CM222" s="40">
        <f t="shared" si="264"/>
        <v>6262354.12</v>
      </c>
      <c r="CN222" s="40">
        <f t="shared" si="264"/>
        <v>171582302.3</v>
      </c>
      <c r="CO222" s="40">
        <f t="shared" si="264"/>
        <v>98319969.39</v>
      </c>
      <c r="CP222" s="40">
        <f t="shared" si="264"/>
        <v>8756380.43</v>
      </c>
      <c r="CQ222" s="40">
        <f t="shared" si="264"/>
        <v>10628135.63</v>
      </c>
      <c r="CR222" s="40">
        <f t="shared" si="264"/>
        <v>2299744.06</v>
      </c>
      <c r="CS222" s="40">
        <f t="shared" si="264"/>
        <v>2931350.49</v>
      </c>
      <c r="CT222" s="40">
        <f t="shared" si="264"/>
        <v>1691240.46</v>
      </c>
      <c r="CU222" s="40">
        <f t="shared" si="264"/>
        <v>0</v>
      </c>
      <c r="CV222" s="40">
        <f t="shared" si="264"/>
        <v>781652.14</v>
      </c>
      <c r="CW222" s="40">
        <f t="shared" si="264"/>
        <v>2093669.2</v>
      </c>
      <c r="CX222" s="40">
        <f t="shared" si="264"/>
        <v>3736004.07</v>
      </c>
      <c r="CY222" s="40">
        <f t="shared" si="264"/>
        <v>1944474.84</v>
      </c>
      <c r="CZ222" s="40">
        <f t="shared" si="264"/>
        <v>16077782.8</v>
      </c>
      <c r="DA222" s="40">
        <f t="shared" si="264"/>
        <v>2113602.95</v>
      </c>
      <c r="DB222" s="40">
        <f t="shared" si="264"/>
        <v>2850086.28</v>
      </c>
      <c r="DC222" s="40">
        <f t="shared" si="264"/>
        <v>1922462</v>
      </c>
      <c r="DD222" s="40">
        <f t="shared" si="264"/>
        <v>1861849.88</v>
      </c>
      <c r="DE222" s="40">
        <f t="shared" si="264"/>
        <v>3635557.58</v>
      </c>
      <c r="DF222" s="40">
        <f t="shared" si="264"/>
        <v>144947076.71</v>
      </c>
      <c r="DG222" s="40">
        <f t="shared" si="264"/>
        <v>1548620.21</v>
      </c>
      <c r="DH222" s="40">
        <f t="shared" si="264"/>
        <v>15745874.27</v>
      </c>
      <c r="DI222" s="40">
        <f t="shared" si="264"/>
        <v>19886008.8</v>
      </c>
      <c r="DJ222" s="40">
        <f t="shared" si="264"/>
        <v>5179131.88</v>
      </c>
      <c r="DK222" s="40">
        <f t="shared" si="264"/>
        <v>3312928.41</v>
      </c>
      <c r="DL222" s="40">
        <f t="shared" si="264"/>
        <v>43343284.48</v>
      </c>
      <c r="DM222" s="40">
        <f t="shared" si="264"/>
        <v>3082163.54</v>
      </c>
      <c r="DN222" s="40">
        <f t="shared" si="264"/>
        <v>10555709.33</v>
      </c>
      <c r="DO222" s="40">
        <f t="shared" si="264"/>
        <v>21831606.56</v>
      </c>
      <c r="DP222" s="40">
        <f t="shared" si="264"/>
        <v>2331852.56</v>
      </c>
      <c r="DQ222" s="40">
        <f t="shared" si="264"/>
        <v>4160621.53</v>
      </c>
      <c r="DR222" s="40">
        <f t="shared" si="264"/>
        <v>10336763.87</v>
      </c>
      <c r="DS222" s="40">
        <f t="shared" si="264"/>
        <v>6419997.17</v>
      </c>
      <c r="DT222" s="40">
        <f t="shared" si="264"/>
        <v>2258846.46</v>
      </c>
      <c r="DU222" s="40">
        <f t="shared" si="264"/>
        <v>3325379.92</v>
      </c>
      <c r="DV222" s="40">
        <f t="shared" si="264"/>
        <v>0</v>
      </c>
      <c r="DW222" s="40">
        <f t="shared" si="264"/>
        <v>3188074.18</v>
      </c>
      <c r="DX222" s="40">
        <f t="shared" si="264"/>
        <v>2779740.43</v>
      </c>
      <c r="DY222" s="40">
        <f t="shared" si="264"/>
        <v>3337290.63</v>
      </c>
      <c r="DZ222" s="40">
        <f t="shared" si="264"/>
        <v>8848801.47</v>
      </c>
      <c r="EA222" s="40">
        <f aca="true" t="shared" si="265" ref="EA222:FX222">IF(EA187=EA212,EA187,0)</f>
        <v>4417230.86</v>
      </c>
      <c r="EB222" s="40">
        <f t="shared" si="265"/>
        <v>4391933.4</v>
      </c>
      <c r="EC222" s="40">
        <f t="shared" si="265"/>
        <v>0</v>
      </c>
      <c r="ED222" s="40">
        <f t="shared" si="265"/>
        <v>15022030.38</v>
      </c>
      <c r="EE222" s="40">
        <f t="shared" si="265"/>
        <v>2441185.74</v>
      </c>
      <c r="EF222" s="40">
        <f t="shared" si="265"/>
        <v>11524888.53</v>
      </c>
      <c r="EG222" s="40">
        <f t="shared" si="265"/>
        <v>2537037.48</v>
      </c>
      <c r="EH222" s="40">
        <f t="shared" si="265"/>
        <v>2373412.52</v>
      </c>
      <c r="EI222" s="40">
        <f t="shared" si="265"/>
        <v>121659551.98</v>
      </c>
      <c r="EJ222" s="40">
        <f t="shared" si="265"/>
        <v>58082827.01</v>
      </c>
      <c r="EK222" s="40">
        <f t="shared" si="265"/>
        <v>4803554.15</v>
      </c>
      <c r="EL222" s="40">
        <f t="shared" si="265"/>
        <v>3428063.06</v>
      </c>
      <c r="EM222" s="40">
        <f t="shared" si="265"/>
        <v>4636243.58</v>
      </c>
      <c r="EN222" s="40">
        <f t="shared" si="265"/>
        <v>8283137.55</v>
      </c>
      <c r="EO222" s="40">
        <f t="shared" si="265"/>
        <v>3662173.07</v>
      </c>
      <c r="EP222" s="40">
        <f t="shared" si="265"/>
        <v>3617441.32</v>
      </c>
      <c r="EQ222" s="40">
        <f t="shared" si="265"/>
        <v>15290680.11</v>
      </c>
      <c r="ER222" s="40">
        <f t="shared" si="265"/>
        <v>3547543.81</v>
      </c>
      <c r="ES222" s="40">
        <f t="shared" si="265"/>
        <v>1590395.7</v>
      </c>
      <c r="ET222" s="40">
        <f t="shared" si="265"/>
        <v>2523768.9</v>
      </c>
      <c r="EU222" s="40">
        <f t="shared" si="265"/>
        <v>4742526.74</v>
      </c>
      <c r="EV222" s="40">
        <f t="shared" si="265"/>
        <v>990445.89</v>
      </c>
      <c r="EW222" s="40">
        <f t="shared" si="265"/>
        <v>6671222.03</v>
      </c>
      <c r="EX222" s="40">
        <f t="shared" si="265"/>
        <v>2755169.75</v>
      </c>
      <c r="EY222" s="40">
        <f t="shared" si="265"/>
        <v>8441701.43</v>
      </c>
      <c r="EZ222" s="40">
        <f t="shared" si="265"/>
        <v>0</v>
      </c>
      <c r="FA222" s="40">
        <f t="shared" si="265"/>
        <v>21686415.37</v>
      </c>
      <c r="FB222" s="40">
        <f t="shared" si="265"/>
        <v>3703024.11</v>
      </c>
      <c r="FC222" s="40">
        <f t="shared" si="265"/>
        <v>19034159.14</v>
      </c>
      <c r="FD222" s="40">
        <f t="shared" si="265"/>
        <v>3326985.66</v>
      </c>
      <c r="FE222" s="40">
        <f t="shared" si="265"/>
        <v>1375730.99</v>
      </c>
      <c r="FF222" s="40">
        <f t="shared" si="265"/>
        <v>2192223.21</v>
      </c>
      <c r="FG222" s="40">
        <f t="shared" si="265"/>
        <v>1518319.7</v>
      </c>
      <c r="FH222" s="40">
        <f t="shared" si="265"/>
        <v>1290578.56</v>
      </c>
      <c r="FI222" s="40">
        <f t="shared" si="265"/>
        <v>12955746</v>
      </c>
      <c r="FJ222" s="40">
        <f t="shared" si="265"/>
        <v>11728893.28</v>
      </c>
      <c r="FK222" s="40">
        <f t="shared" si="265"/>
        <v>14312588.21</v>
      </c>
      <c r="FL222" s="40">
        <f t="shared" si="265"/>
        <v>26285059.48</v>
      </c>
      <c r="FM222" s="40">
        <f t="shared" si="265"/>
        <v>19921054.92</v>
      </c>
      <c r="FN222" s="40">
        <f t="shared" si="265"/>
        <v>126965778.92</v>
      </c>
      <c r="FO222" s="40">
        <f t="shared" si="265"/>
        <v>8112912.28</v>
      </c>
      <c r="FP222" s="40">
        <f t="shared" si="265"/>
        <v>16545933.36</v>
      </c>
      <c r="FQ222" s="40">
        <f t="shared" si="265"/>
        <v>6388939.12</v>
      </c>
      <c r="FR222" s="40">
        <f t="shared" si="265"/>
        <v>1915601.53</v>
      </c>
      <c r="FS222" s="40">
        <f t="shared" si="265"/>
        <v>1969944.49</v>
      </c>
      <c r="FT222" s="40">
        <f t="shared" si="265"/>
        <v>1433469.94</v>
      </c>
      <c r="FU222" s="40">
        <f t="shared" si="265"/>
        <v>6126418.18</v>
      </c>
      <c r="FV222" s="40">
        <f t="shared" si="265"/>
        <v>4894844.86</v>
      </c>
      <c r="FW222" s="40">
        <f t="shared" si="265"/>
        <v>1772868.77</v>
      </c>
      <c r="FX222" s="40">
        <f t="shared" si="265"/>
        <v>1247764.62</v>
      </c>
      <c r="FY222" s="40"/>
      <c r="FZ222" s="40"/>
      <c r="GA222" s="40"/>
      <c r="GB222" s="40"/>
      <c r="GC222" s="40"/>
      <c r="GD222" s="40"/>
      <c r="GG222" s="10"/>
    </row>
    <row r="223" spans="1:189" ht="15">
      <c r="A223" s="3" t="s">
        <v>555</v>
      </c>
      <c r="B223" s="5" t="s">
        <v>556</v>
      </c>
      <c r="C223" s="40">
        <f aca="true" t="shared" si="266" ref="C223:BN223">IF(C187=C212,C66,0)</f>
        <v>999999999</v>
      </c>
      <c r="D223" s="40">
        <f t="shared" si="266"/>
        <v>999999999</v>
      </c>
      <c r="E223" s="40">
        <f t="shared" si="266"/>
        <v>999999999</v>
      </c>
      <c r="F223" s="40">
        <f t="shared" si="266"/>
        <v>999999999</v>
      </c>
      <c r="G223" s="40">
        <f t="shared" si="266"/>
        <v>999999999</v>
      </c>
      <c r="H223" s="40">
        <f t="shared" si="266"/>
        <v>999999999</v>
      </c>
      <c r="I223" s="40">
        <f t="shared" si="266"/>
        <v>999999999</v>
      </c>
      <c r="J223" s="40">
        <f t="shared" si="266"/>
        <v>999999999</v>
      </c>
      <c r="K223" s="40">
        <f t="shared" si="266"/>
        <v>999999999</v>
      </c>
      <c r="L223" s="40">
        <f t="shared" si="266"/>
        <v>999999999</v>
      </c>
      <c r="M223" s="40">
        <f t="shared" si="266"/>
        <v>999999999</v>
      </c>
      <c r="N223" s="40">
        <f t="shared" si="266"/>
        <v>999999999</v>
      </c>
      <c r="O223" s="40">
        <f t="shared" si="266"/>
        <v>999999999</v>
      </c>
      <c r="P223" s="40">
        <f t="shared" si="266"/>
        <v>999999999</v>
      </c>
      <c r="Q223" s="40">
        <f t="shared" si="266"/>
        <v>999999999</v>
      </c>
      <c r="R223" s="40">
        <f t="shared" si="266"/>
        <v>999999999</v>
      </c>
      <c r="S223" s="40">
        <f t="shared" si="266"/>
        <v>999999999</v>
      </c>
      <c r="T223" s="40">
        <f t="shared" si="266"/>
        <v>999999999</v>
      </c>
      <c r="U223" s="40">
        <f t="shared" si="266"/>
        <v>999999999</v>
      </c>
      <c r="V223" s="40">
        <f t="shared" si="266"/>
        <v>999999999</v>
      </c>
      <c r="W223" s="41">
        <f t="shared" si="266"/>
        <v>999999999</v>
      </c>
      <c r="X223" s="40">
        <f t="shared" si="266"/>
        <v>999999999</v>
      </c>
      <c r="Y223" s="40">
        <f t="shared" si="266"/>
        <v>999999999</v>
      </c>
      <c r="Z223" s="40">
        <f t="shared" si="266"/>
        <v>999999999</v>
      </c>
      <c r="AA223" s="40">
        <f t="shared" si="266"/>
        <v>999999999</v>
      </c>
      <c r="AB223" s="40">
        <f t="shared" si="266"/>
        <v>999999999</v>
      </c>
      <c r="AC223" s="40">
        <f t="shared" si="266"/>
        <v>999999999</v>
      </c>
      <c r="AD223" s="40">
        <f t="shared" si="266"/>
        <v>999999999</v>
      </c>
      <c r="AE223" s="40">
        <f t="shared" si="266"/>
        <v>999999999</v>
      </c>
      <c r="AF223" s="40">
        <f t="shared" si="266"/>
        <v>999999999</v>
      </c>
      <c r="AG223" s="40">
        <f t="shared" si="266"/>
        <v>999999999</v>
      </c>
      <c r="AH223" s="40">
        <f t="shared" si="266"/>
        <v>999999999</v>
      </c>
      <c r="AI223" s="40">
        <f t="shared" si="266"/>
        <v>999999999</v>
      </c>
      <c r="AJ223" s="40">
        <f t="shared" si="266"/>
        <v>999999999</v>
      </c>
      <c r="AK223" s="40">
        <f t="shared" si="266"/>
        <v>999999999</v>
      </c>
      <c r="AL223" s="40">
        <f t="shared" si="266"/>
        <v>999999999</v>
      </c>
      <c r="AM223" s="40">
        <f t="shared" si="266"/>
        <v>999999999</v>
      </c>
      <c r="AN223" s="40">
        <f t="shared" si="266"/>
        <v>999999999</v>
      </c>
      <c r="AO223" s="40">
        <f t="shared" si="266"/>
        <v>999999999</v>
      </c>
      <c r="AP223" s="40">
        <f t="shared" si="266"/>
        <v>999999999</v>
      </c>
      <c r="AQ223" s="40">
        <f t="shared" si="266"/>
        <v>999999999</v>
      </c>
      <c r="AR223" s="40">
        <f t="shared" si="266"/>
        <v>999999999</v>
      </c>
      <c r="AS223" s="40">
        <f t="shared" si="266"/>
        <v>999999999</v>
      </c>
      <c r="AT223" s="40">
        <f t="shared" si="266"/>
        <v>999999999</v>
      </c>
      <c r="AU223" s="40">
        <f t="shared" si="266"/>
        <v>999999999</v>
      </c>
      <c r="AV223" s="40">
        <f t="shared" si="266"/>
        <v>999999999</v>
      </c>
      <c r="AW223" s="40">
        <f t="shared" si="266"/>
        <v>999999999</v>
      </c>
      <c r="AX223" s="40">
        <f t="shared" si="266"/>
        <v>999999999</v>
      </c>
      <c r="AY223" s="40">
        <f t="shared" si="266"/>
        <v>999999999</v>
      </c>
      <c r="AZ223" s="40">
        <f t="shared" si="266"/>
        <v>999999999</v>
      </c>
      <c r="BA223" s="40">
        <f t="shared" si="266"/>
        <v>999999999</v>
      </c>
      <c r="BB223" s="40">
        <f t="shared" si="266"/>
        <v>999999999</v>
      </c>
      <c r="BC223" s="40">
        <f t="shared" si="266"/>
        <v>999999999</v>
      </c>
      <c r="BD223" s="40">
        <f t="shared" si="266"/>
        <v>999999999</v>
      </c>
      <c r="BE223" s="40">
        <f t="shared" si="266"/>
        <v>999999999</v>
      </c>
      <c r="BF223" s="40">
        <f t="shared" si="266"/>
        <v>999999999</v>
      </c>
      <c r="BG223" s="40">
        <f t="shared" si="266"/>
        <v>999999999</v>
      </c>
      <c r="BH223" s="40">
        <f t="shared" si="266"/>
        <v>999999999</v>
      </c>
      <c r="BI223" s="40">
        <f t="shared" si="266"/>
        <v>999999999</v>
      </c>
      <c r="BJ223" s="40">
        <f t="shared" si="266"/>
        <v>999999999</v>
      </c>
      <c r="BK223" s="40">
        <f t="shared" si="266"/>
        <v>999999999</v>
      </c>
      <c r="BL223" s="40">
        <f t="shared" si="266"/>
        <v>0</v>
      </c>
      <c r="BM223" s="40">
        <f t="shared" si="266"/>
        <v>999999999</v>
      </c>
      <c r="BN223" s="40">
        <f t="shared" si="266"/>
        <v>999999999</v>
      </c>
      <c r="BO223" s="40">
        <f aca="true" t="shared" si="267" ref="BO223:DZ223">IF(BO187=BO212,BO66,0)</f>
        <v>999999999</v>
      </c>
      <c r="BP223" s="40">
        <f t="shared" si="267"/>
        <v>999999999</v>
      </c>
      <c r="BQ223" s="40">
        <f t="shared" si="267"/>
        <v>999999999</v>
      </c>
      <c r="BR223" s="40">
        <f t="shared" si="267"/>
        <v>999999999</v>
      </c>
      <c r="BS223" s="40">
        <f t="shared" si="267"/>
        <v>999999999</v>
      </c>
      <c r="BT223" s="40">
        <f t="shared" si="267"/>
        <v>999999999</v>
      </c>
      <c r="BU223" s="40">
        <f t="shared" si="267"/>
        <v>999999999</v>
      </c>
      <c r="BV223" s="40">
        <f t="shared" si="267"/>
        <v>999999999</v>
      </c>
      <c r="BW223" s="40">
        <f t="shared" si="267"/>
        <v>999999999</v>
      </c>
      <c r="BX223" s="40">
        <f t="shared" si="267"/>
        <v>999999999</v>
      </c>
      <c r="BY223" s="40">
        <f t="shared" si="267"/>
        <v>999999999</v>
      </c>
      <c r="BZ223" s="40">
        <f t="shared" si="267"/>
        <v>999999999</v>
      </c>
      <c r="CA223" s="40">
        <f t="shared" si="267"/>
        <v>999999999</v>
      </c>
      <c r="CB223" s="40">
        <f t="shared" si="267"/>
        <v>999999999</v>
      </c>
      <c r="CC223" s="40">
        <f t="shared" si="267"/>
        <v>999999999</v>
      </c>
      <c r="CD223" s="40">
        <f t="shared" si="267"/>
        <v>0</v>
      </c>
      <c r="CE223" s="40">
        <f t="shared" si="267"/>
        <v>999999999</v>
      </c>
      <c r="CF223" s="40">
        <f t="shared" si="267"/>
        <v>999999999</v>
      </c>
      <c r="CG223" s="40">
        <f t="shared" si="267"/>
        <v>999999999</v>
      </c>
      <c r="CH223" s="40">
        <f t="shared" si="267"/>
        <v>999999999</v>
      </c>
      <c r="CI223" s="40">
        <f t="shared" si="267"/>
        <v>999999999</v>
      </c>
      <c r="CJ223" s="40">
        <f t="shared" si="267"/>
        <v>999999999</v>
      </c>
      <c r="CK223" s="40">
        <f t="shared" si="267"/>
        <v>999999999</v>
      </c>
      <c r="CL223" s="40">
        <f t="shared" si="267"/>
        <v>999999999</v>
      </c>
      <c r="CM223" s="40">
        <f t="shared" si="267"/>
        <v>999999999</v>
      </c>
      <c r="CN223" s="40">
        <f t="shared" si="267"/>
        <v>999999999</v>
      </c>
      <c r="CO223" s="40">
        <f t="shared" si="267"/>
        <v>999999999</v>
      </c>
      <c r="CP223" s="40">
        <f t="shared" si="267"/>
        <v>999999999</v>
      </c>
      <c r="CQ223" s="40">
        <f t="shared" si="267"/>
        <v>999999999</v>
      </c>
      <c r="CR223" s="40">
        <f t="shared" si="267"/>
        <v>999999999</v>
      </c>
      <c r="CS223" s="40">
        <f t="shared" si="267"/>
        <v>999999999</v>
      </c>
      <c r="CT223" s="40">
        <f t="shared" si="267"/>
        <v>999999999</v>
      </c>
      <c r="CU223" s="40">
        <f t="shared" si="267"/>
        <v>0</v>
      </c>
      <c r="CV223" s="40">
        <f t="shared" si="267"/>
        <v>999999999</v>
      </c>
      <c r="CW223" s="40">
        <f t="shared" si="267"/>
        <v>999999999</v>
      </c>
      <c r="CX223" s="40">
        <f t="shared" si="267"/>
        <v>999999999</v>
      </c>
      <c r="CY223" s="40">
        <f t="shared" si="267"/>
        <v>999999999</v>
      </c>
      <c r="CZ223" s="40">
        <f t="shared" si="267"/>
        <v>999999999</v>
      </c>
      <c r="DA223" s="40">
        <f t="shared" si="267"/>
        <v>999999999</v>
      </c>
      <c r="DB223" s="40">
        <f t="shared" si="267"/>
        <v>999999999</v>
      </c>
      <c r="DC223" s="40">
        <f t="shared" si="267"/>
        <v>999999999</v>
      </c>
      <c r="DD223" s="40">
        <f t="shared" si="267"/>
        <v>999999999</v>
      </c>
      <c r="DE223" s="40">
        <f t="shared" si="267"/>
        <v>999999999</v>
      </c>
      <c r="DF223" s="40">
        <f t="shared" si="267"/>
        <v>999999999</v>
      </c>
      <c r="DG223" s="40">
        <f t="shared" si="267"/>
        <v>999999999</v>
      </c>
      <c r="DH223" s="40">
        <f t="shared" si="267"/>
        <v>999999999</v>
      </c>
      <c r="DI223" s="40">
        <f t="shared" si="267"/>
        <v>999999999</v>
      </c>
      <c r="DJ223" s="40">
        <f t="shared" si="267"/>
        <v>999999999</v>
      </c>
      <c r="DK223" s="40">
        <f t="shared" si="267"/>
        <v>999999999</v>
      </c>
      <c r="DL223" s="40">
        <f t="shared" si="267"/>
        <v>999999999</v>
      </c>
      <c r="DM223" s="40">
        <f t="shared" si="267"/>
        <v>999999999</v>
      </c>
      <c r="DN223" s="40">
        <f t="shared" si="267"/>
        <v>999999999</v>
      </c>
      <c r="DO223" s="40">
        <f t="shared" si="267"/>
        <v>999999999</v>
      </c>
      <c r="DP223" s="40">
        <f t="shared" si="267"/>
        <v>999999999</v>
      </c>
      <c r="DQ223" s="40">
        <f t="shared" si="267"/>
        <v>999999999</v>
      </c>
      <c r="DR223" s="40">
        <f t="shared" si="267"/>
        <v>999999999</v>
      </c>
      <c r="DS223" s="40">
        <f t="shared" si="267"/>
        <v>999999999</v>
      </c>
      <c r="DT223" s="40">
        <f t="shared" si="267"/>
        <v>999999999</v>
      </c>
      <c r="DU223" s="40">
        <f t="shared" si="267"/>
        <v>999999999</v>
      </c>
      <c r="DV223" s="40">
        <f t="shared" si="267"/>
        <v>0</v>
      </c>
      <c r="DW223" s="40">
        <f t="shared" si="267"/>
        <v>999999999</v>
      </c>
      <c r="DX223" s="40">
        <f t="shared" si="267"/>
        <v>999999999</v>
      </c>
      <c r="DY223" s="40">
        <f t="shared" si="267"/>
        <v>999999999</v>
      </c>
      <c r="DZ223" s="40">
        <f t="shared" si="267"/>
        <v>999999999</v>
      </c>
      <c r="EA223" s="40">
        <f aca="true" t="shared" si="268" ref="EA223:FX223">IF(EA187=EA212,EA66,0)</f>
        <v>999999999</v>
      </c>
      <c r="EB223" s="40">
        <f t="shared" si="268"/>
        <v>999999999</v>
      </c>
      <c r="EC223" s="40">
        <f t="shared" si="268"/>
        <v>0</v>
      </c>
      <c r="ED223" s="40">
        <f t="shared" si="268"/>
        <v>999999999</v>
      </c>
      <c r="EE223" s="40">
        <f t="shared" si="268"/>
        <v>999999999</v>
      </c>
      <c r="EF223" s="40">
        <f t="shared" si="268"/>
        <v>999999999</v>
      </c>
      <c r="EG223" s="40">
        <f t="shared" si="268"/>
        <v>999999999</v>
      </c>
      <c r="EH223" s="40">
        <f t="shared" si="268"/>
        <v>999999999</v>
      </c>
      <c r="EI223" s="40">
        <f t="shared" si="268"/>
        <v>999999999</v>
      </c>
      <c r="EJ223" s="40">
        <f t="shared" si="268"/>
        <v>999999999</v>
      </c>
      <c r="EK223" s="40">
        <f t="shared" si="268"/>
        <v>999999999</v>
      </c>
      <c r="EL223" s="40">
        <f t="shared" si="268"/>
        <v>999999999</v>
      </c>
      <c r="EM223" s="40">
        <f t="shared" si="268"/>
        <v>999999999</v>
      </c>
      <c r="EN223" s="40">
        <f t="shared" si="268"/>
        <v>999999999</v>
      </c>
      <c r="EO223" s="40">
        <f t="shared" si="268"/>
        <v>999999999</v>
      </c>
      <c r="EP223" s="40">
        <f t="shared" si="268"/>
        <v>999999999</v>
      </c>
      <c r="EQ223" s="40">
        <f t="shared" si="268"/>
        <v>999999999</v>
      </c>
      <c r="ER223" s="40">
        <f t="shared" si="268"/>
        <v>999999999</v>
      </c>
      <c r="ES223" s="40">
        <f t="shared" si="268"/>
        <v>999999999</v>
      </c>
      <c r="ET223" s="40">
        <f t="shared" si="268"/>
        <v>999999999</v>
      </c>
      <c r="EU223" s="40">
        <f t="shared" si="268"/>
        <v>999999999</v>
      </c>
      <c r="EV223" s="40">
        <f t="shared" si="268"/>
        <v>999999999</v>
      </c>
      <c r="EW223" s="40">
        <f t="shared" si="268"/>
        <v>999999999</v>
      </c>
      <c r="EX223" s="40">
        <f t="shared" si="268"/>
        <v>999999999</v>
      </c>
      <c r="EY223" s="40">
        <f t="shared" si="268"/>
        <v>999999999</v>
      </c>
      <c r="EZ223" s="40">
        <f t="shared" si="268"/>
        <v>0</v>
      </c>
      <c r="FA223" s="40">
        <f t="shared" si="268"/>
        <v>999999999</v>
      </c>
      <c r="FB223" s="40">
        <f t="shared" si="268"/>
        <v>999999999</v>
      </c>
      <c r="FC223" s="40">
        <f t="shared" si="268"/>
        <v>999999999</v>
      </c>
      <c r="FD223" s="40">
        <f t="shared" si="268"/>
        <v>999999999</v>
      </c>
      <c r="FE223" s="40">
        <f t="shared" si="268"/>
        <v>999999999</v>
      </c>
      <c r="FF223" s="40">
        <f t="shared" si="268"/>
        <v>999999999</v>
      </c>
      <c r="FG223" s="40">
        <f t="shared" si="268"/>
        <v>999999999</v>
      </c>
      <c r="FH223" s="40">
        <f t="shared" si="268"/>
        <v>999999999</v>
      </c>
      <c r="FI223" s="40">
        <f t="shared" si="268"/>
        <v>999999999</v>
      </c>
      <c r="FJ223" s="40">
        <f t="shared" si="268"/>
        <v>999999999</v>
      </c>
      <c r="FK223" s="40">
        <f t="shared" si="268"/>
        <v>999999999</v>
      </c>
      <c r="FL223" s="40">
        <f t="shared" si="268"/>
        <v>999999999</v>
      </c>
      <c r="FM223" s="40">
        <f t="shared" si="268"/>
        <v>999999999</v>
      </c>
      <c r="FN223" s="40">
        <f t="shared" si="268"/>
        <v>999999999</v>
      </c>
      <c r="FO223" s="40">
        <f t="shared" si="268"/>
        <v>999999999</v>
      </c>
      <c r="FP223" s="40">
        <f t="shared" si="268"/>
        <v>999999999</v>
      </c>
      <c r="FQ223" s="40">
        <f t="shared" si="268"/>
        <v>999999999</v>
      </c>
      <c r="FR223" s="40">
        <f t="shared" si="268"/>
        <v>999999999</v>
      </c>
      <c r="FS223" s="40">
        <f t="shared" si="268"/>
        <v>999999999</v>
      </c>
      <c r="FT223" s="40">
        <f t="shared" si="268"/>
        <v>999999999</v>
      </c>
      <c r="FU223" s="40">
        <f t="shared" si="268"/>
        <v>999999999</v>
      </c>
      <c r="FV223" s="40">
        <f t="shared" si="268"/>
        <v>999999999</v>
      </c>
      <c r="FW223" s="40">
        <f t="shared" si="268"/>
        <v>999999999</v>
      </c>
      <c r="FX223" s="40">
        <f t="shared" si="268"/>
        <v>999999999</v>
      </c>
      <c r="FY223" s="40"/>
      <c r="FZ223" s="40"/>
      <c r="GA223" s="40"/>
      <c r="GB223" s="40"/>
      <c r="GC223" s="40"/>
      <c r="GD223" s="40"/>
      <c r="GG223" s="10"/>
    </row>
    <row r="224" spans="1:189" ht="15">
      <c r="A224" s="3" t="s">
        <v>557</v>
      </c>
      <c r="B224" s="5" t="s">
        <v>558</v>
      </c>
      <c r="C224" s="40">
        <f>IF(MIN((C220-C222),(C223-C222))&gt;0,ROUND(MIN((C220-C222),(C223-C222)),2),0)</f>
        <v>579137.54</v>
      </c>
      <c r="D224" s="40">
        <f aca="true" t="shared" si="269" ref="D224:BO224">IF(MIN((D220-D222),(D223-D222))&gt;0,ROUND(MIN((D220-D222),(D223-D222)),2),0)</f>
        <v>4113315.13</v>
      </c>
      <c r="E224" s="40">
        <f t="shared" si="269"/>
        <v>711326.1</v>
      </c>
      <c r="F224" s="40">
        <f t="shared" si="269"/>
        <v>1491852.04</v>
      </c>
      <c r="G224" s="40">
        <f t="shared" si="269"/>
        <v>112894.78</v>
      </c>
      <c r="H224" s="40">
        <f t="shared" si="269"/>
        <v>68601.01</v>
      </c>
      <c r="I224" s="40">
        <f t="shared" si="269"/>
        <v>1904333.89</v>
      </c>
      <c r="J224" s="40">
        <f t="shared" si="269"/>
        <v>120102.82</v>
      </c>
      <c r="K224" s="40">
        <f t="shared" si="269"/>
        <v>23876.14</v>
      </c>
      <c r="L224" s="40">
        <f t="shared" si="269"/>
        <v>291473.75</v>
      </c>
      <c r="M224" s="40">
        <f t="shared" si="269"/>
        <v>84645.14</v>
      </c>
      <c r="N224" s="40">
        <f t="shared" si="269"/>
        <v>4234472.96</v>
      </c>
      <c r="O224" s="40">
        <f t="shared" si="269"/>
        <v>1232987.56</v>
      </c>
      <c r="P224" s="40">
        <f t="shared" si="269"/>
        <v>72475.88</v>
      </c>
      <c r="Q224" s="40">
        <f t="shared" si="269"/>
        <v>2975541.51</v>
      </c>
      <c r="R224" s="40">
        <f t="shared" si="269"/>
        <v>37465.24</v>
      </c>
      <c r="S224" s="40">
        <f t="shared" si="269"/>
        <v>177829.01</v>
      </c>
      <c r="T224" s="40">
        <f t="shared" si="269"/>
        <v>14437.13</v>
      </c>
      <c r="U224" s="40">
        <f t="shared" si="269"/>
        <v>17765.74</v>
      </c>
      <c r="V224" s="40">
        <f t="shared" si="269"/>
        <v>36511.96</v>
      </c>
      <c r="W224" s="41">
        <f t="shared" si="269"/>
        <v>181420.81</v>
      </c>
      <c r="X224" s="40">
        <f t="shared" si="269"/>
        <v>6132.19</v>
      </c>
      <c r="Y224" s="40">
        <f t="shared" si="269"/>
        <v>95914.98</v>
      </c>
      <c r="Z224" s="40">
        <f t="shared" si="269"/>
        <v>73449.29</v>
      </c>
      <c r="AA224" s="40">
        <f t="shared" si="269"/>
        <v>2626230.23</v>
      </c>
      <c r="AB224" s="40">
        <f t="shared" si="269"/>
        <v>1865832.83</v>
      </c>
      <c r="AC224" s="40">
        <f t="shared" si="269"/>
        <v>129508.79</v>
      </c>
      <c r="AD224" s="40">
        <f t="shared" si="269"/>
        <v>60857.67</v>
      </c>
      <c r="AE224" s="40">
        <f t="shared" si="269"/>
        <v>25031.08</v>
      </c>
      <c r="AF224" s="40">
        <f t="shared" si="269"/>
        <v>96321.41</v>
      </c>
      <c r="AG224" s="40">
        <f t="shared" si="269"/>
        <v>131361.86</v>
      </c>
      <c r="AH224" s="40">
        <f t="shared" si="269"/>
        <v>59085.78</v>
      </c>
      <c r="AI224" s="40">
        <f t="shared" si="269"/>
        <v>1683.16</v>
      </c>
      <c r="AJ224" s="40">
        <f t="shared" si="269"/>
        <v>48474.87</v>
      </c>
      <c r="AK224" s="40">
        <f t="shared" si="269"/>
        <v>145260.31</v>
      </c>
      <c r="AL224" s="40">
        <f t="shared" si="269"/>
        <v>122898.54</v>
      </c>
      <c r="AM224" s="40">
        <f t="shared" si="269"/>
        <v>59451.11</v>
      </c>
      <c r="AN224" s="40">
        <f t="shared" si="269"/>
        <v>73556.49</v>
      </c>
      <c r="AO224" s="40">
        <f t="shared" si="269"/>
        <v>460503.77</v>
      </c>
      <c r="AP224" s="40">
        <f t="shared" si="269"/>
        <v>7586908.02</v>
      </c>
      <c r="AQ224" s="40">
        <f t="shared" si="269"/>
        <v>62377.34</v>
      </c>
      <c r="AR224" s="40">
        <f t="shared" si="269"/>
        <v>4486479.95</v>
      </c>
      <c r="AS224" s="40">
        <f t="shared" si="269"/>
        <v>374203.67</v>
      </c>
      <c r="AT224" s="40">
        <f t="shared" si="269"/>
        <v>312162.47</v>
      </c>
      <c r="AU224" s="40">
        <f t="shared" si="269"/>
        <v>70606.89</v>
      </c>
      <c r="AV224" s="40">
        <f t="shared" si="269"/>
        <v>19307.46</v>
      </c>
      <c r="AW224" s="40">
        <f t="shared" si="269"/>
        <v>87300.37</v>
      </c>
      <c r="AX224" s="40">
        <f t="shared" si="269"/>
        <v>10749.51</v>
      </c>
      <c r="AY224" s="40">
        <f t="shared" si="269"/>
        <v>129192.63</v>
      </c>
      <c r="AZ224" s="40">
        <f t="shared" si="269"/>
        <v>894555.98</v>
      </c>
      <c r="BA224" s="40">
        <f t="shared" si="269"/>
        <v>817585.39</v>
      </c>
      <c r="BB224" s="40">
        <f t="shared" si="269"/>
        <v>734488.84</v>
      </c>
      <c r="BC224" s="40">
        <f t="shared" si="269"/>
        <v>2636208.87</v>
      </c>
      <c r="BD224" s="40">
        <f t="shared" si="269"/>
        <v>385418.09</v>
      </c>
      <c r="BE224" s="40">
        <f t="shared" si="269"/>
        <v>153706.04</v>
      </c>
      <c r="BF224" s="40">
        <f t="shared" si="269"/>
        <v>2023116.76</v>
      </c>
      <c r="BG224" s="40">
        <f t="shared" si="269"/>
        <v>112300.29</v>
      </c>
      <c r="BH224" s="40">
        <f t="shared" si="269"/>
        <v>50900.3</v>
      </c>
      <c r="BI224" s="40">
        <f t="shared" si="269"/>
        <v>26199.43</v>
      </c>
      <c r="BJ224" s="40">
        <f t="shared" si="269"/>
        <v>496056.51</v>
      </c>
      <c r="BK224" s="40">
        <f t="shared" si="269"/>
        <v>1398327.05</v>
      </c>
      <c r="BL224" s="40">
        <f t="shared" si="269"/>
        <v>0</v>
      </c>
      <c r="BM224" s="40">
        <f t="shared" si="269"/>
        <v>86045.28</v>
      </c>
      <c r="BN224" s="40">
        <f t="shared" si="269"/>
        <v>324658.27</v>
      </c>
      <c r="BO224" s="40">
        <f t="shared" si="269"/>
        <v>95040.4</v>
      </c>
      <c r="BP224" s="40">
        <f aca="true" t="shared" si="270" ref="BP224:EA224">IF(MIN((BP220-BP222),(BP223-BP222))&gt;0,ROUND(MIN((BP220-BP222),(BP223-BP222)),2),0)</f>
        <v>134353.35</v>
      </c>
      <c r="BQ224" s="40">
        <f t="shared" si="270"/>
        <v>861822.84</v>
      </c>
      <c r="BR224" s="40">
        <f t="shared" si="270"/>
        <v>676680.63</v>
      </c>
      <c r="BS224" s="40">
        <f t="shared" si="270"/>
        <v>131956.07</v>
      </c>
      <c r="BT224" s="40">
        <f t="shared" si="270"/>
        <v>71994.98</v>
      </c>
      <c r="BU224" s="40">
        <f t="shared" si="270"/>
        <v>90495.55</v>
      </c>
      <c r="BV224" s="40">
        <f t="shared" si="270"/>
        <v>172151.42</v>
      </c>
      <c r="BW224" s="40">
        <f t="shared" si="270"/>
        <v>87245.31</v>
      </c>
      <c r="BX224" s="40">
        <f t="shared" si="270"/>
        <v>21756.64</v>
      </c>
      <c r="BY224" s="40">
        <f t="shared" si="270"/>
        <v>119080.86</v>
      </c>
      <c r="BZ224" s="40">
        <f t="shared" si="270"/>
        <v>61347.66</v>
      </c>
      <c r="CA224" s="40">
        <f t="shared" si="270"/>
        <v>77931.36</v>
      </c>
      <c r="CB224" s="40">
        <f t="shared" si="270"/>
        <v>8389636.14</v>
      </c>
      <c r="CC224" s="40">
        <f t="shared" si="270"/>
        <v>27636.01</v>
      </c>
      <c r="CD224" s="40">
        <f t="shared" si="270"/>
        <v>0</v>
      </c>
      <c r="CE224" s="40">
        <f t="shared" si="270"/>
        <v>59667.38</v>
      </c>
      <c r="CF224" s="40">
        <f t="shared" si="270"/>
        <v>23270.02</v>
      </c>
      <c r="CG224" s="40">
        <f t="shared" si="270"/>
        <v>69089.94</v>
      </c>
      <c r="CH224" s="40">
        <f t="shared" si="270"/>
        <v>17169.15</v>
      </c>
      <c r="CI224" s="40">
        <f t="shared" si="270"/>
        <v>68999.16</v>
      </c>
      <c r="CJ224" s="40">
        <f t="shared" si="270"/>
        <v>153826.7</v>
      </c>
      <c r="CK224" s="40">
        <f t="shared" si="270"/>
        <v>295802.32</v>
      </c>
      <c r="CL224" s="40">
        <f t="shared" si="270"/>
        <v>153797.19</v>
      </c>
      <c r="CM224" s="40">
        <f t="shared" si="270"/>
        <v>134935.61</v>
      </c>
      <c r="CN224" s="40">
        <f t="shared" si="270"/>
        <v>2318569.28</v>
      </c>
      <c r="CO224" s="40">
        <f t="shared" si="270"/>
        <v>1274528.69</v>
      </c>
      <c r="CP224" s="40">
        <f t="shared" si="270"/>
        <v>123824.29</v>
      </c>
      <c r="CQ224" s="40">
        <f t="shared" si="270"/>
        <v>199926.75</v>
      </c>
      <c r="CR224" s="40">
        <f t="shared" si="270"/>
        <v>17829.44</v>
      </c>
      <c r="CS224" s="40">
        <f t="shared" si="270"/>
        <v>39764.9</v>
      </c>
      <c r="CT224" s="40">
        <f t="shared" si="270"/>
        <v>27498.19</v>
      </c>
      <c r="CU224" s="40">
        <f t="shared" si="270"/>
        <v>0</v>
      </c>
      <c r="CV224" s="40">
        <f t="shared" si="270"/>
        <v>5349.83</v>
      </c>
      <c r="CW224" s="40">
        <f t="shared" si="270"/>
        <v>53290</v>
      </c>
      <c r="CX224" s="40">
        <f t="shared" si="270"/>
        <v>29655.12</v>
      </c>
      <c r="CY224" s="40">
        <f t="shared" si="270"/>
        <v>32371.98</v>
      </c>
      <c r="CZ224" s="40">
        <f t="shared" si="270"/>
        <v>228157.69</v>
      </c>
      <c r="DA224" s="40">
        <f t="shared" si="270"/>
        <v>27743.17</v>
      </c>
      <c r="DB224" s="40">
        <f t="shared" si="270"/>
        <v>32628.67</v>
      </c>
      <c r="DC224" s="40">
        <f t="shared" si="270"/>
        <v>12874.37</v>
      </c>
      <c r="DD224" s="40">
        <f t="shared" si="270"/>
        <v>61422</v>
      </c>
      <c r="DE224" s="40">
        <f t="shared" si="270"/>
        <v>119490.62</v>
      </c>
      <c r="DF224" s="40">
        <f t="shared" si="270"/>
        <v>1885000.34</v>
      </c>
      <c r="DG224" s="40">
        <f t="shared" si="270"/>
        <v>35511.33</v>
      </c>
      <c r="DH224" s="40">
        <f t="shared" si="270"/>
        <v>227236.71</v>
      </c>
      <c r="DI224" s="40">
        <f t="shared" si="270"/>
        <v>315001.22</v>
      </c>
      <c r="DJ224" s="40">
        <f t="shared" si="270"/>
        <v>76544.8</v>
      </c>
      <c r="DK224" s="40">
        <f t="shared" si="270"/>
        <v>80775.9</v>
      </c>
      <c r="DL224" s="40">
        <f t="shared" si="270"/>
        <v>467731.36</v>
      </c>
      <c r="DM224" s="40">
        <f t="shared" si="270"/>
        <v>149802.61</v>
      </c>
      <c r="DN224" s="40">
        <f t="shared" si="270"/>
        <v>116059.54</v>
      </c>
      <c r="DO224" s="40">
        <f t="shared" si="270"/>
        <v>383511.51</v>
      </c>
      <c r="DP224" s="40">
        <f t="shared" si="270"/>
        <v>45809.71</v>
      </c>
      <c r="DQ224" s="40">
        <f t="shared" si="270"/>
        <v>25311.62</v>
      </c>
      <c r="DR224" s="40">
        <f t="shared" si="270"/>
        <v>66525.5</v>
      </c>
      <c r="DS224" s="40">
        <f t="shared" si="270"/>
        <v>9261.47</v>
      </c>
      <c r="DT224" s="40">
        <f t="shared" si="270"/>
        <v>50685.26</v>
      </c>
      <c r="DU224" s="40">
        <f t="shared" si="270"/>
        <v>58122.82</v>
      </c>
      <c r="DV224" s="40">
        <f t="shared" si="270"/>
        <v>0</v>
      </c>
      <c r="DW224" s="40">
        <f t="shared" si="270"/>
        <v>65691.49</v>
      </c>
      <c r="DX224" s="40">
        <f t="shared" si="270"/>
        <v>53884.96</v>
      </c>
      <c r="DY224" s="40">
        <f t="shared" si="270"/>
        <v>51206.59</v>
      </c>
      <c r="DZ224" s="40">
        <f t="shared" si="270"/>
        <v>114813.46</v>
      </c>
      <c r="EA224" s="40">
        <f t="shared" si="270"/>
        <v>61974.38</v>
      </c>
      <c r="EB224" s="40">
        <f aca="true" t="shared" si="271" ref="EB224:FX224">IF(MIN((EB220-EB222),(EB223-EB222))&gt;0,ROUND(MIN((EB220-EB222),(EB223-EB222)),2),0)</f>
        <v>60356.94</v>
      </c>
      <c r="EC224" s="40">
        <f t="shared" si="271"/>
        <v>0</v>
      </c>
      <c r="ED224" s="40">
        <f t="shared" si="271"/>
        <v>149289.66</v>
      </c>
      <c r="EE224" s="40">
        <f t="shared" si="271"/>
        <v>33388.2</v>
      </c>
      <c r="EF224" s="40">
        <f t="shared" si="271"/>
        <v>130289.27</v>
      </c>
      <c r="EG224" s="40">
        <f t="shared" si="271"/>
        <v>50565.32</v>
      </c>
      <c r="EH224" s="40">
        <f t="shared" si="271"/>
        <v>114797.08</v>
      </c>
      <c r="EI224" s="40">
        <f t="shared" si="271"/>
        <v>612031.33</v>
      </c>
      <c r="EJ224" s="40">
        <f t="shared" si="271"/>
        <v>768623.51</v>
      </c>
      <c r="EK224" s="40">
        <f t="shared" si="271"/>
        <v>78158.08</v>
      </c>
      <c r="EL224" s="40">
        <f t="shared" si="271"/>
        <v>58667.01</v>
      </c>
      <c r="EM224" s="40">
        <f t="shared" si="271"/>
        <v>105252.22</v>
      </c>
      <c r="EN224" s="40">
        <f t="shared" si="271"/>
        <v>153148.34</v>
      </c>
      <c r="EO224" s="40">
        <f t="shared" si="271"/>
        <v>29190.65</v>
      </c>
      <c r="EP224" s="40">
        <f t="shared" si="271"/>
        <v>96798.77</v>
      </c>
      <c r="EQ224" s="40">
        <f t="shared" si="271"/>
        <v>151972.09</v>
      </c>
      <c r="ER224" s="40">
        <f t="shared" si="271"/>
        <v>34767.9</v>
      </c>
      <c r="ES224" s="40">
        <f t="shared" si="271"/>
        <v>11194.87</v>
      </c>
      <c r="ET224" s="40">
        <f t="shared" si="271"/>
        <v>49541.65</v>
      </c>
      <c r="EU224" s="40">
        <f t="shared" si="271"/>
        <v>81905.99</v>
      </c>
      <c r="EV224" s="40">
        <f t="shared" si="271"/>
        <v>27656.88</v>
      </c>
      <c r="EW224" s="40">
        <f t="shared" si="271"/>
        <v>83849.64</v>
      </c>
      <c r="EX224" s="40">
        <f t="shared" si="271"/>
        <v>85354.11</v>
      </c>
      <c r="EY224" s="40">
        <f t="shared" si="271"/>
        <v>92909.43</v>
      </c>
      <c r="EZ224" s="40">
        <f t="shared" si="271"/>
        <v>0</v>
      </c>
      <c r="FA224" s="40">
        <f t="shared" si="271"/>
        <v>203629.57</v>
      </c>
      <c r="FB224" s="40">
        <f t="shared" si="271"/>
        <v>85606.64</v>
      </c>
      <c r="FC224" s="40">
        <f t="shared" si="271"/>
        <v>267040.51</v>
      </c>
      <c r="FD224" s="40">
        <f t="shared" si="271"/>
        <v>92585.59</v>
      </c>
      <c r="FE224" s="40">
        <f t="shared" si="271"/>
        <v>47772.29</v>
      </c>
      <c r="FF224" s="40">
        <f t="shared" si="271"/>
        <v>38038.06</v>
      </c>
      <c r="FG224" s="40">
        <f t="shared" si="271"/>
        <v>13606.24</v>
      </c>
      <c r="FH224" s="40">
        <f t="shared" si="271"/>
        <v>21794.97</v>
      </c>
      <c r="FI224" s="40">
        <f t="shared" si="271"/>
        <v>248428.03</v>
      </c>
      <c r="FJ224" s="40">
        <f t="shared" si="271"/>
        <v>135081.68</v>
      </c>
      <c r="FK224" s="40">
        <f t="shared" si="271"/>
        <v>218309.79</v>
      </c>
      <c r="FL224" s="40">
        <f t="shared" si="271"/>
        <v>375507.36</v>
      </c>
      <c r="FM224" s="40">
        <f t="shared" si="271"/>
        <v>274532.35</v>
      </c>
      <c r="FN224" s="40">
        <f t="shared" si="271"/>
        <v>2203837.66</v>
      </c>
      <c r="FO224" s="40">
        <f t="shared" si="271"/>
        <v>128113.26</v>
      </c>
      <c r="FP224" s="40">
        <f t="shared" si="271"/>
        <v>327317.89</v>
      </c>
      <c r="FQ224" s="40">
        <f t="shared" si="271"/>
        <v>103819.71</v>
      </c>
      <c r="FR224" s="40">
        <f t="shared" si="271"/>
        <v>18870.2</v>
      </c>
      <c r="FS224" s="40">
        <f t="shared" si="271"/>
        <v>389.32</v>
      </c>
      <c r="FT224" s="40">
        <f t="shared" si="271"/>
        <v>44854.06</v>
      </c>
      <c r="FU224" s="40">
        <f t="shared" si="271"/>
        <v>63135.32</v>
      </c>
      <c r="FV224" s="40">
        <f t="shared" si="271"/>
        <v>77113.12</v>
      </c>
      <c r="FW224" s="40">
        <f t="shared" si="271"/>
        <v>19197.86</v>
      </c>
      <c r="FX224" s="40">
        <f t="shared" si="271"/>
        <v>45992.37</v>
      </c>
      <c r="FY224" s="40"/>
      <c r="FZ224" s="66">
        <f>SUM(C224:FX224)</f>
        <v>76898232.95999998</v>
      </c>
      <c r="GA224" s="66"/>
      <c r="GB224" s="66"/>
      <c r="GC224" s="66"/>
      <c r="GD224" s="66"/>
      <c r="GG224" s="10"/>
    </row>
    <row r="225" spans="1:189" ht="15">
      <c r="A225" s="2"/>
      <c r="B225" s="5" t="s">
        <v>559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1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0"/>
      <c r="GG225" s="10"/>
    </row>
    <row r="226" spans="1:189" ht="15">
      <c r="A226" s="2"/>
      <c r="B226" s="5" t="s">
        <v>560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1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  <c r="FF226" s="40"/>
      <c r="FG226" s="40"/>
      <c r="FH226" s="40"/>
      <c r="FI226" s="40"/>
      <c r="FJ226" s="40"/>
      <c r="FK226" s="40"/>
      <c r="FL226" s="40"/>
      <c r="FM226" s="40"/>
      <c r="FN226" s="40"/>
      <c r="FO226" s="40"/>
      <c r="FP226" s="40"/>
      <c r="FQ226" s="40"/>
      <c r="FR226" s="40"/>
      <c r="FS226" s="40"/>
      <c r="FT226" s="40"/>
      <c r="FU226" s="40"/>
      <c r="FV226" s="40"/>
      <c r="FW226" s="40"/>
      <c r="FX226" s="40"/>
      <c r="FY226" s="40"/>
      <c r="FZ226" s="40"/>
      <c r="GA226" s="40"/>
      <c r="GB226" s="40"/>
      <c r="GC226" s="40"/>
      <c r="GD226" s="40"/>
      <c r="GG226" s="10"/>
    </row>
    <row r="227" spans="1:189" ht="15">
      <c r="A227" s="2"/>
      <c r="B227" s="5" t="s">
        <v>561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1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0"/>
      <c r="GG227" s="10"/>
    </row>
    <row r="228" spans="1:189" ht="15">
      <c r="A228" s="3" t="s">
        <v>562</v>
      </c>
      <c r="B228" s="5" t="s">
        <v>563</v>
      </c>
      <c r="C228" s="40">
        <f aca="true" t="shared" si="272" ref="C228:BN228">MIN(C71,C224)</f>
        <v>579137.54</v>
      </c>
      <c r="D228" s="40">
        <f t="shared" si="272"/>
        <v>4113315.13</v>
      </c>
      <c r="E228" s="40">
        <f t="shared" si="272"/>
        <v>711326.1</v>
      </c>
      <c r="F228" s="40">
        <f t="shared" si="272"/>
        <v>1491852.04</v>
      </c>
      <c r="G228" s="40">
        <f t="shared" si="272"/>
        <v>112894.78</v>
      </c>
      <c r="H228" s="40">
        <f t="shared" si="272"/>
        <v>68601.01</v>
      </c>
      <c r="I228" s="40">
        <f t="shared" si="272"/>
        <v>1904333.89</v>
      </c>
      <c r="J228" s="40">
        <f t="shared" si="272"/>
        <v>120102.82</v>
      </c>
      <c r="K228" s="40">
        <f t="shared" si="272"/>
        <v>23876.14</v>
      </c>
      <c r="L228" s="40">
        <f t="shared" si="272"/>
        <v>291473.75</v>
      </c>
      <c r="M228" s="40">
        <f t="shared" si="272"/>
        <v>84645.14</v>
      </c>
      <c r="N228" s="40">
        <f t="shared" si="272"/>
        <v>4234472.96</v>
      </c>
      <c r="O228" s="40">
        <f t="shared" si="272"/>
        <v>1232987.56</v>
      </c>
      <c r="P228" s="40">
        <f t="shared" si="272"/>
        <v>72475.88</v>
      </c>
      <c r="Q228" s="40">
        <f t="shared" si="272"/>
        <v>2975541.51</v>
      </c>
      <c r="R228" s="40">
        <f t="shared" si="272"/>
        <v>37465.24</v>
      </c>
      <c r="S228" s="40">
        <f t="shared" si="272"/>
        <v>177829.01</v>
      </c>
      <c r="T228" s="40">
        <f t="shared" si="272"/>
        <v>14437.13</v>
      </c>
      <c r="U228" s="40">
        <f t="shared" si="272"/>
        <v>17765.74</v>
      </c>
      <c r="V228" s="40">
        <f t="shared" si="272"/>
        <v>36511.96</v>
      </c>
      <c r="W228" s="41">
        <f t="shared" si="272"/>
        <v>181420.81</v>
      </c>
      <c r="X228" s="40">
        <f t="shared" si="272"/>
        <v>6132.19</v>
      </c>
      <c r="Y228" s="40">
        <f t="shared" si="272"/>
        <v>95914.98</v>
      </c>
      <c r="Z228" s="40">
        <f t="shared" si="272"/>
        <v>73449.29</v>
      </c>
      <c r="AA228" s="40">
        <f t="shared" si="272"/>
        <v>2626230.23</v>
      </c>
      <c r="AB228" s="40">
        <f t="shared" si="272"/>
        <v>1865832.83</v>
      </c>
      <c r="AC228" s="40">
        <f t="shared" si="272"/>
        <v>129508.79</v>
      </c>
      <c r="AD228" s="40">
        <f t="shared" si="272"/>
        <v>60857.67</v>
      </c>
      <c r="AE228" s="40">
        <f t="shared" si="272"/>
        <v>25031.08</v>
      </c>
      <c r="AF228" s="40">
        <f t="shared" si="272"/>
        <v>96321.41</v>
      </c>
      <c r="AG228" s="40">
        <f t="shared" si="272"/>
        <v>131361.86</v>
      </c>
      <c r="AH228" s="40">
        <f t="shared" si="272"/>
        <v>59085.78</v>
      </c>
      <c r="AI228" s="40">
        <f t="shared" si="272"/>
        <v>1683.16</v>
      </c>
      <c r="AJ228" s="40">
        <f t="shared" si="272"/>
        <v>48474.87</v>
      </c>
      <c r="AK228" s="40">
        <f t="shared" si="272"/>
        <v>145260.31</v>
      </c>
      <c r="AL228" s="40">
        <f t="shared" si="272"/>
        <v>122898.54</v>
      </c>
      <c r="AM228" s="40">
        <f t="shared" si="272"/>
        <v>59451.11</v>
      </c>
      <c r="AN228" s="40">
        <f t="shared" si="272"/>
        <v>73556.49</v>
      </c>
      <c r="AO228" s="40">
        <f t="shared" si="272"/>
        <v>460503.77</v>
      </c>
      <c r="AP228" s="40">
        <f t="shared" si="272"/>
        <v>7586908.02</v>
      </c>
      <c r="AQ228" s="40">
        <f t="shared" si="272"/>
        <v>62377.34</v>
      </c>
      <c r="AR228" s="40">
        <f t="shared" si="272"/>
        <v>4486479.95</v>
      </c>
      <c r="AS228" s="40">
        <f t="shared" si="272"/>
        <v>374203.67</v>
      </c>
      <c r="AT228" s="40">
        <f t="shared" si="272"/>
        <v>312162.47</v>
      </c>
      <c r="AU228" s="40">
        <f t="shared" si="272"/>
        <v>70606.89</v>
      </c>
      <c r="AV228" s="40">
        <f t="shared" si="272"/>
        <v>19307.46</v>
      </c>
      <c r="AW228" s="40">
        <f t="shared" si="272"/>
        <v>87300.37</v>
      </c>
      <c r="AX228" s="40">
        <f t="shared" si="272"/>
        <v>10749.51</v>
      </c>
      <c r="AY228" s="40">
        <f t="shared" si="272"/>
        <v>129192.63</v>
      </c>
      <c r="AZ228" s="40">
        <f t="shared" si="272"/>
        <v>894555.98</v>
      </c>
      <c r="BA228" s="40">
        <f t="shared" si="272"/>
        <v>817585.39</v>
      </c>
      <c r="BB228" s="40">
        <f t="shared" si="272"/>
        <v>734488.84</v>
      </c>
      <c r="BC228" s="40">
        <f t="shared" si="272"/>
        <v>2636208.87</v>
      </c>
      <c r="BD228" s="40">
        <f t="shared" si="272"/>
        <v>385418.09</v>
      </c>
      <c r="BE228" s="40">
        <f t="shared" si="272"/>
        <v>153706.04</v>
      </c>
      <c r="BF228" s="40">
        <f t="shared" si="272"/>
        <v>2023116.76</v>
      </c>
      <c r="BG228" s="40">
        <f t="shared" si="272"/>
        <v>112300.29</v>
      </c>
      <c r="BH228" s="40">
        <f t="shared" si="272"/>
        <v>50900.3</v>
      </c>
      <c r="BI228" s="40">
        <f t="shared" si="272"/>
        <v>26199.43</v>
      </c>
      <c r="BJ228" s="40">
        <f t="shared" si="272"/>
        <v>496056.51</v>
      </c>
      <c r="BK228" s="40">
        <f t="shared" si="272"/>
        <v>1398327.05</v>
      </c>
      <c r="BL228" s="40">
        <f t="shared" si="272"/>
        <v>0</v>
      </c>
      <c r="BM228" s="40">
        <f t="shared" si="272"/>
        <v>86045.28</v>
      </c>
      <c r="BN228" s="40">
        <f t="shared" si="272"/>
        <v>324658.27</v>
      </c>
      <c r="BO228" s="40">
        <f aca="true" t="shared" si="273" ref="BO228:DZ228">MIN(BO71,BO224)</f>
        <v>95040.4</v>
      </c>
      <c r="BP228" s="40">
        <f t="shared" si="273"/>
        <v>134353.35</v>
      </c>
      <c r="BQ228" s="40">
        <f t="shared" si="273"/>
        <v>861822.84</v>
      </c>
      <c r="BR228" s="40">
        <f t="shared" si="273"/>
        <v>676680.63</v>
      </c>
      <c r="BS228" s="40">
        <f t="shared" si="273"/>
        <v>131956.07</v>
      </c>
      <c r="BT228" s="40">
        <f t="shared" si="273"/>
        <v>71994.98</v>
      </c>
      <c r="BU228" s="40">
        <f t="shared" si="273"/>
        <v>90495.55</v>
      </c>
      <c r="BV228" s="40">
        <f t="shared" si="273"/>
        <v>172151.42</v>
      </c>
      <c r="BW228" s="40">
        <f t="shared" si="273"/>
        <v>87245.31</v>
      </c>
      <c r="BX228" s="40">
        <f t="shared" si="273"/>
        <v>21756.64</v>
      </c>
      <c r="BY228" s="40">
        <f t="shared" si="273"/>
        <v>119080.86</v>
      </c>
      <c r="BZ228" s="40">
        <f t="shared" si="273"/>
        <v>61347.66</v>
      </c>
      <c r="CA228" s="40">
        <f t="shared" si="273"/>
        <v>77931.36</v>
      </c>
      <c r="CB228" s="40">
        <f t="shared" si="273"/>
        <v>8389636.14</v>
      </c>
      <c r="CC228" s="40">
        <f t="shared" si="273"/>
        <v>27636.01</v>
      </c>
      <c r="CD228" s="40">
        <f t="shared" si="273"/>
        <v>0</v>
      </c>
      <c r="CE228" s="40">
        <f t="shared" si="273"/>
        <v>59667.38</v>
      </c>
      <c r="CF228" s="40">
        <f t="shared" si="273"/>
        <v>23270.02</v>
      </c>
      <c r="CG228" s="40">
        <f t="shared" si="273"/>
        <v>69089.94</v>
      </c>
      <c r="CH228" s="40">
        <f t="shared" si="273"/>
        <v>17169.15</v>
      </c>
      <c r="CI228" s="40">
        <f t="shared" si="273"/>
        <v>68999.16</v>
      </c>
      <c r="CJ228" s="40">
        <f t="shared" si="273"/>
        <v>153826.7</v>
      </c>
      <c r="CK228" s="40">
        <f t="shared" si="273"/>
        <v>295802.32</v>
      </c>
      <c r="CL228" s="40">
        <f t="shared" si="273"/>
        <v>153797.19</v>
      </c>
      <c r="CM228" s="40">
        <f t="shared" si="273"/>
        <v>134935.61</v>
      </c>
      <c r="CN228" s="40">
        <f t="shared" si="273"/>
        <v>2318569.28</v>
      </c>
      <c r="CO228" s="40">
        <f t="shared" si="273"/>
        <v>1274528.69</v>
      </c>
      <c r="CP228" s="40">
        <f t="shared" si="273"/>
        <v>123824.29</v>
      </c>
      <c r="CQ228" s="40">
        <f t="shared" si="273"/>
        <v>199926.75</v>
      </c>
      <c r="CR228" s="40">
        <f t="shared" si="273"/>
        <v>17829.44</v>
      </c>
      <c r="CS228" s="40">
        <f t="shared" si="273"/>
        <v>39764.9</v>
      </c>
      <c r="CT228" s="40">
        <f t="shared" si="273"/>
        <v>27498.19</v>
      </c>
      <c r="CU228" s="40">
        <f t="shared" si="273"/>
        <v>0</v>
      </c>
      <c r="CV228" s="40">
        <f t="shared" si="273"/>
        <v>5349.83</v>
      </c>
      <c r="CW228" s="40">
        <f t="shared" si="273"/>
        <v>53290</v>
      </c>
      <c r="CX228" s="40">
        <f t="shared" si="273"/>
        <v>29655.12</v>
      </c>
      <c r="CY228" s="40">
        <f t="shared" si="273"/>
        <v>32371.98</v>
      </c>
      <c r="CZ228" s="40">
        <f t="shared" si="273"/>
        <v>228157.69</v>
      </c>
      <c r="DA228" s="40">
        <f t="shared" si="273"/>
        <v>27743.17</v>
      </c>
      <c r="DB228" s="40">
        <f t="shared" si="273"/>
        <v>32628.67</v>
      </c>
      <c r="DC228" s="40">
        <f t="shared" si="273"/>
        <v>12874.37</v>
      </c>
      <c r="DD228" s="40">
        <f t="shared" si="273"/>
        <v>61422</v>
      </c>
      <c r="DE228" s="40">
        <f t="shared" si="273"/>
        <v>119490.62</v>
      </c>
      <c r="DF228" s="40">
        <f t="shared" si="273"/>
        <v>1885000.34</v>
      </c>
      <c r="DG228" s="40">
        <f t="shared" si="273"/>
        <v>35511.33</v>
      </c>
      <c r="DH228" s="40">
        <f t="shared" si="273"/>
        <v>227236.71</v>
      </c>
      <c r="DI228" s="40">
        <f t="shared" si="273"/>
        <v>315001.22</v>
      </c>
      <c r="DJ228" s="40">
        <f t="shared" si="273"/>
        <v>76544.8</v>
      </c>
      <c r="DK228" s="40">
        <f t="shared" si="273"/>
        <v>80775.9</v>
      </c>
      <c r="DL228" s="40">
        <f t="shared" si="273"/>
        <v>467731.36</v>
      </c>
      <c r="DM228" s="40">
        <f t="shared" si="273"/>
        <v>149802.61</v>
      </c>
      <c r="DN228" s="40">
        <f t="shared" si="273"/>
        <v>116059.54</v>
      </c>
      <c r="DO228" s="40">
        <f t="shared" si="273"/>
        <v>383511.51</v>
      </c>
      <c r="DP228" s="40">
        <f t="shared" si="273"/>
        <v>45809.71</v>
      </c>
      <c r="DQ228" s="40">
        <f t="shared" si="273"/>
        <v>25311.62</v>
      </c>
      <c r="DR228" s="40">
        <f t="shared" si="273"/>
        <v>66525.5</v>
      </c>
      <c r="DS228" s="40">
        <f t="shared" si="273"/>
        <v>9261.47</v>
      </c>
      <c r="DT228" s="40">
        <f t="shared" si="273"/>
        <v>50685.26</v>
      </c>
      <c r="DU228" s="40">
        <f t="shared" si="273"/>
        <v>58122.82</v>
      </c>
      <c r="DV228" s="40">
        <f t="shared" si="273"/>
        <v>0</v>
      </c>
      <c r="DW228" s="40">
        <f t="shared" si="273"/>
        <v>65691.49</v>
      </c>
      <c r="DX228" s="40">
        <f t="shared" si="273"/>
        <v>53884.96</v>
      </c>
      <c r="DY228" s="40">
        <f t="shared" si="273"/>
        <v>51206.59</v>
      </c>
      <c r="DZ228" s="40">
        <f t="shared" si="273"/>
        <v>114813.46</v>
      </c>
      <c r="EA228" s="40">
        <f aca="true" t="shared" si="274" ref="EA228:FX228">MIN(EA71,EA224)</f>
        <v>61974.38</v>
      </c>
      <c r="EB228" s="40">
        <f t="shared" si="274"/>
        <v>60356.94</v>
      </c>
      <c r="EC228" s="40">
        <f t="shared" si="274"/>
        <v>0</v>
      </c>
      <c r="ED228" s="40">
        <f t="shared" si="274"/>
        <v>149289.66</v>
      </c>
      <c r="EE228" s="40">
        <f t="shared" si="274"/>
        <v>33388.2</v>
      </c>
      <c r="EF228" s="40">
        <f t="shared" si="274"/>
        <v>130289.27</v>
      </c>
      <c r="EG228" s="40">
        <f t="shared" si="274"/>
        <v>50565.32</v>
      </c>
      <c r="EH228" s="40">
        <f t="shared" si="274"/>
        <v>114797.08</v>
      </c>
      <c r="EI228" s="40">
        <f t="shared" si="274"/>
        <v>612031.33</v>
      </c>
      <c r="EJ228" s="40">
        <f t="shared" si="274"/>
        <v>768623.51</v>
      </c>
      <c r="EK228" s="40">
        <f t="shared" si="274"/>
        <v>78158.08</v>
      </c>
      <c r="EL228" s="40">
        <f t="shared" si="274"/>
        <v>58667.01</v>
      </c>
      <c r="EM228" s="40">
        <f t="shared" si="274"/>
        <v>105252.22</v>
      </c>
      <c r="EN228" s="40">
        <f t="shared" si="274"/>
        <v>153148.34</v>
      </c>
      <c r="EO228" s="40">
        <f t="shared" si="274"/>
        <v>29190.65</v>
      </c>
      <c r="EP228" s="40">
        <f t="shared" si="274"/>
        <v>96798.77</v>
      </c>
      <c r="EQ228" s="40">
        <f t="shared" si="274"/>
        <v>151972.09</v>
      </c>
      <c r="ER228" s="40">
        <f t="shared" si="274"/>
        <v>34767.9</v>
      </c>
      <c r="ES228" s="40">
        <f t="shared" si="274"/>
        <v>11194.87</v>
      </c>
      <c r="ET228" s="40">
        <f t="shared" si="274"/>
        <v>49541.65</v>
      </c>
      <c r="EU228" s="40">
        <f t="shared" si="274"/>
        <v>81905.99</v>
      </c>
      <c r="EV228" s="40">
        <f t="shared" si="274"/>
        <v>27656.88</v>
      </c>
      <c r="EW228" s="40">
        <f t="shared" si="274"/>
        <v>83849.64</v>
      </c>
      <c r="EX228" s="40">
        <f t="shared" si="274"/>
        <v>85354.11</v>
      </c>
      <c r="EY228" s="40">
        <f t="shared" si="274"/>
        <v>92909.43</v>
      </c>
      <c r="EZ228" s="40">
        <f t="shared" si="274"/>
        <v>0</v>
      </c>
      <c r="FA228" s="40">
        <f t="shared" si="274"/>
        <v>203629.57</v>
      </c>
      <c r="FB228" s="40">
        <f t="shared" si="274"/>
        <v>85606.64</v>
      </c>
      <c r="FC228" s="40">
        <f t="shared" si="274"/>
        <v>267040.51</v>
      </c>
      <c r="FD228" s="40">
        <f t="shared" si="274"/>
        <v>92585.59</v>
      </c>
      <c r="FE228" s="40">
        <f t="shared" si="274"/>
        <v>47772.29</v>
      </c>
      <c r="FF228" s="40">
        <f t="shared" si="274"/>
        <v>38038.06</v>
      </c>
      <c r="FG228" s="40">
        <f t="shared" si="274"/>
        <v>13606.24</v>
      </c>
      <c r="FH228" s="40">
        <f t="shared" si="274"/>
        <v>21794.97</v>
      </c>
      <c r="FI228" s="40">
        <f t="shared" si="274"/>
        <v>248428.03</v>
      </c>
      <c r="FJ228" s="40">
        <f t="shared" si="274"/>
        <v>135081.68</v>
      </c>
      <c r="FK228" s="40">
        <f t="shared" si="274"/>
        <v>218309.79</v>
      </c>
      <c r="FL228" s="40">
        <f t="shared" si="274"/>
        <v>375507.36</v>
      </c>
      <c r="FM228" s="40">
        <f t="shared" si="274"/>
        <v>274532.35</v>
      </c>
      <c r="FN228" s="40">
        <f t="shared" si="274"/>
        <v>2203837.66</v>
      </c>
      <c r="FO228" s="40">
        <f t="shared" si="274"/>
        <v>128113.26</v>
      </c>
      <c r="FP228" s="40">
        <f t="shared" si="274"/>
        <v>327317.89</v>
      </c>
      <c r="FQ228" s="40">
        <f t="shared" si="274"/>
        <v>103819.71</v>
      </c>
      <c r="FR228" s="40">
        <f t="shared" si="274"/>
        <v>18870.2</v>
      </c>
      <c r="FS228" s="40">
        <f t="shared" si="274"/>
        <v>389.32</v>
      </c>
      <c r="FT228" s="40">
        <f t="shared" si="274"/>
        <v>44854.06</v>
      </c>
      <c r="FU228" s="40">
        <f t="shared" si="274"/>
        <v>63135.32</v>
      </c>
      <c r="FV228" s="40">
        <f t="shared" si="274"/>
        <v>77113.12</v>
      </c>
      <c r="FW228" s="40">
        <f t="shared" si="274"/>
        <v>19197.86</v>
      </c>
      <c r="FX228" s="40">
        <f t="shared" si="274"/>
        <v>45992.37</v>
      </c>
      <c r="FY228" s="40"/>
      <c r="FZ228" s="66">
        <f>SUM(C228:FX228)</f>
        <v>76898232.95999998</v>
      </c>
      <c r="GA228" s="66"/>
      <c r="GB228" s="66"/>
      <c r="GC228" s="66"/>
      <c r="GD228" s="66"/>
      <c r="GG228" s="10"/>
    </row>
    <row r="229" spans="1:189" ht="15">
      <c r="A229" s="2"/>
      <c r="B229" s="5" t="s">
        <v>564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1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/>
      <c r="EJ229" s="40"/>
      <c r="EK229" s="40"/>
      <c r="EL229" s="40"/>
      <c r="EM229" s="40"/>
      <c r="EN229" s="40"/>
      <c r="EO229" s="40"/>
      <c r="EP229" s="40"/>
      <c r="EQ229" s="40"/>
      <c r="ER229" s="40"/>
      <c r="ES229" s="40"/>
      <c r="ET229" s="40"/>
      <c r="EU229" s="40"/>
      <c r="EV229" s="40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0"/>
      <c r="FO229" s="40"/>
      <c r="FP229" s="40"/>
      <c r="FQ229" s="40"/>
      <c r="FR229" s="40"/>
      <c r="FS229" s="40"/>
      <c r="FT229" s="40"/>
      <c r="FU229" s="40"/>
      <c r="FV229" s="40"/>
      <c r="FW229" s="40"/>
      <c r="FX229" s="40"/>
      <c r="FY229" s="40"/>
      <c r="FZ229" s="40"/>
      <c r="GA229" s="40"/>
      <c r="GB229" s="40"/>
      <c r="GC229" s="40"/>
      <c r="GD229" s="40"/>
      <c r="GG229" s="10"/>
    </row>
    <row r="230" spans="1:189" ht="15">
      <c r="A230" s="3" t="s">
        <v>388</v>
      </c>
      <c r="B230" s="5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1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0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  <c r="FZ230" s="40"/>
      <c r="GA230" s="40"/>
      <c r="GB230" s="40"/>
      <c r="GC230" s="40"/>
      <c r="GD230" s="40"/>
      <c r="GG230" s="10"/>
    </row>
    <row r="231" spans="1:186" ht="15.75">
      <c r="A231" s="3" t="s">
        <v>388</v>
      </c>
      <c r="B231" s="39" t="s">
        <v>565</v>
      </c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106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40"/>
      <c r="GA231" s="40"/>
      <c r="GB231" s="40"/>
      <c r="GC231" s="40"/>
      <c r="GD231" s="40"/>
    </row>
    <row r="232" spans="1:189" ht="15">
      <c r="A232" s="3" t="s">
        <v>566</v>
      </c>
      <c r="B232" s="5" t="s">
        <v>567</v>
      </c>
      <c r="C232" s="40">
        <f aca="true" t="shared" si="275" ref="C232:BN232">+C212</f>
        <v>39256359.83</v>
      </c>
      <c r="D232" s="40">
        <f t="shared" si="275"/>
        <v>291062796.64</v>
      </c>
      <c r="E232" s="40">
        <f t="shared" si="275"/>
        <v>52164646.84</v>
      </c>
      <c r="F232" s="40">
        <f t="shared" si="275"/>
        <v>99195338.11</v>
      </c>
      <c r="G232" s="40">
        <f t="shared" si="275"/>
        <v>7821407.5</v>
      </c>
      <c r="H232" s="40">
        <f t="shared" si="275"/>
        <v>7077531.22</v>
      </c>
      <c r="I232" s="40">
        <f t="shared" si="275"/>
        <v>77118796.93</v>
      </c>
      <c r="J232" s="40">
        <f t="shared" si="275"/>
        <v>14878999.46</v>
      </c>
      <c r="K232" s="40">
        <f t="shared" si="275"/>
        <v>2858262.03</v>
      </c>
      <c r="L232" s="40">
        <f t="shared" si="275"/>
        <v>23277919.36</v>
      </c>
      <c r="M232" s="40">
        <f t="shared" si="275"/>
        <v>12378787.44</v>
      </c>
      <c r="N232" s="40">
        <f t="shared" si="275"/>
        <v>346970548.36</v>
      </c>
      <c r="O232" s="40">
        <f t="shared" si="275"/>
        <v>104604023.7</v>
      </c>
      <c r="P232" s="40">
        <f t="shared" si="275"/>
        <v>2084643.69</v>
      </c>
      <c r="Q232" s="40">
        <f t="shared" si="275"/>
        <v>254959249.96</v>
      </c>
      <c r="R232" s="40">
        <f t="shared" si="275"/>
        <v>3893089.7</v>
      </c>
      <c r="S232" s="40">
        <f t="shared" si="275"/>
        <v>11245679.09</v>
      </c>
      <c r="T232" s="40">
        <f t="shared" si="275"/>
        <v>1843583.33</v>
      </c>
      <c r="U232" s="40">
        <f t="shared" si="275"/>
        <v>913137.03</v>
      </c>
      <c r="V232" s="40">
        <f t="shared" si="275"/>
        <v>2579879.71</v>
      </c>
      <c r="W232" s="41">
        <f t="shared" si="275"/>
        <v>2809564.17</v>
      </c>
      <c r="X232" s="40">
        <f t="shared" si="275"/>
        <v>708750.53</v>
      </c>
      <c r="Y232" s="40">
        <f t="shared" si="275"/>
        <v>4249123.91</v>
      </c>
      <c r="Z232" s="40">
        <f t="shared" si="275"/>
        <v>2409771.23</v>
      </c>
      <c r="AA232" s="40">
        <f t="shared" si="275"/>
        <v>174439469.3</v>
      </c>
      <c r="AB232" s="40">
        <f t="shared" si="275"/>
        <v>195828562.34</v>
      </c>
      <c r="AC232" s="40">
        <f t="shared" si="275"/>
        <v>6802611.98</v>
      </c>
      <c r="AD232" s="40">
        <f t="shared" si="275"/>
        <v>7666294.92</v>
      </c>
      <c r="AE232" s="40">
        <f t="shared" si="275"/>
        <v>1283773.4</v>
      </c>
      <c r="AF232" s="40">
        <f t="shared" si="275"/>
        <v>2145627.75</v>
      </c>
      <c r="AG232" s="40">
        <f t="shared" si="275"/>
        <v>6931387</v>
      </c>
      <c r="AH232" s="40">
        <f t="shared" si="275"/>
        <v>7917582.13</v>
      </c>
      <c r="AI232" s="40">
        <f t="shared" si="275"/>
        <v>2994620.65</v>
      </c>
      <c r="AJ232" s="40">
        <f t="shared" si="275"/>
        <v>2697104.76</v>
      </c>
      <c r="AK232" s="40">
        <f t="shared" si="275"/>
        <v>2346700.18</v>
      </c>
      <c r="AL232" s="40">
        <f t="shared" si="275"/>
        <v>2576498.63</v>
      </c>
      <c r="AM232" s="40">
        <f t="shared" si="275"/>
        <v>4020129.73</v>
      </c>
      <c r="AN232" s="40">
        <f t="shared" si="275"/>
        <v>3710090.98</v>
      </c>
      <c r="AO232" s="40">
        <f t="shared" si="275"/>
        <v>35010943.28</v>
      </c>
      <c r="AP232" s="40">
        <f t="shared" si="275"/>
        <v>545712305.57</v>
      </c>
      <c r="AQ232" s="40">
        <f t="shared" si="275"/>
        <v>2681136.34</v>
      </c>
      <c r="AR232" s="40">
        <f t="shared" si="275"/>
        <v>389088289.63</v>
      </c>
      <c r="AS232" s="40">
        <f t="shared" si="275"/>
        <v>45426200.68</v>
      </c>
      <c r="AT232" s="40">
        <f t="shared" si="275"/>
        <v>18789179.8</v>
      </c>
      <c r="AU232" s="40">
        <f t="shared" si="275"/>
        <v>3254173.75</v>
      </c>
      <c r="AV232" s="40">
        <f t="shared" si="275"/>
        <v>2987320.19</v>
      </c>
      <c r="AW232" s="40">
        <f t="shared" si="275"/>
        <v>2579554.92</v>
      </c>
      <c r="AX232" s="40">
        <f t="shared" si="275"/>
        <v>882807.27</v>
      </c>
      <c r="AY232" s="40">
        <f t="shared" si="275"/>
        <v>4880789.64</v>
      </c>
      <c r="AZ232" s="40">
        <f t="shared" si="275"/>
        <v>75721867.41</v>
      </c>
      <c r="BA232" s="40">
        <f t="shared" si="275"/>
        <v>56376213.3</v>
      </c>
      <c r="BB232" s="40">
        <f t="shared" si="275"/>
        <v>47056327.99</v>
      </c>
      <c r="BC232" s="40">
        <f t="shared" si="275"/>
        <v>211778797.78</v>
      </c>
      <c r="BD232" s="40">
        <f t="shared" si="275"/>
        <v>30378730.44</v>
      </c>
      <c r="BE232" s="40">
        <f t="shared" si="275"/>
        <v>9690238.76</v>
      </c>
      <c r="BF232" s="40">
        <f t="shared" si="275"/>
        <v>144918608.7</v>
      </c>
      <c r="BG232" s="40">
        <f t="shared" si="275"/>
        <v>6783324.12</v>
      </c>
      <c r="BH232" s="40">
        <f t="shared" si="275"/>
        <v>5134399.06</v>
      </c>
      <c r="BI232" s="40">
        <f t="shared" si="275"/>
        <v>2768197.95</v>
      </c>
      <c r="BJ232" s="40">
        <f t="shared" si="275"/>
        <v>38273890.57</v>
      </c>
      <c r="BK232" s="40">
        <f t="shared" si="275"/>
        <v>92741451.91</v>
      </c>
      <c r="BL232" s="40">
        <f t="shared" si="275"/>
        <v>2500349.85</v>
      </c>
      <c r="BM232" s="40">
        <f t="shared" si="275"/>
        <v>3071563.45</v>
      </c>
      <c r="BN232" s="40">
        <f t="shared" si="275"/>
        <v>26231446.26</v>
      </c>
      <c r="BO232" s="40">
        <f aca="true" t="shared" si="276" ref="BO232:DZ232">+BO212</f>
        <v>11650129.32</v>
      </c>
      <c r="BP232" s="40">
        <f t="shared" si="276"/>
        <v>2350951.17</v>
      </c>
      <c r="BQ232" s="40">
        <f t="shared" si="276"/>
        <v>39657613.91</v>
      </c>
      <c r="BR232" s="40">
        <f t="shared" si="276"/>
        <v>32693905.42</v>
      </c>
      <c r="BS232" s="40">
        <f t="shared" si="276"/>
        <v>9031095.97</v>
      </c>
      <c r="BT232" s="40">
        <f t="shared" si="276"/>
        <v>3111222.57</v>
      </c>
      <c r="BU232" s="40">
        <f t="shared" si="276"/>
        <v>3881273.92</v>
      </c>
      <c r="BV232" s="40">
        <f t="shared" si="276"/>
        <v>9681451.03</v>
      </c>
      <c r="BW232" s="40">
        <f t="shared" si="276"/>
        <v>12108042.29</v>
      </c>
      <c r="BX232" s="40">
        <f t="shared" si="276"/>
        <v>1250752.25</v>
      </c>
      <c r="BY232" s="40">
        <f t="shared" si="276"/>
        <v>4775655.3</v>
      </c>
      <c r="BZ232" s="40">
        <f t="shared" si="276"/>
        <v>2457004.29</v>
      </c>
      <c r="CA232" s="40">
        <f t="shared" si="276"/>
        <v>2314098.95</v>
      </c>
      <c r="CB232" s="40">
        <f t="shared" si="276"/>
        <v>567025955.13</v>
      </c>
      <c r="CC232" s="40">
        <f t="shared" si="276"/>
        <v>2039676.62</v>
      </c>
      <c r="CD232" s="40">
        <f t="shared" si="276"/>
        <v>1071906.11</v>
      </c>
      <c r="CE232" s="40">
        <f t="shared" si="276"/>
        <v>1890002.93</v>
      </c>
      <c r="CF232" s="40">
        <f t="shared" si="276"/>
        <v>1426838.4</v>
      </c>
      <c r="CG232" s="40">
        <f t="shared" si="276"/>
        <v>2199599.23</v>
      </c>
      <c r="CH232" s="40">
        <f t="shared" si="276"/>
        <v>1554367.25</v>
      </c>
      <c r="CI232" s="40">
        <f t="shared" si="276"/>
        <v>5218835.59</v>
      </c>
      <c r="CJ232" s="40">
        <f t="shared" si="276"/>
        <v>8376502.94</v>
      </c>
      <c r="CK232" s="40">
        <f t="shared" si="276"/>
        <v>32511694.82</v>
      </c>
      <c r="CL232" s="40">
        <f t="shared" si="276"/>
        <v>9802425.46</v>
      </c>
      <c r="CM232" s="40">
        <f t="shared" si="276"/>
        <v>6262354.12</v>
      </c>
      <c r="CN232" s="40">
        <f t="shared" si="276"/>
        <v>171582302.3</v>
      </c>
      <c r="CO232" s="40">
        <f t="shared" si="276"/>
        <v>98319969.39</v>
      </c>
      <c r="CP232" s="40">
        <f t="shared" si="276"/>
        <v>8756380.43</v>
      </c>
      <c r="CQ232" s="40">
        <f t="shared" si="276"/>
        <v>10628135.63</v>
      </c>
      <c r="CR232" s="40">
        <f t="shared" si="276"/>
        <v>2299744.06</v>
      </c>
      <c r="CS232" s="40">
        <f t="shared" si="276"/>
        <v>2931350.49</v>
      </c>
      <c r="CT232" s="40">
        <f t="shared" si="276"/>
        <v>1691240.46</v>
      </c>
      <c r="CU232" s="40">
        <f t="shared" si="276"/>
        <v>3337218.93</v>
      </c>
      <c r="CV232" s="40">
        <f t="shared" si="276"/>
        <v>781652.14</v>
      </c>
      <c r="CW232" s="40">
        <f t="shared" si="276"/>
        <v>2093669.2</v>
      </c>
      <c r="CX232" s="40">
        <f t="shared" si="276"/>
        <v>3736004.07</v>
      </c>
      <c r="CY232" s="40">
        <f t="shared" si="276"/>
        <v>1944474.84</v>
      </c>
      <c r="CZ232" s="40">
        <f t="shared" si="276"/>
        <v>16077782.8</v>
      </c>
      <c r="DA232" s="40">
        <f t="shared" si="276"/>
        <v>2113602.95</v>
      </c>
      <c r="DB232" s="40">
        <f t="shared" si="276"/>
        <v>2850086.28</v>
      </c>
      <c r="DC232" s="40">
        <f t="shared" si="276"/>
        <v>1922462</v>
      </c>
      <c r="DD232" s="40">
        <f t="shared" si="276"/>
        <v>1861849.88</v>
      </c>
      <c r="DE232" s="40">
        <f t="shared" si="276"/>
        <v>3635557.58</v>
      </c>
      <c r="DF232" s="40">
        <f t="shared" si="276"/>
        <v>144947076.71</v>
      </c>
      <c r="DG232" s="40">
        <f t="shared" si="276"/>
        <v>1548620.21</v>
      </c>
      <c r="DH232" s="40">
        <f t="shared" si="276"/>
        <v>15745874.27</v>
      </c>
      <c r="DI232" s="40">
        <f t="shared" si="276"/>
        <v>19886008.8</v>
      </c>
      <c r="DJ232" s="40">
        <f t="shared" si="276"/>
        <v>5179131.88</v>
      </c>
      <c r="DK232" s="40">
        <f t="shared" si="276"/>
        <v>3312928.41</v>
      </c>
      <c r="DL232" s="40">
        <f t="shared" si="276"/>
        <v>43343284.48</v>
      </c>
      <c r="DM232" s="40">
        <f t="shared" si="276"/>
        <v>3082163.54</v>
      </c>
      <c r="DN232" s="40">
        <f t="shared" si="276"/>
        <v>10555709.33</v>
      </c>
      <c r="DO232" s="40">
        <f t="shared" si="276"/>
        <v>21831606.56</v>
      </c>
      <c r="DP232" s="40">
        <f t="shared" si="276"/>
        <v>2331852.56</v>
      </c>
      <c r="DQ232" s="40">
        <f t="shared" si="276"/>
        <v>4160621.53</v>
      </c>
      <c r="DR232" s="40">
        <f t="shared" si="276"/>
        <v>10336763.87</v>
      </c>
      <c r="DS232" s="40">
        <f t="shared" si="276"/>
        <v>6419997.17</v>
      </c>
      <c r="DT232" s="40">
        <f t="shared" si="276"/>
        <v>2258846.46</v>
      </c>
      <c r="DU232" s="40">
        <f t="shared" si="276"/>
        <v>3325379.92</v>
      </c>
      <c r="DV232" s="40">
        <f t="shared" si="276"/>
        <v>2287418.41</v>
      </c>
      <c r="DW232" s="40">
        <f t="shared" si="276"/>
        <v>3188074.18</v>
      </c>
      <c r="DX232" s="40">
        <f t="shared" si="276"/>
        <v>2779740.43</v>
      </c>
      <c r="DY232" s="40">
        <f t="shared" si="276"/>
        <v>3337290.63</v>
      </c>
      <c r="DZ232" s="40">
        <f t="shared" si="276"/>
        <v>8848801.47</v>
      </c>
      <c r="EA232" s="40">
        <f aca="true" t="shared" si="277" ref="EA232:FU232">+EA212</f>
        <v>4417230.86</v>
      </c>
      <c r="EB232" s="40">
        <f t="shared" si="277"/>
        <v>4391933.4</v>
      </c>
      <c r="EC232" s="40">
        <f t="shared" si="277"/>
        <v>2586308.98</v>
      </c>
      <c r="ED232" s="40">
        <f t="shared" si="277"/>
        <v>15022030.38</v>
      </c>
      <c r="EE232" s="40">
        <f t="shared" si="277"/>
        <v>2441185.74</v>
      </c>
      <c r="EF232" s="40">
        <f t="shared" si="277"/>
        <v>11524888.53</v>
      </c>
      <c r="EG232" s="40">
        <f t="shared" si="277"/>
        <v>2537037.48</v>
      </c>
      <c r="EH232" s="40">
        <f t="shared" si="277"/>
        <v>2373412.52</v>
      </c>
      <c r="EI232" s="40">
        <f t="shared" si="277"/>
        <v>121659551.98</v>
      </c>
      <c r="EJ232" s="40">
        <f t="shared" si="277"/>
        <v>58082827.01</v>
      </c>
      <c r="EK232" s="40">
        <f t="shared" si="277"/>
        <v>4803554.15</v>
      </c>
      <c r="EL232" s="40">
        <f t="shared" si="277"/>
        <v>3428063.06</v>
      </c>
      <c r="EM232" s="40">
        <f t="shared" si="277"/>
        <v>4636243.58</v>
      </c>
      <c r="EN232" s="40">
        <f t="shared" si="277"/>
        <v>8283137.55</v>
      </c>
      <c r="EO232" s="40">
        <f t="shared" si="277"/>
        <v>3662173.07</v>
      </c>
      <c r="EP232" s="40">
        <f t="shared" si="277"/>
        <v>3617441.32</v>
      </c>
      <c r="EQ232" s="40">
        <f t="shared" si="277"/>
        <v>15290680.11</v>
      </c>
      <c r="ER232" s="40">
        <f t="shared" si="277"/>
        <v>3547543.81</v>
      </c>
      <c r="ES232" s="40">
        <f t="shared" si="277"/>
        <v>1590395.7</v>
      </c>
      <c r="ET232" s="40">
        <f t="shared" si="277"/>
        <v>2523768.9</v>
      </c>
      <c r="EU232" s="40">
        <f t="shared" si="277"/>
        <v>4742526.74</v>
      </c>
      <c r="EV232" s="40">
        <f t="shared" si="277"/>
        <v>990445.89</v>
      </c>
      <c r="EW232" s="40">
        <f t="shared" si="277"/>
        <v>6671222.03</v>
      </c>
      <c r="EX232" s="40">
        <f t="shared" si="277"/>
        <v>2755169.75</v>
      </c>
      <c r="EY232" s="40">
        <f t="shared" si="277"/>
        <v>8441701.43</v>
      </c>
      <c r="EZ232" s="40">
        <f t="shared" si="277"/>
        <v>1613979.81</v>
      </c>
      <c r="FA232" s="40">
        <f t="shared" si="277"/>
        <v>21686415.37</v>
      </c>
      <c r="FB232" s="40">
        <f t="shared" si="277"/>
        <v>3703024.11</v>
      </c>
      <c r="FC232" s="40">
        <f t="shared" si="277"/>
        <v>19034159.14</v>
      </c>
      <c r="FD232" s="40">
        <f t="shared" si="277"/>
        <v>3326985.66</v>
      </c>
      <c r="FE232" s="40">
        <f t="shared" si="277"/>
        <v>1375730.99</v>
      </c>
      <c r="FF232" s="40">
        <f t="shared" si="277"/>
        <v>2192223.21</v>
      </c>
      <c r="FG232" s="40">
        <f t="shared" si="277"/>
        <v>1518319.7</v>
      </c>
      <c r="FH232" s="40">
        <f t="shared" si="277"/>
        <v>1290578.56</v>
      </c>
      <c r="FI232" s="40">
        <f t="shared" si="277"/>
        <v>12955746</v>
      </c>
      <c r="FJ232" s="40">
        <f t="shared" si="277"/>
        <v>11728893.28</v>
      </c>
      <c r="FK232" s="40">
        <f t="shared" si="277"/>
        <v>14312588.21</v>
      </c>
      <c r="FL232" s="40">
        <f t="shared" si="277"/>
        <v>26285059.48</v>
      </c>
      <c r="FM232" s="40">
        <f t="shared" si="277"/>
        <v>19921054.92</v>
      </c>
      <c r="FN232" s="40">
        <f t="shared" si="277"/>
        <v>126965778.92</v>
      </c>
      <c r="FO232" s="40">
        <f t="shared" si="277"/>
        <v>8112912.28</v>
      </c>
      <c r="FP232" s="40">
        <f t="shared" si="277"/>
        <v>16545933.36</v>
      </c>
      <c r="FQ232" s="40">
        <f t="shared" si="277"/>
        <v>6388939.12</v>
      </c>
      <c r="FR232" s="40">
        <f t="shared" si="277"/>
        <v>1915601.53</v>
      </c>
      <c r="FS232" s="40">
        <f t="shared" si="277"/>
        <v>1969944.49</v>
      </c>
      <c r="FT232" s="40">
        <f t="shared" si="277"/>
        <v>1433469.94</v>
      </c>
      <c r="FU232" s="40">
        <f t="shared" si="277"/>
        <v>6126418.18</v>
      </c>
      <c r="FV232" s="40">
        <f>+FV212</f>
        <v>4894844.86</v>
      </c>
      <c r="FW232" s="40">
        <f>+FW212</f>
        <v>1772868.77</v>
      </c>
      <c r="FX232" s="40">
        <f>+FX212</f>
        <v>1247764.62</v>
      </c>
      <c r="FY232" s="40"/>
      <c r="FZ232" s="66">
        <f>SUM(C232:FX232)</f>
        <v>5640394189.859999</v>
      </c>
      <c r="GA232" s="66"/>
      <c r="GB232" s="66"/>
      <c r="GC232" s="66"/>
      <c r="GD232" s="66"/>
      <c r="GG232" s="10"/>
    </row>
    <row r="233" spans="1:189" ht="15">
      <c r="A233" s="3" t="s">
        <v>568</v>
      </c>
      <c r="B233" s="5" t="s">
        <v>569</v>
      </c>
      <c r="C233" s="40">
        <f aca="true" t="shared" si="278" ref="C233:BN233">C228</f>
        <v>579137.54</v>
      </c>
      <c r="D233" s="40">
        <f t="shared" si="278"/>
        <v>4113315.13</v>
      </c>
      <c r="E233" s="40">
        <f t="shared" si="278"/>
        <v>711326.1</v>
      </c>
      <c r="F233" s="40">
        <f t="shared" si="278"/>
        <v>1491852.04</v>
      </c>
      <c r="G233" s="40">
        <f t="shared" si="278"/>
        <v>112894.78</v>
      </c>
      <c r="H233" s="40">
        <f t="shared" si="278"/>
        <v>68601.01</v>
      </c>
      <c r="I233" s="40">
        <f t="shared" si="278"/>
        <v>1904333.89</v>
      </c>
      <c r="J233" s="40">
        <f t="shared" si="278"/>
        <v>120102.82</v>
      </c>
      <c r="K233" s="40">
        <f t="shared" si="278"/>
        <v>23876.14</v>
      </c>
      <c r="L233" s="40">
        <f t="shared" si="278"/>
        <v>291473.75</v>
      </c>
      <c r="M233" s="40">
        <f t="shared" si="278"/>
        <v>84645.14</v>
      </c>
      <c r="N233" s="40">
        <f t="shared" si="278"/>
        <v>4234472.96</v>
      </c>
      <c r="O233" s="40">
        <f t="shared" si="278"/>
        <v>1232987.56</v>
      </c>
      <c r="P233" s="40">
        <f t="shared" si="278"/>
        <v>72475.88</v>
      </c>
      <c r="Q233" s="40">
        <f t="shared" si="278"/>
        <v>2975541.51</v>
      </c>
      <c r="R233" s="40">
        <f t="shared" si="278"/>
        <v>37465.24</v>
      </c>
      <c r="S233" s="40">
        <f t="shared" si="278"/>
        <v>177829.01</v>
      </c>
      <c r="T233" s="40">
        <f t="shared" si="278"/>
        <v>14437.13</v>
      </c>
      <c r="U233" s="40">
        <f t="shared" si="278"/>
        <v>17765.74</v>
      </c>
      <c r="V233" s="40">
        <f t="shared" si="278"/>
        <v>36511.96</v>
      </c>
      <c r="W233" s="41">
        <f t="shared" si="278"/>
        <v>181420.81</v>
      </c>
      <c r="X233" s="40">
        <f t="shared" si="278"/>
        <v>6132.19</v>
      </c>
      <c r="Y233" s="40">
        <f t="shared" si="278"/>
        <v>95914.98</v>
      </c>
      <c r="Z233" s="40">
        <f t="shared" si="278"/>
        <v>73449.29</v>
      </c>
      <c r="AA233" s="40">
        <f t="shared" si="278"/>
        <v>2626230.23</v>
      </c>
      <c r="AB233" s="40">
        <f t="shared" si="278"/>
        <v>1865832.83</v>
      </c>
      <c r="AC233" s="40">
        <f t="shared" si="278"/>
        <v>129508.79</v>
      </c>
      <c r="AD233" s="40">
        <f t="shared" si="278"/>
        <v>60857.67</v>
      </c>
      <c r="AE233" s="40">
        <f t="shared" si="278"/>
        <v>25031.08</v>
      </c>
      <c r="AF233" s="40">
        <f t="shared" si="278"/>
        <v>96321.41</v>
      </c>
      <c r="AG233" s="40">
        <f t="shared" si="278"/>
        <v>131361.86</v>
      </c>
      <c r="AH233" s="40">
        <f t="shared" si="278"/>
        <v>59085.78</v>
      </c>
      <c r="AI233" s="40">
        <f t="shared" si="278"/>
        <v>1683.16</v>
      </c>
      <c r="AJ233" s="40">
        <f t="shared" si="278"/>
        <v>48474.87</v>
      </c>
      <c r="AK233" s="40">
        <f t="shared" si="278"/>
        <v>145260.31</v>
      </c>
      <c r="AL233" s="40">
        <f t="shared" si="278"/>
        <v>122898.54</v>
      </c>
      <c r="AM233" s="40">
        <f t="shared" si="278"/>
        <v>59451.11</v>
      </c>
      <c r="AN233" s="40">
        <f t="shared" si="278"/>
        <v>73556.49</v>
      </c>
      <c r="AO233" s="40">
        <f t="shared" si="278"/>
        <v>460503.77</v>
      </c>
      <c r="AP233" s="40">
        <f t="shared" si="278"/>
        <v>7586908.02</v>
      </c>
      <c r="AQ233" s="40">
        <f t="shared" si="278"/>
        <v>62377.34</v>
      </c>
      <c r="AR233" s="40">
        <f t="shared" si="278"/>
        <v>4486479.95</v>
      </c>
      <c r="AS233" s="40">
        <f t="shared" si="278"/>
        <v>374203.67</v>
      </c>
      <c r="AT233" s="40">
        <f t="shared" si="278"/>
        <v>312162.47</v>
      </c>
      <c r="AU233" s="40">
        <f t="shared" si="278"/>
        <v>70606.89</v>
      </c>
      <c r="AV233" s="40">
        <f t="shared" si="278"/>
        <v>19307.46</v>
      </c>
      <c r="AW233" s="40">
        <f t="shared" si="278"/>
        <v>87300.37</v>
      </c>
      <c r="AX233" s="40">
        <f t="shared" si="278"/>
        <v>10749.51</v>
      </c>
      <c r="AY233" s="40">
        <f t="shared" si="278"/>
        <v>129192.63</v>
      </c>
      <c r="AZ233" s="40">
        <f t="shared" si="278"/>
        <v>894555.98</v>
      </c>
      <c r="BA233" s="40">
        <f t="shared" si="278"/>
        <v>817585.39</v>
      </c>
      <c r="BB233" s="40">
        <f t="shared" si="278"/>
        <v>734488.84</v>
      </c>
      <c r="BC233" s="40">
        <f t="shared" si="278"/>
        <v>2636208.87</v>
      </c>
      <c r="BD233" s="40">
        <f t="shared" si="278"/>
        <v>385418.09</v>
      </c>
      <c r="BE233" s="40">
        <f t="shared" si="278"/>
        <v>153706.04</v>
      </c>
      <c r="BF233" s="40">
        <f t="shared" si="278"/>
        <v>2023116.76</v>
      </c>
      <c r="BG233" s="40">
        <f t="shared" si="278"/>
        <v>112300.29</v>
      </c>
      <c r="BH233" s="40">
        <f t="shared" si="278"/>
        <v>50900.3</v>
      </c>
      <c r="BI233" s="40">
        <f t="shared" si="278"/>
        <v>26199.43</v>
      </c>
      <c r="BJ233" s="40">
        <f t="shared" si="278"/>
        <v>496056.51</v>
      </c>
      <c r="BK233" s="40">
        <f t="shared" si="278"/>
        <v>1398327.05</v>
      </c>
      <c r="BL233" s="40">
        <f t="shared" si="278"/>
        <v>0</v>
      </c>
      <c r="BM233" s="40">
        <f t="shared" si="278"/>
        <v>86045.28</v>
      </c>
      <c r="BN233" s="40">
        <f t="shared" si="278"/>
        <v>324658.27</v>
      </c>
      <c r="BO233" s="40">
        <f aca="true" t="shared" si="279" ref="BO233:DZ233">BO228</f>
        <v>95040.4</v>
      </c>
      <c r="BP233" s="40">
        <f t="shared" si="279"/>
        <v>134353.35</v>
      </c>
      <c r="BQ233" s="40">
        <f t="shared" si="279"/>
        <v>861822.84</v>
      </c>
      <c r="BR233" s="40">
        <f t="shared" si="279"/>
        <v>676680.63</v>
      </c>
      <c r="BS233" s="40">
        <f t="shared" si="279"/>
        <v>131956.07</v>
      </c>
      <c r="BT233" s="40">
        <f t="shared" si="279"/>
        <v>71994.98</v>
      </c>
      <c r="BU233" s="40">
        <f t="shared" si="279"/>
        <v>90495.55</v>
      </c>
      <c r="BV233" s="40">
        <f t="shared" si="279"/>
        <v>172151.42</v>
      </c>
      <c r="BW233" s="40">
        <f t="shared" si="279"/>
        <v>87245.31</v>
      </c>
      <c r="BX233" s="40">
        <f t="shared" si="279"/>
        <v>21756.64</v>
      </c>
      <c r="BY233" s="40">
        <f t="shared" si="279"/>
        <v>119080.86</v>
      </c>
      <c r="BZ233" s="40">
        <f t="shared" si="279"/>
        <v>61347.66</v>
      </c>
      <c r="CA233" s="40">
        <f t="shared" si="279"/>
        <v>77931.36</v>
      </c>
      <c r="CB233" s="40">
        <f t="shared" si="279"/>
        <v>8389636.14</v>
      </c>
      <c r="CC233" s="40">
        <f t="shared" si="279"/>
        <v>27636.01</v>
      </c>
      <c r="CD233" s="40">
        <f t="shared" si="279"/>
        <v>0</v>
      </c>
      <c r="CE233" s="40">
        <f t="shared" si="279"/>
        <v>59667.38</v>
      </c>
      <c r="CF233" s="40">
        <f t="shared" si="279"/>
        <v>23270.02</v>
      </c>
      <c r="CG233" s="40">
        <f t="shared" si="279"/>
        <v>69089.94</v>
      </c>
      <c r="CH233" s="40">
        <f t="shared" si="279"/>
        <v>17169.15</v>
      </c>
      <c r="CI233" s="40">
        <f t="shared" si="279"/>
        <v>68999.16</v>
      </c>
      <c r="CJ233" s="40">
        <f t="shared" si="279"/>
        <v>153826.7</v>
      </c>
      <c r="CK233" s="40">
        <f t="shared" si="279"/>
        <v>295802.32</v>
      </c>
      <c r="CL233" s="40">
        <f t="shared" si="279"/>
        <v>153797.19</v>
      </c>
      <c r="CM233" s="40">
        <f t="shared" si="279"/>
        <v>134935.61</v>
      </c>
      <c r="CN233" s="40">
        <f t="shared" si="279"/>
        <v>2318569.28</v>
      </c>
      <c r="CO233" s="40">
        <f t="shared" si="279"/>
        <v>1274528.69</v>
      </c>
      <c r="CP233" s="40">
        <f t="shared" si="279"/>
        <v>123824.29</v>
      </c>
      <c r="CQ233" s="40">
        <f t="shared" si="279"/>
        <v>199926.75</v>
      </c>
      <c r="CR233" s="40">
        <f t="shared" si="279"/>
        <v>17829.44</v>
      </c>
      <c r="CS233" s="40">
        <f t="shared" si="279"/>
        <v>39764.9</v>
      </c>
      <c r="CT233" s="40">
        <f t="shared" si="279"/>
        <v>27498.19</v>
      </c>
      <c r="CU233" s="40">
        <f t="shared" si="279"/>
        <v>0</v>
      </c>
      <c r="CV233" s="40">
        <f t="shared" si="279"/>
        <v>5349.83</v>
      </c>
      <c r="CW233" s="40">
        <f t="shared" si="279"/>
        <v>53290</v>
      </c>
      <c r="CX233" s="40">
        <f t="shared" si="279"/>
        <v>29655.12</v>
      </c>
      <c r="CY233" s="40">
        <f t="shared" si="279"/>
        <v>32371.98</v>
      </c>
      <c r="CZ233" s="40">
        <f t="shared" si="279"/>
        <v>228157.69</v>
      </c>
      <c r="DA233" s="40">
        <f t="shared" si="279"/>
        <v>27743.17</v>
      </c>
      <c r="DB233" s="40">
        <f t="shared" si="279"/>
        <v>32628.67</v>
      </c>
      <c r="DC233" s="40">
        <f t="shared" si="279"/>
        <v>12874.37</v>
      </c>
      <c r="DD233" s="40">
        <f t="shared" si="279"/>
        <v>61422</v>
      </c>
      <c r="DE233" s="40">
        <f t="shared" si="279"/>
        <v>119490.62</v>
      </c>
      <c r="DF233" s="40">
        <f t="shared" si="279"/>
        <v>1885000.34</v>
      </c>
      <c r="DG233" s="40">
        <f t="shared" si="279"/>
        <v>35511.33</v>
      </c>
      <c r="DH233" s="40">
        <f t="shared" si="279"/>
        <v>227236.71</v>
      </c>
      <c r="DI233" s="40">
        <f t="shared" si="279"/>
        <v>315001.22</v>
      </c>
      <c r="DJ233" s="40">
        <f t="shared" si="279"/>
        <v>76544.8</v>
      </c>
      <c r="DK233" s="40">
        <f t="shared" si="279"/>
        <v>80775.9</v>
      </c>
      <c r="DL233" s="40">
        <f t="shared" si="279"/>
        <v>467731.36</v>
      </c>
      <c r="DM233" s="40">
        <f t="shared" si="279"/>
        <v>149802.61</v>
      </c>
      <c r="DN233" s="40">
        <f t="shared" si="279"/>
        <v>116059.54</v>
      </c>
      <c r="DO233" s="40">
        <f t="shared" si="279"/>
        <v>383511.51</v>
      </c>
      <c r="DP233" s="40">
        <f t="shared" si="279"/>
        <v>45809.71</v>
      </c>
      <c r="DQ233" s="40">
        <f t="shared" si="279"/>
        <v>25311.62</v>
      </c>
      <c r="DR233" s="40">
        <f t="shared" si="279"/>
        <v>66525.5</v>
      </c>
      <c r="DS233" s="40">
        <f t="shared" si="279"/>
        <v>9261.47</v>
      </c>
      <c r="DT233" s="40">
        <f t="shared" si="279"/>
        <v>50685.26</v>
      </c>
      <c r="DU233" s="40">
        <f t="shared" si="279"/>
        <v>58122.82</v>
      </c>
      <c r="DV233" s="40">
        <f t="shared" si="279"/>
        <v>0</v>
      </c>
      <c r="DW233" s="40">
        <f t="shared" si="279"/>
        <v>65691.49</v>
      </c>
      <c r="DX233" s="40">
        <f t="shared" si="279"/>
        <v>53884.96</v>
      </c>
      <c r="DY233" s="40">
        <f t="shared" si="279"/>
        <v>51206.59</v>
      </c>
      <c r="DZ233" s="40">
        <f t="shared" si="279"/>
        <v>114813.46</v>
      </c>
      <c r="EA233" s="40">
        <f aca="true" t="shared" si="280" ref="EA233:FU233">EA228</f>
        <v>61974.38</v>
      </c>
      <c r="EB233" s="40">
        <f t="shared" si="280"/>
        <v>60356.94</v>
      </c>
      <c r="EC233" s="40">
        <f t="shared" si="280"/>
        <v>0</v>
      </c>
      <c r="ED233" s="40">
        <f t="shared" si="280"/>
        <v>149289.66</v>
      </c>
      <c r="EE233" s="40">
        <f t="shared" si="280"/>
        <v>33388.2</v>
      </c>
      <c r="EF233" s="40">
        <f t="shared" si="280"/>
        <v>130289.27</v>
      </c>
      <c r="EG233" s="40">
        <f t="shared" si="280"/>
        <v>50565.32</v>
      </c>
      <c r="EH233" s="40">
        <f t="shared" si="280"/>
        <v>114797.08</v>
      </c>
      <c r="EI233" s="40">
        <f t="shared" si="280"/>
        <v>612031.33</v>
      </c>
      <c r="EJ233" s="40">
        <f t="shared" si="280"/>
        <v>768623.51</v>
      </c>
      <c r="EK233" s="40">
        <f t="shared" si="280"/>
        <v>78158.08</v>
      </c>
      <c r="EL233" s="40">
        <f t="shared" si="280"/>
        <v>58667.01</v>
      </c>
      <c r="EM233" s="40">
        <f t="shared" si="280"/>
        <v>105252.22</v>
      </c>
      <c r="EN233" s="40">
        <f t="shared" si="280"/>
        <v>153148.34</v>
      </c>
      <c r="EO233" s="40">
        <f t="shared" si="280"/>
        <v>29190.65</v>
      </c>
      <c r="EP233" s="40">
        <f t="shared" si="280"/>
        <v>96798.77</v>
      </c>
      <c r="EQ233" s="40">
        <f t="shared" si="280"/>
        <v>151972.09</v>
      </c>
      <c r="ER233" s="40">
        <f t="shared" si="280"/>
        <v>34767.9</v>
      </c>
      <c r="ES233" s="40">
        <f t="shared" si="280"/>
        <v>11194.87</v>
      </c>
      <c r="ET233" s="40">
        <f t="shared" si="280"/>
        <v>49541.65</v>
      </c>
      <c r="EU233" s="40">
        <f t="shared" si="280"/>
        <v>81905.99</v>
      </c>
      <c r="EV233" s="40">
        <f t="shared" si="280"/>
        <v>27656.88</v>
      </c>
      <c r="EW233" s="40">
        <f t="shared" si="280"/>
        <v>83849.64</v>
      </c>
      <c r="EX233" s="40">
        <f t="shared" si="280"/>
        <v>85354.11</v>
      </c>
      <c r="EY233" s="40">
        <f t="shared" si="280"/>
        <v>92909.43</v>
      </c>
      <c r="EZ233" s="40">
        <f t="shared" si="280"/>
        <v>0</v>
      </c>
      <c r="FA233" s="40">
        <f t="shared" si="280"/>
        <v>203629.57</v>
      </c>
      <c r="FB233" s="40">
        <f t="shared" si="280"/>
        <v>85606.64</v>
      </c>
      <c r="FC233" s="40">
        <f t="shared" si="280"/>
        <v>267040.51</v>
      </c>
      <c r="FD233" s="40">
        <f t="shared" si="280"/>
        <v>92585.59</v>
      </c>
      <c r="FE233" s="40">
        <f t="shared" si="280"/>
        <v>47772.29</v>
      </c>
      <c r="FF233" s="40">
        <f t="shared" si="280"/>
        <v>38038.06</v>
      </c>
      <c r="FG233" s="40">
        <f t="shared" si="280"/>
        <v>13606.24</v>
      </c>
      <c r="FH233" s="40">
        <f t="shared" si="280"/>
        <v>21794.97</v>
      </c>
      <c r="FI233" s="40">
        <f t="shared" si="280"/>
        <v>248428.03</v>
      </c>
      <c r="FJ233" s="40">
        <f t="shared" si="280"/>
        <v>135081.68</v>
      </c>
      <c r="FK233" s="40">
        <f t="shared" si="280"/>
        <v>218309.79</v>
      </c>
      <c r="FL233" s="40">
        <f t="shared" si="280"/>
        <v>375507.36</v>
      </c>
      <c r="FM233" s="40">
        <f t="shared" si="280"/>
        <v>274532.35</v>
      </c>
      <c r="FN233" s="40">
        <f t="shared" si="280"/>
        <v>2203837.66</v>
      </c>
      <c r="FO233" s="40">
        <f t="shared" si="280"/>
        <v>128113.26</v>
      </c>
      <c r="FP233" s="40">
        <f t="shared" si="280"/>
        <v>327317.89</v>
      </c>
      <c r="FQ233" s="40">
        <f t="shared" si="280"/>
        <v>103819.71</v>
      </c>
      <c r="FR233" s="40">
        <f t="shared" si="280"/>
        <v>18870.2</v>
      </c>
      <c r="FS233" s="40">
        <f t="shared" si="280"/>
        <v>389.32</v>
      </c>
      <c r="FT233" s="40">
        <f t="shared" si="280"/>
        <v>44854.06</v>
      </c>
      <c r="FU233" s="40">
        <f t="shared" si="280"/>
        <v>63135.32</v>
      </c>
      <c r="FV233" s="40">
        <f>FV228</f>
        <v>77113.12</v>
      </c>
      <c r="FW233" s="40">
        <f>FW228</f>
        <v>19197.86</v>
      </c>
      <c r="FX233" s="40">
        <f>FX228</f>
        <v>45992.37</v>
      </c>
      <c r="FY233" s="40"/>
      <c r="FZ233" s="66">
        <f>SUM(C233:FX233)</f>
        <v>76898232.95999998</v>
      </c>
      <c r="GA233" s="66"/>
      <c r="GB233" s="66"/>
      <c r="GC233" s="66"/>
      <c r="GD233" s="66"/>
      <c r="GG233" s="10"/>
    </row>
    <row r="234" spans="1:189" ht="15">
      <c r="A234" s="3" t="s">
        <v>570</v>
      </c>
      <c r="B234" s="5" t="s">
        <v>571</v>
      </c>
      <c r="C234" s="40">
        <f>C232+C233</f>
        <v>39835497.37</v>
      </c>
      <c r="D234" s="40">
        <f aca="true" t="shared" si="281" ref="D234:BO234">D232+D233</f>
        <v>295176111.77</v>
      </c>
      <c r="E234" s="40">
        <f t="shared" si="281"/>
        <v>52875972.940000005</v>
      </c>
      <c r="F234" s="40">
        <f t="shared" si="281"/>
        <v>100687190.15</v>
      </c>
      <c r="G234" s="40">
        <f t="shared" si="281"/>
        <v>7934302.28</v>
      </c>
      <c r="H234" s="40">
        <f t="shared" si="281"/>
        <v>7146132.2299999995</v>
      </c>
      <c r="I234" s="40">
        <f t="shared" si="281"/>
        <v>79023130.82000001</v>
      </c>
      <c r="J234" s="40">
        <f t="shared" si="281"/>
        <v>14999102.280000001</v>
      </c>
      <c r="K234" s="40">
        <f t="shared" si="281"/>
        <v>2882138.17</v>
      </c>
      <c r="L234" s="40">
        <f t="shared" si="281"/>
        <v>23569393.11</v>
      </c>
      <c r="M234" s="40">
        <f t="shared" si="281"/>
        <v>12463432.58</v>
      </c>
      <c r="N234" s="40">
        <f t="shared" si="281"/>
        <v>351205021.32</v>
      </c>
      <c r="O234" s="40">
        <f t="shared" si="281"/>
        <v>105837011.26</v>
      </c>
      <c r="P234" s="40">
        <f t="shared" si="281"/>
        <v>2157119.57</v>
      </c>
      <c r="Q234" s="40">
        <f t="shared" si="281"/>
        <v>257934791.47</v>
      </c>
      <c r="R234" s="40">
        <f t="shared" si="281"/>
        <v>3930554.9400000004</v>
      </c>
      <c r="S234" s="40">
        <f t="shared" si="281"/>
        <v>11423508.1</v>
      </c>
      <c r="T234" s="40">
        <f t="shared" si="281"/>
        <v>1858020.46</v>
      </c>
      <c r="U234" s="40">
        <f t="shared" si="281"/>
        <v>930902.77</v>
      </c>
      <c r="V234" s="40">
        <f t="shared" si="281"/>
        <v>2616391.67</v>
      </c>
      <c r="W234" s="41">
        <f t="shared" si="281"/>
        <v>2990984.98</v>
      </c>
      <c r="X234" s="40">
        <f t="shared" si="281"/>
        <v>714882.72</v>
      </c>
      <c r="Y234" s="40">
        <f t="shared" si="281"/>
        <v>4345038.890000001</v>
      </c>
      <c r="Z234" s="40">
        <f t="shared" si="281"/>
        <v>2483220.52</v>
      </c>
      <c r="AA234" s="40">
        <f t="shared" si="281"/>
        <v>177065699.53</v>
      </c>
      <c r="AB234" s="40">
        <f t="shared" si="281"/>
        <v>197694395.17000002</v>
      </c>
      <c r="AC234" s="40">
        <f t="shared" si="281"/>
        <v>6932120.7700000005</v>
      </c>
      <c r="AD234" s="40">
        <f t="shared" si="281"/>
        <v>7727152.59</v>
      </c>
      <c r="AE234" s="40">
        <f t="shared" si="281"/>
        <v>1308804.48</v>
      </c>
      <c r="AF234" s="40">
        <f t="shared" si="281"/>
        <v>2241949.16</v>
      </c>
      <c r="AG234" s="40">
        <f t="shared" si="281"/>
        <v>7062748.86</v>
      </c>
      <c r="AH234" s="40">
        <f t="shared" si="281"/>
        <v>7976667.91</v>
      </c>
      <c r="AI234" s="40">
        <f t="shared" si="281"/>
        <v>2996303.81</v>
      </c>
      <c r="AJ234" s="40">
        <f t="shared" si="281"/>
        <v>2745579.63</v>
      </c>
      <c r="AK234" s="40">
        <f t="shared" si="281"/>
        <v>2491960.49</v>
      </c>
      <c r="AL234" s="40">
        <f t="shared" si="281"/>
        <v>2699397.17</v>
      </c>
      <c r="AM234" s="40">
        <f t="shared" si="281"/>
        <v>4079580.84</v>
      </c>
      <c r="AN234" s="40">
        <f t="shared" si="281"/>
        <v>3783647.47</v>
      </c>
      <c r="AO234" s="40">
        <f t="shared" si="281"/>
        <v>35471447.050000004</v>
      </c>
      <c r="AP234" s="40">
        <f t="shared" si="281"/>
        <v>553299213.59</v>
      </c>
      <c r="AQ234" s="40">
        <f t="shared" si="281"/>
        <v>2743513.6799999997</v>
      </c>
      <c r="AR234" s="40">
        <f t="shared" si="281"/>
        <v>393574769.58</v>
      </c>
      <c r="AS234" s="40">
        <f t="shared" si="281"/>
        <v>45800404.35</v>
      </c>
      <c r="AT234" s="40">
        <f t="shared" si="281"/>
        <v>19101342.27</v>
      </c>
      <c r="AU234" s="40">
        <f t="shared" si="281"/>
        <v>3324780.64</v>
      </c>
      <c r="AV234" s="40">
        <f t="shared" si="281"/>
        <v>3006627.65</v>
      </c>
      <c r="AW234" s="40">
        <f t="shared" si="281"/>
        <v>2666855.29</v>
      </c>
      <c r="AX234" s="40">
        <f t="shared" si="281"/>
        <v>893556.78</v>
      </c>
      <c r="AY234" s="40">
        <f t="shared" si="281"/>
        <v>5009982.27</v>
      </c>
      <c r="AZ234" s="40">
        <f t="shared" si="281"/>
        <v>76616423.39</v>
      </c>
      <c r="BA234" s="40">
        <f t="shared" si="281"/>
        <v>57193798.69</v>
      </c>
      <c r="BB234" s="40">
        <f t="shared" si="281"/>
        <v>47790816.830000006</v>
      </c>
      <c r="BC234" s="40">
        <f t="shared" si="281"/>
        <v>214415006.65</v>
      </c>
      <c r="BD234" s="40">
        <f t="shared" si="281"/>
        <v>30764148.53</v>
      </c>
      <c r="BE234" s="40">
        <f t="shared" si="281"/>
        <v>9843944.799999999</v>
      </c>
      <c r="BF234" s="40">
        <f t="shared" si="281"/>
        <v>146941725.45999998</v>
      </c>
      <c r="BG234" s="40">
        <f t="shared" si="281"/>
        <v>6895624.41</v>
      </c>
      <c r="BH234" s="40">
        <f t="shared" si="281"/>
        <v>5185299.359999999</v>
      </c>
      <c r="BI234" s="40">
        <f t="shared" si="281"/>
        <v>2794397.3800000004</v>
      </c>
      <c r="BJ234" s="40">
        <f t="shared" si="281"/>
        <v>38769947.08</v>
      </c>
      <c r="BK234" s="40">
        <f t="shared" si="281"/>
        <v>94139778.96</v>
      </c>
      <c r="BL234" s="40">
        <f t="shared" si="281"/>
        <v>2500349.85</v>
      </c>
      <c r="BM234" s="40">
        <f t="shared" si="281"/>
        <v>3157608.73</v>
      </c>
      <c r="BN234" s="40">
        <f t="shared" si="281"/>
        <v>26556104.53</v>
      </c>
      <c r="BO234" s="40">
        <f t="shared" si="281"/>
        <v>11745169.72</v>
      </c>
      <c r="BP234" s="40">
        <f aca="true" t="shared" si="282" ref="BP234:EA234">BP232+BP233</f>
        <v>2485304.52</v>
      </c>
      <c r="BQ234" s="40">
        <f t="shared" si="282"/>
        <v>40519436.75</v>
      </c>
      <c r="BR234" s="40">
        <f t="shared" si="282"/>
        <v>33370586.05</v>
      </c>
      <c r="BS234" s="40">
        <f t="shared" si="282"/>
        <v>9163052.040000001</v>
      </c>
      <c r="BT234" s="40">
        <f t="shared" si="282"/>
        <v>3183217.55</v>
      </c>
      <c r="BU234" s="40">
        <f t="shared" si="282"/>
        <v>3971769.4699999997</v>
      </c>
      <c r="BV234" s="40">
        <f t="shared" si="282"/>
        <v>9853602.45</v>
      </c>
      <c r="BW234" s="40">
        <f t="shared" si="282"/>
        <v>12195287.6</v>
      </c>
      <c r="BX234" s="40">
        <f t="shared" si="282"/>
        <v>1272508.89</v>
      </c>
      <c r="BY234" s="40">
        <f t="shared" si="282"/>
        <v>4894736.16</v>
      </c>
      <c r="BZ234" s="40">
        <f t="shared" si="282"/>
        <v>2518351.95</v>
      </c>
      <c r="CA234" s="40">
        <f t="shared" si="282"/>
        <v>2392030.31</v>
      </c>
      <c r="CB234" s="40">
        <f t="shared" si="282"/>
        <v>575415591.27</v>
      </c>
      <c r="CC234" s="40">
        <f t="shared" si="282"/>
        <v>2067312.6300000001</v>
      </c>
      <c r="CD234" s="40">
        <f t="shared" si="282"/>
        <v>1071906.11</v>
      </c>
      <c r="CE234" s="40">
        <f t="shared" si="282"/>
        <v>1949670.3099999998</v>
      </c>
      <c r="CF234" s="40">
        <f t="shared" si="282"/>
        <v>1450108.42</v>
      </c>
      <c r="CG234" s="40">
        <f t="shared" si="282"/>
        <v>2268689.17</v>
      </c>
      <c r="CH234" s="40">
        <f t="shared" si="282"/>
        <v>1571536.4</v>
      </c>
      <c r="CI234" s="40">
        <f t="shared" si="282"/>
        <v>5287834.75</v>
      </c>
      <c r="CJ234" s="40">
        <f t="shared" si="282"/>
        <v>8530329.64</v>
      </c>
      <c r="CK234" s="40">
        <f t="shared" si="282"/>
        <v>32807497.14</v>
      </c>
      <c r="CL234" s="40">
        <f t="shared" si="282"/>
        <v>9956222.65</v>
      </c>
      <c r="CM234" s="40">
        <f t="shared" si="282"/>
        <v>6397289.73</v>
      </c>
      <c r="CN234" s="40">
        <f t="shared" si="282"/>
        <v>173900871.58</v>
      </c>
      <c r="CO234" s="40">
        <f t="shared" si="282"/>
        <v>99594498.08</v>
      </c>
      <c r="CP234" s="40">
        <f t="shared" si="282"/>
        <v>8880204.719999999</v>
      </c>
      <c r="CQ234" s="40">
        <f t="shared" si="282"/>
        <v>10828062.38</v>
      </c>
      <c r="CR234" s="40">
        <f t="shared" si="282"/>
        <v>2317573.5</v>
      </c>
      <c r="CS234" s="40">
        <f t="shared" si="282"/>
        <v>2971115.39</v>
      </c>
      <c r="CT234" s="40">
        <f t="shared" si="282"/>
        <v>1718738.65</v>
      </c>
      <c r="CU234" s="40">
        <f t="shared" si="282"/>
        <v>3337218.93</v>
      </c>
      <c r="CV234" s="40">
        <f t="shared" si="282"/>
        <v>787001.97</v>
      </c>
      <c r="CW234" s="40">
        <f t="shared" si="282"/>
        <v>2146959.2</v>
      </c>
      <c r="CX234" s="40">
        <f t="shared" si="282"/>
        <v>3765659.19</v>
      </c>
      <c r="CY234" s="40">
        <f t="shared" si="282"/>
        <v>1976846.82</v>
      </c>
      <c r="CZ234" s="40">
        <f t="shared" si="282"/>
        <v>16305940.49</v>
      </c>
      <c r="DA234" s="40">
        <f t="shared" si="282"/>
        <v>2141346.12</v>
      </c>
      <c r="DB234" s="40">
        <f t="shared" si="282"/>
        <v>2882714.9499999997</v>
      </c>
      <c r="DC234" s="40">
        <f t="shared" si="282"/>
        <v>1935336.37</v>
      </c>
      <c r="DD234" s="40">
        <f t="shared" si="282"/>
        <v>1923271.88</v>
      </c>
      <c r="DE234" s="40">
        <f t="shared" si="282"/>
        <v>3755048.2</v>
      </c>
      <c r="DF234" s="40">
        <f t="shared" si="282"/>
        <v>146832077.05</v>
      </c>
      <c r="DG234" s="40">
        <f t="shared" si="282"/>
        <v>1584131.54</v>
      </c>
      <c r="DH234" s="40">
        <f t="shared" si="282"/>
        <v>15973110.98</v>
      </c>
      <c r="DI234" s="40">
        <f t="shared" si="282"/>
        <v>20201010.02</v>
      </c>
      <c r="DJ234" s="40">
        <f t="shared" si="282"/>
        <v>5255676.68</v>
      </c>
      <c r="DK234" s="40">
        <f t="shared" si="282"/>
        <v>3393704.31</v>
      </c>
      <c r="DL234" s="40">
        <f t="shared" si="282"/>
        <v>43811015.839999996</v>
      </c>
      <c r="DM234" s="40">
        <f t="shared" si="282"/>
        <v>3231966.15</v>
      </c>
      <c r="DN234" s="40">
        <f t="shared" si="282"/>
        <v>10671768.87</v>
      </c>
      <c r="DO234" s="40">
        <f t="shared" si="282"/>
        <v>22215118.07</v>
      </c>
      <c r="DP234" s="40">
        <f t="shared" si="282"/>
        <v>2377662.27</v>
      </c>
      <c r="DQ234" s="40">
        <f t="shared" si="282"/>
        <v>4185933.15</v>
      </c>
      <c r="DR234" s="40">
        <f t="shared" si="282"/>
        <v>10403289.37</v>
      </c>
      <c r="DS234" s="40">
        <f t="shared" si="282"/>
        <v>6429258.64</v>
      </c>
      <c r="DT234" s="40">
        <f t="shared" si="282"/>
        <v>2309531.7199999997</v>
      </c>
      <c r="DU234" s="40">
        <f t="shared" si="282"/>
        <v>3383502.7399999998</v>
      </c>
      <c r="DV234" s="40">
        <f t="shared" si="282"/>
        <v>2287418.41</v>
      </c>
      <c r="DW234" s="40">
        <f t="shared" si="282"/>
        <v>3253765.6700000004</v>
      </c>
      <c r="DX234" s="40">
        <f t="shared" si="282"/>
        <v>2833625.39</v>
      </c>
      <c r="DY234" s="40">
        <f t="shared" si="282"/>
        <v>3388497.2199999997</v>
      </c>
      <c r="DZ234" s="40">
        <f t="shared" si="282"/>
        <v>8963614.930000002</v>
      </c>
      <c r="EA234" s="40">
        <f t="shared" si="282"/>
        <v>4479205.24</v>
      </c>
      <c r="EB234" s="40">
        <f aca="true" t="shared" si="283" ref="EB234:FX234">EB232+EB233</f>
        <v>4452290.340000001</v>
      </c>
      <c r="EC234" s="40">
        <f t="shared" si="283"/>
        <v>2586308.98</v>
      </c>
      <c r="ED234" s="40">
        <f t="shared" si="283"/>
        <v>15171320.040000001</v>
      </c>
      <c r="EE234" s="40">
        <f t="shared" si="283"/>
        <v>2474573.9400000004</v>
      </c>
      <c r="EF234" s="40">
        <f t="shared" si="283"/>
        <v>11655177.799999999</v>
      </c>
      <c r="EG234" s="40">
        <f t="shared" si="283"/>
        <v>2587602.8</v>
      </c>
      <c r="EH234" s="40">
        <f t="shared" si="283"/>
        <v>2488209.6</v>
      </c>
      <c r="EI234" s="40">
        <f t="shared" si="283"/>
        <v>122271583.31</v>
      </c>
      <c r="EJ234" s="40">
        <f t="shared" si="283"/>
        <v>58851450.519999996</v>
      </c>
      <c r="EK234" s="40">
        <f t="shared" si="283"/>
        <v>4881712.23</v>
      </c>
      <c r="EL234" s="40">
        <f t="shared" si="283"/>
        <v>3486730.07</v>
      </c>
      <c r="EM234" s="40">
        <f t="shared" si="283"/>
        <v>4741495.8</v>
      </c>
      <c r="EN234" s="40">
        <f t="shared" si="283"/>
        <v>8436285.89</v>
      </c>
      <c r="EO234" s="40">
        <f t="shared" si="283"/>
        <v>3691363.7199999997</v>
      </c>
      <c r="EP234" s="40">
        <f t="shared" si="283"/>
        <v>3714240.09</v>
      </c>
      <c r="EQ234" s="40">
        <f t="shared" si="283"/>
        <v>15442652.2</v>
      </c>
      <c r="ER234" s="40">
        <f t="shared" si="283"/>
        <v>3582311.71</v>
      </c>
      <c r="ES234" s="40">
        <f t="shared" si="283"/>
        <v>1601590.57</v>
      </c>
      <c r="ET234" s="40">
        <f t="shared" si="283"/>
        <v>2573310.55</v>
      </c>
      <c r="EU234" s="40">
        <f t="shared" si="283"/>
        <v>4824432.73</v>
      </c>
      <c r="EV234" s="40">
        <f t="shared" si="283"/>
        <v>1018102.77</v>
      </c>
      <c r="EW234" s="40">
        <f t="shared" si="283"/>
        <v>6755071.67</v>
      </c>
      <c r="EX234" s="40">
        <f t="shared" si="283"/>
        <v>2840523.86</v>
      </c>
      <c r="EY234" s="40">
        <f t="shared" si="283"/>
        <v>8534610.86</v>
      </c>
      <c r="EZ234" s="40">
        <f t="shared" si="283"/>
        <v>1613979.81</v>
      </c>
      <c r="FA234" s="40">
        <f t="shared" si="283"/>
        <v>21890044.94</v>
      </c>
      <c r="FB234" s="40">
        <f t="shared" si="283"/>
        <v>3788630.75</v>
      </c>
      <c r="FC234" s="40">
        <f t="shared" si="283"/>
        <v>19301199.650000002</v>
      </c>
      <c r="FD234" s="40">
        <f t="shared" si="283"/>
        <v>3419571.25</v>
      </c>
      <c r="FE234" s="40">
        <f t="shared" si="283"/>
        <v>1423503.28</v>
      </c>
      <c r="FF234" s="40">
        <f t="shared" si="283"/>
        <v>2230261.27</v>
      </c>
      <c r="FG234" s="40">
        <f t="shared" si="283"/>
        <v>1531925.94</v>
      </c>
      <c r="FH234" s="40">
        <f t="shared" si="283"/>
        <v>1312373.53</v>
      </c>
      <c r="FI234" s="40">
        <f t="shared" si="283"/>
        <v>13204174.03</v>
      </c>
      <c r="FJ234" s="40">
        <f t="shared" si="283"/>
        <v>11863974.959999999</v>
      </c>
      <c r="FK234" s="40">
        <f t="shared" si="283"/>
        <v>14530898</v>
      </c>
      <c r="FL234" s="40">
        <f t="shared" si="283"/>
        <v>26660566.84</v>
      </c>
      <c r="FM234" s="40">
        <f t="shared" si="283"/>
        <v>20195587.270000003</v>
      </c>
      <c r="FN234" s="40">
        <f t="shared" si="283"/>
        <v>129169616.58</v>
      </c>
      <c r="FO234" s="40">
        <f t="shared" si="283"/>
        <v>8241025.54</v>
      </c>
      <c r="FP234" s="40">
        <f t="shared" si="283"/>
        <v>16873251.25</v>
      </c>
      <c r="FQ234" s="40">
        <f t="shared" si="283"/>
        <v>6492758.83</v>
      </c>
      <c r="FR234" s="40">
        <f t="shared" si="283"/>
        <v>1934471.73</v>
      </c>
      <c r="FS234" s="40">
        <f t="shared" si="283"/>
        <v>1970333.81</v>
      </c>
      <c r="FT234" s="40">
        <f t="shared" si="283"/>
        <v>1478324</v>
      </c>
      <c r="FU234" s="40">
        <f t="shared" si="283"/>
        <v>6189553.5</v>
      </c>
      <c r="FV234" s="40">
        <f t="shared" si="283"/>
        <v>4971957.98</v>
      </c>
      <c r="FW234" s="40">
        <f t="shared" si="283"/>
        <v>1792066.6300000001</v>
      </c>
      <c r="FX234" s="40">
        <f t="shared" si="283"/>
        <v>1293756.9900000002</v>
      </c>
      <c r="FY234" s="40"/>
      <c r="FZ234" s="66">
        <f>SUM(C234:FX234)</f>
        <v>5717292422.819999</v>
      </c>
      <c r="GA234" s="66"/>
      <c r="GB234" s="66"/>
      <c r="GC234" s="66"/>
      <c r="GD234" s="66"/>
      <c r="GE234" s="65"/>
      <c r="GF234" s="65"/>
      <c r="GG234" s="10"/>
    </row>
    <row r="235" spans="1:186" ht="16.5" customHeight="1">
      <c r="A235" s="2"/>
      <c r="B235" s="5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106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40"/>
      <c r="GA235" s="40"/>
      <c r="GB235" s="40"/>
      <c r="GC235" s="40"/>
      <c r="GD235" s="40"/>
    </row>
    <row r="236" spans="1:186" ht="16.5" customHeight="1">
      <c r="A236" s="3" t="s">
        <v>388</v>
      </c>
      <c r="B236" s="39" t="s">
        <v>572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1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  <c r="FZ236" s="40"/>
      <c r="GA236" s="40"/>
      <c r="GB236" s="40"/>
      <c r="GC236" s="40"/>
      <c r="GD236" s="40"/>
    </row>
    <row r="237" spans="1:188" ht="15">
      <c r="A237" s="3" t="s">
        <v>573</v>
      </c>
      <c r="B237" s="5" t="s">
        <v>574</v>
      </c>
      <c r="C237" s="59">
        <f aca="true" t="shared" si="284" ref="C237:BN237">C42</f>
        <v>0.02608</v>
      </c>
      <c r="D237" s="59">
        <f t="shared" si="284"/>
        <v>0.027</v>
      </c>
      <c r="E237" s="59">
        <f t="shared" si="284"/>
        <v>0.024688</v>
      </c>
      <c r="F237" s="59">
        <f t="shared" si="284"/>
        <v>0.026262</v>
      </c>
      <c r="G237" s="59">
        <f t="shared" si="284"/>
        <v>0.022285</v>
      </c>
      <c r="H237" s="59">
        <f t="shared" si="284"/>
        <v>0.027</v>
      </c>
      <c r="I237" s="59">
        <f t="shared" si="284"/>
        <v>0.027</v>
      </c>
      <c r="J237" s="59">
        <f t="shared" si="284"/>
        <v>0.027</v>
      </c>
      <c r="K237" s="59">
        <f t="shared" si="284"/>
        <v>0.027</v>
      </c>
      <c r="L237" s="59">
        <f t="shared" si="284"/>
        <v>0.021895</v>
      </c>
      <c r="M237" s="59">
        <f t="shared" si="284"/>
        <v>0.020947</v>
      </c>
      <c r="N237" s="59">
        <f t="shared" si="284"/>
        <v>0.025712</v>
      </c>
      <c r="O237" s="59">
        <f t="shared" si="284"/>
        <v>0.025353</v>
      </c>
      <c r="P237" s="59">
        <f t="shared" si="284"/>
        <v>0.027</v>
      </c>
      <c r="Q237" s="59">
        <f t="shared" si="284"/>
        <v>0.02601</v>
      </c>
      <c r="R237" s="59">
        <f t="shared" si="284"/>
        <v>0.023909</v>
      </c>
      <c r="S237" s="59">
        <f t="shared" si="284"/>
        <v>0.021014</v>
      </c>
      <c r="T237" s="59">
        <f t="shared" si="284"/>
        <v>0.019301</v>
      </c>
      <c r="U237" s="59">
        <f t="shared" si="284"/>
        <v>0.018801</v>
      </c>
      <c r="V237" s="59">
        <f t="shared" si="284"/>
        <v>0.027</v>
      </c>
      <c r="W237" s="58">
        <f t="shared" si="284"/>
        <v>0.027</v>
      </c>
      <c r="X237" s="59">
        <f t="shared" si="284"/>
        <v>0.010756</v>
      </c>
      <c r="Y237" s="59">
        <f t="shared" si="284"/>
        <v>0.019498</v>
      </c>
      <c r="Z237" s="59">
        <f t="shared" si="284"/>
        <v>0.018915</v>
      </c>
      <c r="AA237" s="59">
        <f t="shared" si="284"/>
        <v>0.024995</v>
      </c>
      <c r="AB237" s="59">
        <f t="shared" si="284"/>
        <v>0.025023</v>
      </c>
      <c r="AC237" s="59">
        <f t="shared" si="284"/>
        <v>0.015982</v>
      </c>
      <c r="AD237" s="59">
        <f t="shared" si="284"/>
        <v>0.014693</v>
      </c>
      <c r="AE237" s="59">
        <f t="shared" si="284"/>
        <v>0.007814</v>
      </c>
      <c r="AF237" s="59">
        <f t="shared" si="284"/>
        <v>0.006674</v>
      </c>
      <c r="AG237" s="59">
        <f t="shared" si="284"/>
        <v>0.014835</v>
      </c>
      <c r="AH237" s="59">
        <f t="shared" si="284"/>
        <v>0.017123</v>
      </c>
      <c r="AI237" s="59">
        <f t="shared" si="284"/>
        <v>0.027</v>
      </c>
      <c r="AJ237" s="59">
        <f t="shared" si="284"/>
        <v>0.018788</v>
      </c>
      <c r="AK237" s="59">
        <f t="shared" si="284"/>
        <v>0.01628</v>
      </c>
      <c r="AL237" s="59">
        <f t="shared" si="284"/>
        <v>0.027</v>
      </c>
      <c r="AM237" s="59">
        <f t="shared" si="284"/>
        <v>0.016449</v>
      </c>
      <c r="AN237" s="59">
        <f t="shared" si="284"/>
        <v>0.022903</v>
      </c>
      <c r="AO237" s="59">
        <f t="shared" si="284"/>
        <v>0.022656</v>
      </c>
      <c r="AP237" s="59">
        <f t="shared" si="284"/>
        <v>0.025541</v>
      </c>
      <c r="AQ237" s="59">
        <f t="shared" si="284"/>
        <v>0.015559</v>
      </c>
      <c r="AR237" s="59">
        <f t="shared" si="284"/>
        <v>0.02544</v>
      </c>
      <c r="AS237" s="59">
        <f t="shared" si="284"/>
        <v>0.011618</v>
      </c>
      <c r="AT237" s="59">
        <f t="shared" si="284"/>
        <v>0.026714</v>
      </c>
      <c r="AU237" s="59">
        <f t="shared" si="284"/>
        <v>0.019188</v>
      </c>
      <c r="AV237" s="59">
        <f t="shared" si="284"/>
        <v>0.025359</v>
      </c>
      <c r="AW237" s="59">
        <f t="shared" si="284"/>
        <v>0.020596</v>
      </c>
      <c r="AX237" s="59">
        <f t="shared" si="284"/>
        <v>0.016798</v>
      </c>
      <c r="AY237" s="59">
        <f t="shared" si="284"/>
        <v>0.027</v>
      </c>
      <c r="AZ237" s="59">
        <f t="shared" si="284"/>
        <v>0.018818</v>
      </c>
      <c r="BA237" s="59">
        <f t="shared" si="284"/>
        <v>0.021894</v>
      </c>
      <c r="BB237" s="59">
        <f t="shared" si="284"/>
        <v>0.019684</v>
      </c>
      <c r="BC237" s="59">
        <f t="shared" si="284"/>
        <v>0.024176</v>
      </c>
      <c r="BD237" s="59">
        <f t="shared" si="284"/>
        <v>0.027</v>
      </c>
      <c r="BE237" s="59">
        <f t="shared" si="284"/>
        <v>0.022816</v>
      </c>
      <c r="BF237" s="59">
        <f t="shared" si="284"/>
        <v>0.026952</v>
      </c>
      <c r="BG237" s="59">
        <f t="shared" si="284"/>
        <v>0.027</v>
      </c>
      <c r="BH237" s="59">
        <f t="shared" si="284"/>
        <v>0.021419</v>
      </c>
      <c r="BI237" s="59">
        <f t="shared" si="284"/>
        <v>0.008433</v>
      </c>
      <c r="BJ237" s="59">
        <f t="shared" si="284"/>
        <v>0.023164</v>
      </c>
      <c r="BK237" s="59">
        <f t="shared" si="284"/>
        <v>0.024459</v>
      </c>
      <c r="BL237" s="59">
        <f t="shared" si="284"/>
        <v>0.027</v>
      </c>
      <c r="BM237" s="59">
        <f t="shared" si="284"/>
        <v>0.020834</v>
      </c>
      <c r="BN237" s="59">
        <f t="shared" si="284"/>
        <v>0.027</v>
      </c>
      <c r="BO237" s="59">
        <f aca="true" t="shared" si="285" ref="BO237:DZ237">BO42</f>
        <v>0.015203</v>
      </c>
      <c r="BP237" s="59">
        <f t="shared" si="285"/>
        <v>0.021702</v>
      </c>
      <c r="BQ237" s="59">
        <f t="shared" si="285"/>
        <v>0.021759</v>
      </c>
      <c r="BR237" s="59">
        <f t="shared" si="285"/>
        <v>0.0047</v>
      </c>
      <c r="BS237" s="59">
        <f t="shared" si="285"/>
        <v>0.002231</v>
      </c>
      <c r="BT237" s="59">
        <f t="shared" si="285"/>
        <v>0.004075</v>
      </c>
      <c r="BU237" s="59">
        <f t="shared" si="285"/>
        <v>0.014621</v>
      </c>
      <c r="BV237" s="59">
        <f t="shared" si="285"/>
        <v>0.011775</v>
      </c>
      <c r="BW237" s="59">
        <f t="shared" si="285"/>
        <v>0.0155</v>
      </c>
      <c r="BX237" s="59">
        <f t="shared" si="285"/>
        <v>0.016599</v>
      </c>
      <c r="BY237" s="59">
        <f t="shared" si="285"/>
        <v>0.023781</v>
      </c>
      <c r="BZ237" s="59">
        <f t="shared" si="285"/>
        <v>0.026312</v>
      </c>
      <c r="CA237" s="59">
        <f t="shared" si="285"/>
        <v>0.023041</v>
      </c>
      <c r="CB237" s="59">
        <f t="shared" si="285"/>
        <v>0.026252</v>
      </c>
      <c r="CC237" s="59">
        <f t="shared" si="285"/>
        <v>0.022199</v>
      </c>
      <c r="CD237" s="59">
        <f t="shared" si="285"/>
        <v>0.01952</v>
      </c>
      <c r="CE237" s="59">
        <f t="shared" si="285"/>
        <v>0.027</v>
      </c>
      <c r="CF237" s="59">
        <f t="shared" si="285"/>
        <v>0.022463</v>
      </c>
      <c r="CG237" s="59">
        <f t="shared" si="285"/>
        <v>0.027</v>
      </c>
      <c r="CH237" s="59">
        <f t="shared" si="285"/>
        <v>0.022188</v>
      </c>
      <c r="CI237" s="59">
        <f t="shared" si="285"/>
        <v>0.02418</v>
      </c>
      <c r="CJ237" s="59">
        <f t="shared" si="285"/>
        <v>0.023469</v>
      </c>
      <c r="CK237" s="59">
        <f t="shared" si="285"/>
        <v>0.006601</v>
      </c>
      <c r="CL237" s="59">
        <f t="shared" si="285"/>
        <v>0.008229</v>
      </c>
      <c r="CM237" s="59">
        <f t="shared" si="285"/>
        <v>0.002274</v>
      </c>
      <c r="CN237" s="59">
        <f t="shared" si="285"/>
        <v>0.027</v>
      </c>
      <c r="CO237" s="59">
        <f t="shared" si="285"/>
        <v>0.02236</v>
      </c>
      <c r="CP237" s="59">
        <f t="shared" si="285"/>
        <v>0.020549</v>
      </c>
      <c r="CQ237" s="59">
        <f t="shared" si="285"/>
        <v>0.012427</v>
      </c>
      <c r="CR237" s="59">
        <f t="shared" si="285"/>
        <v>0.00168</v>
      </c>
      <c r="CS237" s="59">
        <f t="shared" si="285"/>
        <v>0.022658</v>
      </c>
      <c r="CT237" s="59">
        <f t="shared" si="285"/>
        <v>0.00852</v>
      </c>
      <c r="CU237" s="59">
        <f t="shared" si="285"/>
        <v>0.019616</v>
      </c>
      <c r="CV237" s="59">
        <f t="shared" si="285"/>
        <v>0.010979</v>
      </c>
      <c r="CW237" s="59">
        <f t="shared" si="285"/>
        <v>0.024152</v>
      </c>
      <c r="CX237" s="59">
        <f t="shared" si="285"/>
        <v>0.021824</v>
      </c>
      <c r="CY237" s="59">
        <f t="shared" si="285"/>
        <v>0.027</v>
      </c>
      <c r="CZ237" s="59">
        <f t="shared" si="285"/>
        <v>0.026651</v>
      </c>
      <c r="DA237" s="59">
        <f t="shared" si="285"/>
        <v>0.027</v>
      </c>
      <c r="DB237" s="59">
        <f t="shared" si="285"/>
        <v>0.027</v>
      </c>
      <c r="DC237" s="59">
        <f t="shared" si="285"/>
        <v>0.017418</v>
      </c>
      <c r="DD237" s="59">
        <f t="shared" si="285"/>
        <v>0.006132</v>
      </c>
      <c r="DE237" s="59">
        <f t="shared" si="285"/>
        <v>0.01145</v>
      </c>
      <c r="DF237" s="59">
        <f t="shared" si="285"/>
        <v>0.024214</v>
      </c>
      <c r="DG237" s="59">
        <f t="shared" si="285"/>
        <v>0.020453</v>
      </c>
      <c r="DH237" s="59">
        <f t="shared" si="285"/>
        <v>0.020516</v>
      </c>
      <c r="DI237" s="59">
        <f t="shared" si="285"/>
        <v>0.018845</v>
      </c>
      <c r="DJ237" s="59">
        <f t="shared" si="285"/>
        <v>0.020883</v>
      </c>
      <c r="DK237" s="59">
        <f t="shared" si="285"/>
        <v>0.015658</v>
      </c>
      <c r="DL237" s="59">
        <f t="shared" si="285"/>
        <v>0.021967</v>
      </c>
      <c r="DM237" s="59">
        <f t="shared" si="285"/>
        <v>0.019899</v>
      </c>
      <c r="DN237" s="59">
        <v>0.027</v>
      </c>
      <c r="DO237" s="59">
        <f t="shared" si="285"/>
        <v>0.027</v>
      </c>
      <c r="DP237" s="59">
        <f t="shared" si="285"/>
        <v>0.027</v>
      </c>
      <c r="DQ237" s="59">
        <f t="shared" si="285"/>
        <v>0.025885</v>
      </c>
      <c r="DR237" s="59">
        <f t="shared" si="285"/>
        <v>0.024417</v>
      </c>
      <c r="DS237" s="59">
        <f t="shared" si="285"/>
        <v>0.025924</v>
      </c>
      <c r="DT237" s="59">
        <f t="shared" si="285"/>
        <v>0.021729</v>
      </c>
      <c r="DU237" s="59">
        <f t="shared" si="285"/>
        <v>0.027</v>
      </c>
      <c r="DV237" s="59">
        <f t="shared" si="285"/>
        <v>0.027</v>
      </c>
      <c r="DW237" s="59">
        <f t="shared" si="285"/>
        <v>0.021997</v>
      </c>
      <c r="DX237" s="59">
        <f t="shared" si="285"/>
        <v>0.018931</v>
      </c>
      <c r="DY237" s="59">
        <f t="shared" si="285"/>
        <v>0.012928</v>
      </c>
      <c r="DZ237" s="59">
        <f t="shared" si="285"/>
        <v>0.017662</v>
      </c>
      <c r="EA237" s="59">
        <f aca="true" t="shared" si="286" ref="EA237:FU237">EA42</f>
        <v>0.012173</v>
      </c>
      <c r="EB237" s="59">
        <f t="shared" si="286"/>
        <v>0.027</v>
      </c>
      <c r="EC237" s="59">
        <f t="shared" si="286"/>
        <v>0.026621</v>
      </c>
      <c r="ED237" s="59">
        <f t="shared" si="286"/>
        <v>0.004836</v>
      </c>
      <c r="EE237" s="59">
        <f t="shared" si="286"/>
        <v>0.027</v>
      </c>
      <c r="EF237" s="59">
        <f t="shared" si="286"/>
        <v>0.019595</v>
      </c>
      <c r="EG237" s="59">
        <f t="shared" si="286"/>
        <v>0.026536</v>
      </c>
      <c r="EH237" s="59">
        <f t="shared" si="286"/>
        <v>0.025053</v>
      </c>
      <c r="EI237" s="59">
        <f t="shared" si="286"/>
        <v>0.027</v>
      </c>
      <c r="EJ237" s="59">
        <f t="shared" si="286"/>
        <v>0.027</v>
      </c>
      <c r="EK237" s="59">
        <f t="shared" si="286"/>
        <v>0.008071</v>
      </c>
      <c r="EL237" s="59">
        <f t="shared" si="286"/>
        <v>0.002116</v>
      </c>
      <c r="EM237" s="59">
        <f t="shared" si="286"/>
        <v>0.016308</v>
      </c>
      <c r="EN237" s="59">
        <f t="shared" si="286"/>
        <v>0.027</v>
      </c>
      <c r="EO237" s="59">
        <f t="shared" si="286"/>
        <v>0.027</v>
      </c>
      <c r="EP237" s="59">
        <f t="shared" si="286"/>
        <v>0.020586</v>
      </c>
      <c r="EQ237" s="59">
        <f>EQ42</f>
        <v>0.012476</v>
      </c>
      <c r="ER237" s="59">
        <f t="shared" si="286"/>
        <v>0.022122</v>
      </c>
      <c r="ES237" s="59">
        <f t="shared" si="286"/>
        <v>0.023558</v>
      </c>
      <c r="ET237" s="59">
        <f t="shared" si="286"/>
        <v>0.027</v>
      </c>
      <c r="EU237" s="59">
        <f t="shared" si="286"/>
        <v>0.027</v>
      </c>
      <c r="EV237" s="59">
        <f t="shared" si="286"/>
        <v>0.010965</v>
      </c>
      <c r="EW237" s="59">
        <f t="shared" si="286"/>
        <v>0.006053</v>
      </c>
      <c r="EX237" s="59">
        <f t="shared" si="286"/>
        <v>0.00391</v>
      </c>
      <c r="EY237" s="59">
        <f t="shared" si="286"/>
        <v>0.027</v>
      </c>
      <c r="EZ237" s="59">
        <f t="shared" si="286"/>
        <v>0.022942</v>
      </c>
      <c r="FA237" s="59">
        <f t="shared" si="286"/>
        <v>0.010666</v>
      </c>
      <c r="FB237" s="59">
        <f t="shared" si="286"/>
        <v>0.011505</v>
      </c>
      <c r="FC237" s="59">
        <f t="shared" si="286"/>
        <v>0.02255</v>
      </c>
      <c r="FD237" s="59">
        <f t="shared" si="286"/>
        <v>0.024438</v>
      </c>
      <c r="FE237" s="59">
        <f t="shared" si="286"/>
        <v>0.014181</v>
      </c>
      <c r="FF237" s="59">
        <f t="shared" si="286"/>
        <v>0.027</v>
      </c>
      <c r="FG237" s="59">
        <f t="shared" si="286"/>
        <v>0.027</v>
      </c>
      <c r="FH237" s="59">
        <f t="shared" si="286"/>
        <v>0.019772</v>
      </c>
      <c r="FI237" s="59">
        <f t="shared" si="286"/>
        <v>0.0062</v>
      </c>
      <c r="FJ237" s="59">
        <f t="shared" si="286"/>
        <v>0.019438</v>
      </c>
      <c r="FK237" s="59">
        <f t="shared" si="286"/>
        <v>0.010845</v>
      </c>
      <c r="FL237" s="59">
        <f t="shared" si="286"/>
        <v>0.027</v>
      </c>
      <c r="FM237" s="59">
        <f t="shared" si="286"/>
        <v>0.018414</v>
      </c>
      <c r="FN237" s="59">
        <f t="shared" si="286"/>
        <v>0.027</v>
      </c>
      <c r="FO237" s="59">
        <f t="shared" si="286"/>
        <v>0.008347</v>
      </c>
      <c r="FP237" s="59">
        <f t="shared" si="286"/>
        <v>0.012143</v>
      </c>
      <c r="FQ237" s="59">
        <f t="shared" si="286"/>
        <v>0.01688</v>
      </c>
      <c r="FR237" s="59">
        <f t="shared" si="286"/>
        <v>0.011565</v>
      </c>
      <c r="FS237" s="59">
        <f t="shared" si="286"/>
        <v>0.018299</v>
      </c>
      <c r="FT237" s="59">
        <f t="shared" si="286"/>
        <v>0.018229</v>
      </c>
      <c r="FU237" s="59">
        <f t="shared" si="286"/>
        <v>0.018345</v>
      </c>
      <c r="FV237" s="59">
        <f>FV42</f>
        <v>0.015032</v>
      </c>
      <c r="FW237" s="59">
        <f>FW42</f>
        <v>0.021498</v>
      </c>
      <c r="FX237" s="59">
        <f>FX42</f>
        <v>0.019675</v>
      </c>
      <c r="FY237" s="59"/>
      <c r="FZ237" s="59"/>
      <c r="GA237" s="59"/>
      <c r="GB237" s="59"/>
      <c r="GC237" s="59"/>
      <c r="GD237" s="59"/>
      <c r="GE237" s="118"/>
      <c r="GF237" s="118"/>
    </row>
    <row r="238" spans="1:188" ht="15">
      <c r="A238" s="2"/>
      <c r="B238" s="5" t="s">
        <v>575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8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  <c r="FJ238" s="59"/>
      <c r="FK238" s="59"/>
      <c r="FL238" s="59"/>
      <c r="FM238" s="59"/>
      <c r="FN238" s="59"/>
      <c r="FO238" s="59"/>
      <c r="FP238" s="59"/>
      <c r="FQ238" s="59"/>
      <c r="FR238" s="59"/>
      <c r="FS238" s="59"/>
      <c r="FT238" s="59"/>
      <c r="FU238" s="59"/>
      <c r="FV238" s="59"/>
      <c r="FW238" s="59"/>
      <c r="FX238" s="59"/>
      <c r="FY238" s="59"/>
      <c r="FZ238" s="59"/>
      <c r="GA238" s="59"/>
      <c r="GB238" s="59"/>
      <c r="GC238" s="59"/>
      <c r="GD238" s="59"/>
      <c r="GE238" s="118"/>
      <c r="GF238" s="118"/>
    </row>
    <row r="239" spans="1:188" ht="15">
      <c r="A239" s="3" t="s">
        <v>576</v>
      </c>
      <c r="B239" s="5" t="s">
        <v>577</v>
      </c>
      <c r="C239" s="59">
        <f aca="true" t="shared" si="287" ref="C239:BN239">TRUNC((C234-(C99*C37)-C40)/C41,6)</f>
        <v>0.080489</v>
      </c>
      <c r="D239" s="59">
        <f t="shared" si="287"/>
        <v>0.163724</v>
      </c>
      <c r="E239" s="59">
        <f t="shared" si="287"/>
        <v>0.089398</v>
      </c>
      <c r="F239" s="59">
        <f t="shared" si="287"/>
        <v>0.120813</v>
      </c>
      <c r="G239" s="59">
        <f t="shared" si="287"/>
        <v>0.084033</v>
      </c>
      <c r="H239" s="59">
        <f t="shared" si="287"/>
        <v>0.12953</v>
      </c>
      <c r="I239" s="59">
        <f t="shared" si="287"/>
        <v>0.148483</v>
      </c>
      <c r="J239" s="59">
        <f t="shared" si="287"/>
        <v>0.121866</v>
      </c>
      <c r="K239" s="59">
        <f t="shared" si="287"/>
        <v>0.123981</v>
      </c>
      <c r="L239" s="59">
        <f t="shared" si="287"/>
        <v>0.053281</v>
      </c>
      <c r="M239" s="59">
        <f t="shared" si="287"/>
        <v>0.076397</v>
      </c>
      <c r="N239" s="59">
        <f t="shared" si="287"/>
        <v>0.071266</v>
      </c>
      <c r="O239" s="59">
        <f t="shared" si="287"/>
        <v>0.076631</v>
      </c>
      <c r="P239" s="59">
        <f t="shared" si="287"/>
        <v>0.094412</v>
      </c>
      <c r="Q239" s="59">
        <f t="shared" si="287"/>
        <v>0.141352</v>
      </c>
      <c r="R239" s="59">
        <f t="shared" si="287"/>
        <v>0.099901</v>
      </c>
      <c r="S239" s="59">
        <f t="shared" si="287"/>
        <v>0.027056</v>
      </c>
      <c r="T239" s="59">
        <f t="shared" si="287"/>
        <v>0.060969</v>
      </c>
      <c r="U239" s="59">
        <f t="shared" si="287"/>
        <v>0.093338</v>
      </c>
      <c r="V239" s="59">
        <f t="shared" si="287"/>
        <v>0.123561</v>
      </c>
      <c r="W239" s="59">
        <f t="shared" si="287"/>
        <v>0.513184</v>
      </c>
      <c r="X239" s="59">
        <f t="shared" si="287"/>
        <v>0.058937</v>
      </c>
      <c r="Y239" s="59">
        <f t="shared" si="287"/>
        <v>0.081292</v>
      </c>
      <c r="Z239" s="59">
        <f t="shared" si="287"/>
        <v>0.133662</v>
      </c>
      <c r="AA239" s="59">
        <f t="shared" si="287"/>
        <v>0.071875</v>
      </c>
      <c r="AB239" s="59">
        <f t="shared" si="287"/>
        <v>0.038576</v>
      </c>
      <c r="AC239" s="59">
        <f t="shared" si="287"/>
        <v>0.034214</v>
      </c>
      <c r="AD239" s="59">
        <f t="shared" si="287"/>
        <v>0.035575</v>
      </c>
      <c r="AE239" s="59">
        <f t="shared" si="287"/>
        <v>0.01788</v>
      </c>
      <c r="AF239" s="59">
        <f t="shared" si="287"/>
        <v>0.019363</v>
      </c>
      <c r="AG239" s="59">
        <f t="shared" si="287"/>
        <v>0.012695</v>
      </c>
      <c r="AH239" s="59">
        <f t="shared" si="287"/>
        <v>0.338174</v>
      </c>
      <c r="AI239" s="59">
        <f t="shared" si="287"/>
        <v>0.505556</v>
      </c>
      <c r="AJ239" s="59">
        <f t="shared" si="287"/>
        <v>0.106208</v>
      </c>
      <c r="AK239" s="59">
        <f t="shared" si="287"/>
        <v>0.035187</v>
      </c>
      <c r="AL239" s="59">
        <f t="shared" si="287"/>
        <v>0.041755</v>
      </c>
      <c r="AM239" s="59">
        <f t="shared" si="287"/>
        <v>0.118771</v>
      </c>
      <c r="AN239" s="59">
        <f t="shared" si="287"/>
        <v>0.037668</v>
      </c>
      <c r="AO239" s="59">
        <f t="shared" si="287"/>
        <v>0.072713</v>
      </c>
      <c r="AP239" s="59">
        <f t="shared" si="287"/>
        <v>0.046894</v>
      </c>
      <c r="AQ239" s="59">
        <f t="shared" si="287"/>
        <v>0.025297</v>
      </c>
      <c r="AR239" s="59">
        <f t="shared" si="287"/>
        <v>0.077003</v>
      </c>
      <c r="AS239" s="59">
        <f t="shared" si="287"/>
        <v>0.013305</v>
      </c>
      <c r="AT239" s="59">
        <f t="shared" si="287"/>
        <v>0.111744</v>
      </c>
      <c r="AU239" s="59">
        <f t="shared" si="287"/>
        <v>0.107379</v>
      </c>
      <c r="AV239" s="59">
        <f t="shared" si="287"/>
        <v>0.203719</v>
      </c>
      <c r="AW239" s="59">
        <f t="shared" si="287"/>
        <v>0.147604</v>
      </c>
      <c r="AX239" s="59">
        <f t="shared" si="287"/>
        <v>0.066426</v>
      </c>
      <c r="AY239" s="59">
        <f t="shared" si="287"/>
        <v>0.180567</v>
      </c>
      <c r="AZ239" s="59">
        <f t="shared" si="287"/>
        <v>0.127637</v>
      </c>
      <c r="BA239" s="59">
        <f t="shared" si="287"/>
        <v>0.180935</v>
      </c>
      <c r="BB239" s="59">
        <f t="shared" si="287"/>
        <v>0.297095</v>
      </c>
      <c r="BC239" s="59">
        <f t="shared" si="287"/>
        <v>0.081194</v>
      </c>
      <c r="BD239" s="59">
        <f t="shared" si="287"/>
        <v>0.074839</v>
      </c>
      <c r="BE239" s="59">
        <f t="shared" si="287"/>
        <v>0.081968</v>
      </c>
      <c r="BF239" s="59">
        <f t="shared" si="287"/>
        <v>0.100679</v>
      </c>
      <c r="BG239" s="59">
        <f t="shared" si="287"/>
        <v>0.230854</v>
      </c>
      <c r="BH239" s="59">
        <f t="shared" si="287"/>
        <v>0.123834</v>
      </c>
      <c r="BI239" s="59">
        <f t="shared" si="287"/>
        <v>0.050181</v>
      </c>
      <c r="BJ239" s="59">
        <f t="shared" si="287"/>
        <v>0.080326</v>
      </c>
      <c r="BK239" s="59">
        <f t="shared" si="287"/>
        <v>0.130268</v>
      </c>
      <c r="BL239" s="59">
        <f t="shared" si="287"/>
        <v>0.839204</v>
      </c>
      <c r="BM239" s="59">
        <f t="shared" si="287"/>
        <v>0.20389</v>
      </c>
      <c r="BN239" s="59">
        <f t="shared" si="287"/>
        <v>0.108977</v>
      </c>
      <c r="BO239" s="59">
        <f aca="true" t="shared" si="288" ref="BO239:DZ239">TRUNC((BO234-(BO99*BO37)-BO40)/BO41,6)</f>
        <v>0.065863</v>
      </c>
      <c r="BP239" s="59">
        <f t="shared" si="288"/>
        <v>0.040283</v>
      </c>
      <c r="BQ239" s="59">
        <f t="shared" si="288"/>
        <v>0.027213</v>
      </c>
      <c r="BR239" s="59">
        <f t="shared" si="288"/>
        <v>0.016282</v>
      </c>
      <c r="BS239" s="59">
        <f t="shared" si="288"/>
        <v>0.004395</v>
      </c>
      <c r="BT239" s="59">
        <f t="shared" si="288"/>
        <v>0.009108</v>
      </c>
      <c r="BU239" s="59">
        <f t="shared" si="288"/>
        <v>0.013289</v>
      </c>
      <c r="BV239" s="59">
        <f t="shared" si="288"/>
        <v>0.013305</v>
      </c>
      <c r="BW239" s="59">
        <f t="shared" si="288"/>
        <v>0.015899</v>
      </c>
      <c r="BX239" s="59">
        <f t="shared" si="288"/>
        <v>0.020305</v>
      </c>
      <c r="BY239" s="59">
        <f t="shared" si="288"/>
        <v>0.054015</v>
      </c>
      <c r="BZ239" s="59">
        <f t="shared" si="288"/>
        <v>0.050972</v>
      </c>
      <c r="CA239" s="59">
        <f t="shared" si="288"/>
        <v>0.053998</v>
      </c>
      <c r="CB239" s="59">
        <f t="shared" si="288"/>
        <v>0.075175</v>
      </c>
      <c r="CC239" s="59">
        <f t="shared" si="288"/>
        <v>0.092821</v>
      </c>
      <c r="CD239" s="59">
        <f t="shared" si="288"/>
        <v>0.057018</v>
      </c>
      <c r="CE239" s="59">
        <f t="shared" si="288"/>
        <v>0.105953</v>
      </c>
      <c r="CF239" s="59">
        <f t="shared" si="288"/>
        <v>0.123905</v>
      </c>
      <c r="CG239" s="59">
        <f t="shared" si="288"/>
        <v>0.169579</v>
      </c>
      <c r="CH239" s="59">
        <f t="shared" si="288"/>
        <v>0.11477</v>
      </c>
      <c r="CI239" s="59">
        <f t="shared" si="288"/>
        <v>0.069261</v>
      </c>
      <c r="CJ239" s="59">
        <f t="shared" si="288"/>
        <v>0.077131</v>
      </c>
      <c r="CK239" s="59">
        <f t="shared" si="288"/>
        <v>0.014113</v>
      </c>
      <c r="CL239" s="59">
        <f t="shared" si="288"/>
        <v>0.021359</v>
      </c>
      <c r="CM239" s="59">
        <f t="shared" si="288"/>
        <v>0.007331</v>
      </c>
      <c r="CN239" s="59">
        <f t="shared" si="288"/>
        <v>0.069622</v>
      </c>
      <c r="CO239" s="59">
        <f t="shared" si="288"/>
        <v>0.071148</v>
      </c>
      <c r="CP239" s="59">
        <f t="shared" si="288"/>
        <v>0.0225</v>
      </c>
      <c r="CQ239" s="59">
        <f t="shared" si="288"/>
        <v>0.05822</v>
      </c>
      <c r="CR239" s="59">
        <f t="shared" si="288"/>
        <v>0.004169</v>
      </c>
      <c r="CS239" s="59">
        <f t="shared" si="288"/>
        <v>0.060939</v>
      </c>
      <c r="CT239" s="59">
        <f t="shared" si="288"/>
        <v>0.023288</v>
      </c>
      <c r="CU239" s="59">
        <f t="shared" si="288"/>
        <v>0.27393</v>
      </c>
      <c r="CV239" s="59">
        <f t="shared" si="288"/>
        <v>0.052064</v>
      </c>
      <c r="CW239" s="59">
        <f t="shared" si="288"/>
        <v>0.077463</v>
      </c>
      <c r="CX239" s="59">
        <f t="shared" si="288"/>
        <v>0.089286</v>
      </c>
      <c r="CY239" s="59">
        <f t="shared" si="288"/>
        <v>0.436333</v>
      </c>
      <c r="CZ239" s="59">
        <f t="shared" si="288"/>
        <v>0.095082</v>
      </c>
      <c r="DA239" s="59">
        <f t="shared" si="288"/>
        <v>0.230458</v>
      </c>
      <c r="DB239" s="59">
        <f t="shared" si="288"/>
        <v>0.183841</v>
      </c>
      <c r="DC239" s="59">
        <f t="shared" si="288"/>
        <v>0.02581</v>
      </c>
      <c r="DD239" s="59">
        <f t="shared" si="288"/>
        <v>0.004684</v>
      </c>
      <c r="DE239" s="59">
        <f t="shared" si="288"/>
        <v>0.011895</v>
      </c>
      <c r="DF239" s="59">
        <f t="shared" si="288"/>
        <v>0.067992</v>
      </c>
      <c r="DG239" s="59">
        <f t="shared" si="288"/>
        <v>0.045239</v>
      </c>
      <c r="DH239" s="59">
        <f t="shared" si="288"/>
        <v>0.029345</v>
      </c>
      <c r="DI239" s="59">
        <f t="shared" si="288"/>
        <v>0.03834</v>
      </c>
      <c r="DJ239" s="59">
        <f t="shared" si="288"/>
        <v>0.083252</v>
      </c>
      <c r="DK239" s="59">
        <f t="shared" si="288"/>
        <v>0.061297</v>
      </c>
      <c r="DL239" s="59">
        <f t="shared" si="288"/>
        <v>0.071032</v>
      </c>
      <c r="DM239" s="59">
        <f t="shared" si="288"/>
        <v>0.068722</v>
      </c>
      <c r="DN239" s="59">
        <f t="shared" si="288"/>
        <v>0.061873</v>
      </c>
      <c r="DO239" s="59">
        <f t="shared" si="288"/>
        <v>0.107183</v>
      </c>
      <c r="DP239" s="59">
        <f t="shared" si="288"/>
        <v>0.170879</v>
      </c>
      <c r="DQ239" s="59">
        <f t="shared" si="288"/>
        <v>0.094314</v>
      </c>
      <c r="DR239" s="59">
        <f t="shared" si="288"/>
        <v>0.175799</v>
      </c>
      <c r="DS239" s="59">
        <f t="shared" si="288"/>
        <v>0.212351</v>
      </c>
      <c r="DT239" s="59">
        <f t="shared" si="288"/>
        <v>0.34983</v>
      </c>
      <c r="DU239" s="59">
        <f t="shared" si="288"/>
        <v>0.192961</v>
      </c>
      <c r="DV239" s="59">
        <f t="shared" si="288"/>
        <v>0.528862</v>
      </c>
      <c r="DW239" s="59">
        <f t="shared" si="288"/>
        <v>0.214216</v>
      </c>
      <c r="DX239" s="59">
        <f t="shared" si="288"/>
        <v>0.043652</v>
      </c>
      <c r="DY239" s="59">
        <f t="shared" si="288"/>
        <v>0.023303</v>
      </c>
      <c r="DZ239" s="59">
        <f t="shared" si="288"/>
        <v>0.063963</v>
      </c>
      <c r="EA239" s="59">
        <f aca="true" t="shared" si="289" ref="EA239:FX239">TRUNC((EA234-(EA99*EA37)-EA40)/EA41,6)</f>
        <v>0.011712</v>
      </c>
      <c r="EB239" s="59">
        <f t="shared" si="289"/>
        <v>0.075422</v>
      </c>
      <c r="EC239" s="59">
        <f t="shared" si="289"/>
        <v>0.094266</v>
      </c>
      <c r="ED239" s="59">
        <f t="shared" si="289"/>
        <v>0.004316</v>
      </c>
      <c r="EE239" s="59">
        <f t="shared" si="289"/>
        <v>0.222834</v>
      </c>
      <c r="EF239" s="59">
        <f t="shared" si="289"/>
        <v>0.125721</v>
      </c>
      <c r="EG239" s="59">
        <f t="shared" si="289"/>
        <v>0.145035</v>
      </c>
      <c r="EH239" s="59">
        <f t="shared" si="289"/>
        <v>0.20594</v>
      </c>
      <c r="EI239" s="59">
        <f t="shared" si="289"/>
        <v>0.153925</v>
      </c>
      <c r="EJ239" s="59">
        <f t="shared" si="289"/>
        <v>0.101398</v>
      </c>
      <c r="EK239" s="59">
        <f t="shared" si="289"/>
        <v>0.007595</v>
      </c>
      <c r="EL239" s="59">
        <f t="shared" si="289"/>
        <v>0.006143</v>
      </c>
      <c r="EM239" s="59">
        <f t="shared" si="289"/>
        <v>0.043078</v>
      </c>
      <c r="EN239" s="59">
        <f t="shared" si="289"/>
        <v>0.177104</v>
      </c>
      <c r="EO239" s="59">
        <f t="shared" si="289"/>
        <v>0.124506</v>
      </c>
      <c r="EP239" s="59">
        <f t="shared" si="289"/>
        <v>0.034135</v>
      </c>
      <c r="EQ239" s="59">
        <f t="shared" si="289"/>
        <v>0.012462</v>
      </c>
      <c r="ER239" s="59">
        <f t="shared" si="289"/>
        <v>0.020194</v>
      </c>
      <c r="ES239" s="59">
        <f t="shared" si="289"/>
        <v>0.105516</v>
      </c>
      <c r="ET239" s="59">
        <f t="shared" si="289"/>
        <v>0.097589</v>
      </c>
      <c r="EU239" s="59">
        <f t="shared" si="289"/>
        <v>0.196018</v>
      </c>
      <c r="EV239" s="59">
        <f t="shared" si="289"/>
        <v>0.016506</v>
      </c>
      <c r="EW239" s="59">
        <f t="shared" si="289"/>
        <v>0.007281</v>
      </c>
      <c r="EX239" s="59">
        <f t="shared" si="289"/>
        <v>0.021307</v>
      </c>
      <c r="EY239" s="59">
        <f t="shared" si="289"/>
        <v>0.301708</v>
      </c>
      <c r="EZ239" s="59">
        <f t="shared" si="289"/>
        <v>0.050721</v>
      </c>
      <c r="FA239" s="59">
        <f t="shared" si="289"/>
        <v>0.010542</v>
      </c>
      <c r="FB239" s="59">
        <f t="shared" si="289"/>
        <v>0.015787</v>
      </c>
      <c r="FC239" s="59">
        <f t="shared" si="289"/>
        <v>0.070133</v>
      </c>
      <c r="FD239" s="59">
        <f t="shared" si="289"/>
        <v>0.082138</v>
      </c>
      <c r="FE239" s="59">
        <f t="shared" si="289"/>
        <v>0.032719</v>
      </c>
      <c r="FF239" s="59">
        <f t="shared" si="289"/>
        <v>0.147444</v>
      </c>
      <c r="FG239" s="59">
        <f t="shared" si="289"/>
        <v>0.267848</v>
      </c>
      <c r="FH239" s="59">
        <f t="shared" si="289"/>
        <v>0.053335</v>
      </c>
      <c r="FI239" s="59">
        <f t="shared" si="289"/>
        <v>0.012282</v>
      </c>
      <c r="FJ239" s="59">
        <f t="shared" si="289"/>
        <v>0.042828</v>
      </c>
      <c r="FK239" s="59">
        <f t="shared" si="289"/>
        <v>0.034983</v>
      </c>
      <c r="FL239" s="59">
        <f t="shared" si="289"/>
        <v>0.04833</v>
      </c>
      <c r="FM239" s="59">
        <f t="shared" si="289"/>
        <v>0.064771</v>
      </c>
      <c r="FN239" s="59">
        <f t="shared" si="289"/>
        <v>0.122127</v>
      </c>
      <c r="FO239" s="59">
        <f t="shared" si="289"/>
        <v>0.010606</v>
      </c>
      <c r="FP239" s="59">
        <f t="shared" si="289"/>
        <v>0.044139</v>
      </c>
      <c r="FQ239" s="59">
        <f t="shared" si="289"/>
        <v>0.041493</v>
      </c>
      <c r="FR239" s="59">
        <f t="shared" si="289"/>
        <v>0.081792</v>
      </c>
      <c r="FS239" s="59">
        <f t="shared" si="289"/>
        <v>0.084858</v>
      </c>
      <c r="FT239" s="59">
        <f t="shared" si="289"/>
        <v>0.016201</v>
      </c>
      <c r="FU239" s="59">
        <f t="shared" si="289"/>
        <v>0.033692</v>
      </c>
      <c r="FV239" s="59">
        <f t="shared" si="289"/>
        <v>0.027216</v>
      </c>
      <c r="FW239" s="59">
        <f t="shared" si="289"/>
        <v>0.055271</v>
      </c>
      <c r="FX239" s="59">
        <f t="shared" si="289"/>
        <v>0.059624</v>
      </c>
      <c r="FY239" s="59"/>
      <c r="FZ239" s="59"/>
      <c r="GA239" s="59"/>
      <c r="GB239" s="59"/>
      <c r="GC239" s="59"/>
      <c r="GD239" s="59"/>
      <c r="GE239" s="118"/>
      <c r="GF239" s="118"/>
    </row>
    <row r="240" spans="1:188" ht="15">
      <c r="A240" s="2"/>
      <c r="B240" s="5" t="s">
        <v>578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8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  <c r="FJ240" s="59"/>
      <c r="FK240" s="59"/>
      <c r="FL240" s="59"/>
      <c r="FM240" s="59"/>
      <c r="FN240" s="59"/>
      <c r="FO240" s="59"/>
      <c r="FP240" s="59"/>
      <c r="FQ240" s="59"/>
      <c r="FR240" s="59"/>
      <c r="FS240" s="59"/>
      <c r="FT240" s="59"/>
      <c r="FU240" s="59"/>
      <c r="FV240" s="59"/>
      <c r="FW240" s="59"/>
      <c r="FX240" s="59"/>
      <c r="FY240" s="59"/>
      <c r="FZ240" s="59"/>
      <c r="GA240" s="59"/>
      <c r="GB240" s="59"/>
      <c r="GC240" s="59"/>
      <c r="GD240" s="59"/>
      <c r="GE240" s="118"/>
      <c r="GF240" s="118"/>
    </row>
    <row r="241" spans="1:188" ht="15">
      <c r="A241" s="2"/>
      <c r="B241" s="5" t="s">
        <v>579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8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  <c r="GC241" s="59"/>
      <c r="GD241" s="59"/>
      <c r="GE241" s="118"/>
      <c r="GF241" s="118"/>
    </row>
    <row r="242" spans="1:188" ht="15">
      <c r="A242" s="3" t="s">
        <v>580</v>
      </c>
      <c r="B242" s="5" t="s">
        <v>581</v>
      </c>
      <c r="C242" s="59">
        <f aca="true" t="shared" si="290" ref="C242:BN242">ROUND(((C43)*(1+C184+C185))/C41,6)</f>
        <v>2.183176</v>
      </c>
      <c r="D242" s="59">
        <f t="shared" si="290"/>
        <v>0.608025</v>
      </c>
      <c r="E242" s="59">
        <f t="shared" si="290"/>
        <v>1.909233</v>
      </c>
      <c r="F242" s="59">
        <f t="shared" si="290"/>
        <v>1.359203</v>
      </c>
      <c r="G242" s="59">
        <f t="shared" si="290"/>
        <v>11.297591</v>
      </c>
      <c r="H242" s="59">
        <f t="shared" si="290"/>
        <v>20.003222</v>
      </c>
      <c r="I242" s="59">
        <f t="shared" si="290"/>
        <v>2.054531</v>
      </c>
      <c r="J242" s="59">
        <f t="shared" si="290"/>
        <v>8.670716</v>
      </c>
      <c r="K242" s="59">
        <f t="shared" si="290"/>
        <v>46.03691</v>
      </c>
      <c r="L242" s="59">
        <f t="shared" si="290"/>
        <v>2.353803</v>
      </c>
      <c r="M242" s="59">
        <f t="shared" si="290"/>
        <v>6.474495</v>
      </c>
      <c r="N242" s="59">
        <f t="shared" si="290"/>
        <v>0.025858</v>
      </c>
      <c r="O242" s="59">
        <f t="shared" si="290"/>
        <v>0.775579</v>
      </c>
      <c r="P242" s="59">
        <f t="shared" si="290"/>
        <v>43.846637</v>
      </c>
      <c r="Q242" s="59">
        <f t="shared" si="290"/>
        <v>0.605349</v>
      </c>
      <c r="R242" s="59">
        <f t="shared" si="290"/>
        <v>26.62662</v>
      </c>
      <c r="S242" s="59">
        <f t="shared" si="290"/>
        <v>2.603412</v>
      </c>
      <c r="T242" s="59">
        <f t="shared" si="290"/>
        <v>36.253028</v>
      </c>
      <c r="U242" s="59">
        <f t="shared" si="290"/>
        <v>107.889999</v>
      </c>
      <c r="V242" s="59">
        <f t="shared" si="290"/>
        <v>49.872547</v>
      </c>
      <c r="W242" s="58">
        <f t="shared" si="290"/>
        <v>161.827422</v>
      </c>
      <c r="X242" s="59">
        <f t="shared" si="290"/>
        <v>79.874334</v>
      </c>
      <c r="Y242" s="59">
        <f t="shared" si="290"/>
        <v>20.38702</v>
      </c>
      <c r="Z242" s="59">
        <f t="shared" si="290"/>
        <v>56.268012</v>
      </c>
      <c r="AA242" s="59">
        <f t="shared" si="290"/>
        <v>0.453647</v>
      </c>
      <c r="AB242" s="59">
        <f t="shared" si="290"/>
        <v>0.214587</v>
      </c>
      <c r="AC242" s="59">
        <f t="shared" si="290"/>
        <v>5.427987</v>
      </c>
      <c r="AD242" s="59">
        <f t="shared" si="290"/>
        <v>4.984168</v>
      </c>
      <c r="AE242" s="59">
        <f t="shared" si="290"/>
        <v>14.530613</v>
      </c>
      <c r="AF242" s="59">
        <f t="shared" si="290"/>
        <v>8.606595</v>
      </c>
      <c r="AG242" s="59">
        <f t="shared" si="290"/>
        <v>1.903581</v>
      </c>
      <c r="AH242" s="59">
        <f t="shared" si="290"/>
        <v>44.383652</v>
      </c>
      <c r="AI242" s="59">
        <f t="shared" si="290"/>
        <v>179.147914</v>
      </c>
      <c r="AJ242" s="59">
        <f t="shared" si="290"/>
        <v>41.630103</v>
      </c>
      <c r="AK242" s="59">
        <f t="shared" si="290"/>
        <v>14.834009</v>
      </c>
      <c r="AL242" s="59">
        <f t="shared" si="290"/>
        <v>16.214239</v>
      </c>
      <c r="AM242" s="59">
        <f t="shared" si="290"/>
        <v>30.486312</v>
      </c>
      <c r="AN242" s="59">
        <f t="shared" si="290"/>
        <v>11.068936</v>
      </c>
      <c r="AO242" s="59">
        <f t="shared" si="290"/>
        <v>2.225908</v>
      </c>
      <c r="AP242" s="59">
        <f t="shared" si="290"/>
        <v>0.095663</v>
      </c>
      <c r="AQ242" s="59">
        <f t="shared" si="290"/>
        <v>9.94725</v>
      </c>
      <c r="AR242" s="59">
        <f t="shared" si="290"/>
        <v>0.216225</v>
      </c>
      <c r="AS242" s="59">
        <f t="shared" si="290"/>
        <v>0.331024</v>
      </c>
      <c r="AT242" s="59">
        <f t="shared" si="290"/>
        <v>6.31687</v>
      </c>
      <c r="AU242" s="59">
        <f t="shared" si="290"/>
        <v>34.180182</v>
      </c>
      <c r="AV242" s="59">
        <f t="shared" si="290"/>
        <v>72.125728</v>
      </c>
      <c r="AW242" s="59">
        <f t="shared" si="290"/>
        <v>57.284707</v>
      </c>
      <c r="AX242" s="59">
        <f t="shared" si="290"/>
        <v>70.48003</v>
      </c>
      <c r="AY242" s="59">
        <f t="shared" si="290"/>
        <v>37.492303</v>
      </c>
      <c r="AZ242" s="59">
        <f t="shared" si="290"/>
        <v>0.019561</v>
      </c>
      <c r="BA242" s="59">
        <f t="shared" si="290"/>
        <v>3.498467</v>
      </c>
      <c r="BB242" s="59">
        <f t="shared" si="290"/>
        <v>7.065386</v>
      </c>
      <c r="BC242" s="59">
        <f t="shared" si="290"/>
        <v>0.024474</v>
      </c>
      <c r="BD242" s="59">
        <f t="shared" si="290"/>
        <v>2.637268</v>
      </c>
      <c r="BE242" s="59">
        <f t="shared" si="290"/>
        <v>9.18559</v>
      </c>
      <c r="BF242" s="59">
        <f t="shared" si="290"/>
        <v>0.76113</v>
      </c>
      <c r="BG242" s="59">
        <f t="shared" si="290"/>
        <v>34.837892</v>
      </c>
      <c r="BH242" s="59">
        <f t="shared" si="290"/>
        <v>26.113599</v>
      </c>
      <c r="BI242" s="59">
        <f t="shared" si="290"/>
        <v>18.342192</v>
      </c>
      <c r="BJ242" s="59">
        <f t="shared" si="290"/>
        <v>2.246089</v>
      </c>
      <c r="BK242" s="59">
        <f t="shared" si="290"/>
        <v>1.566586</v>
      </c>
      <c r="BL242" s="59">
        <f t="shared" si="290"/>
        <v>510.945083</v>
      </c>
      <c r="BM242" s="59">
        <f t="shared" si="290"/>
        <v>66.328473</v>
      </c>
      <c r="BN242" s="59">
        <f t="shared" si="290"/>
        <v>4.411176</v>
      </c>
      <c r="BO242" s="59">
        <f aca="true" t="shared" si="291" ref="BO242:DZ242">ROUND(((BO43)*(1+BO184+BO185))/BO41,6)</f>
        <v>5.973896</v>
      </c>
      <c r="BP242" s="59">
        <f t="shared" si="291"/>
        <v>16.644871</v>
      </c>
      <c r="BQ242" s="59">
        <f t="shared" si="291"/>
        <v>0.746661</v>
      </c>
      <c r="BR242" s="59">
        <f t="shared" si="291"/>
        <v>0.534181</v>
      </c>
      <c r="BS242" s="59">
        <f t="shared" si="291"/>
        <v>0.480101</v>
      </c>
      <c r="BT242" s="59">
        <f t="shared" si="291"/>
        <v>3.027052</v>
      </c>
      <c r="BU242" s="59">
        <f t="shared" si="291"/>
        <v>3.555577</v>
      </c>
      <c r="BV242" s="59">
        <f t="shared" si="291"/>
        <v>1.476087</v>
      </c>
      <c r="BW242" s="59">
        <f t="shared" si="291"/>
        <v>1.434227</v>
      </c>
      <c r="BX242" s="59">
        <f t="shared" si="291"/>
        <v>16.764832</v>
      </c>
      <c r="BY242" s="59">
        <f t="shared" si="291"/>
        <v>11.824475</v>
      </c>
      <c r="BZ242" s="59">
        <f t="shared" si="291"/>
        <v>21.741524</v>
      </c>
      <c r="CA242" s="59">
        <f t="shared" si="291"/>
        <v>25.431468</v>
      </c>
      <c r="CB242" s="59">
        <f t="shared" si="291"/>
        <v>0.140954</v>
      </c>
      <c r="CC242" s="59">
        <f t="shared" si="291"/>
        <v>46.817739</v>
      </c>
      <c r="CD242" s="59">
        <f t="shared" si="291"/>
        <v>61.946982</v>
      </c>
      <c r="CE242" s="59">
        <f t="shared" si="291"/>
        <v>54.473573</v>
      </c>
      <c r="CF242" s="59">
        <f t="shared" si="291"/>
        <v>92.025135</v>
      </c>
      <c r="CG242" s="59">
        <f t="shared" si="291"/>
        <v>75.884743</v>
      </c>
      <c r="CH242" s="59">
        <f t="shared" si="291"/>
        <v>77.670579</v>
      </c>
      <c r="CI242" s="59">
        <f t="shared" si="291"/>
        <v>14.570019</v>
      </c>
      <c r="CJ242" s="59">
        <f t="shared" si="291"/>
        <v>9.574797</v>
      </c>
      <c r="CK242" s="59">
        <f t="shared" si="291"/>
        <v>0.475991</v>
      </c>
      <c r="CL242" s="59">
        <f t="shared" si="291"/>
        <v>2.36424</v>
      </c>
      <c r="CM242" s="59">
        <f t="shared" si="291"/>
        <v>1.225914</v>
      </c>
      <c r="CN242" s="59">
        <f t="shared" si="291"/>
        <v>0.440618</v>
      </c>
      <c r="CO242" s="59">
        <f t="shared" si="291"/>
        <v>0.771796</v>
      </c>
      <c r="CP242" s="59">
        <f t="shared" si="291"/>
        <v>2.804375</v>
      </c>
      <c r="CQ242" s="59">
        <f t="shared" si="291"/>
        <v>5.55065</v>
      </c>
      <c r="CR242" s="59">
        <f t="shared" si="291"/>
        <v>1.976209</v>
      </c>
      <c r="CS242" s="59">
        <f t="shared" si="291"/>
        <v>22.397104</v>
      </c>
      <c r="CT242" s="59">
        <f t="shared" si="291"/>
        <v>14.338299</v>
      </c>
      <c r="CU242" s="59">
        <f t="shared" si="291"/>
        <v>83.620625</v>
      </c>
      <c r="CV242" s="59">
        <f t="shared" si="291"/>
        <v>70.077985</v>
      </c>
      <c r="CW242" s="59">
        <f t="shared" si="291"/>
        <v>38.481983</v>
      </c>
      <c r="CX242" s="59">
        <f t="shared" si="291"/>
        <v>24.830957</v>
      </c>
      <c r="CY242" s="59">
        <f t="shared" si="291"/>
        <v>235.0997</v>
      </c>
      <c r="CZ242" s="59">
        <f t="shared" si="291"/>
        <v>6.257154</v>
      </c>
      <c r="DA242" s="59">
        <f t="shared" si="291"/>
        <v>112.052994</v>
      </c>
      <c r="DB242" s="59">
        <f t="shared" si="291"/>
        <v>67.962089</v>
      </c>
      <c r="DC242" s="59">
        <f t="shared" si="291"/>
        <v>14.470624</v>
      </c>
      <c r="DD242" s="59">
        <f t="shared" si="291"/>
        <v>2.564362</v>
      </c>
      <c r="DE242" s="59">
        <f t="shared" si="291"/>
        <v>3.480925</v>
      </c>
      <c r="DF242" s="59">
        <f t="shared" si="291"/>
        <v>0.512163</v>
      </c>
      <c r="DG242" s="59">
        <f t="shared" si="291"/>
        <v>28.810285</v>
      </c>
      <c r="DH242" s="59">
        <f t="shared" si="291"/>
        <v>2.114442</v>
      </c>
      <c r="DI242" s="59">
        <f t="shared" si="291"/>
        <v>2.036718</v>
      </c>
      <c r="DJ242" s="59">
        <f t="shared" si="291"/>
        <v>16.943313</v>
      </c>
      <c r="DK242" s="59">
        <f t="shared" si="291"/>
        <v>19.108058</v>
      </c>
      <c r="DL242" s="59">
        <f t="shared" si="291"/>
        <v>1.775271</v>
      </c>
      <c r="DM242" s="59">
        <f t="shared" si="291"/>
        <v>22.410434</v>
      </c>
      <c r="DN242" s="59">
        <f t="shared" si="291"/>
        <v>6.266863</v>
      </c>
      <c r="DO242" s="59">
        <f t="shared" si="291"/>
        <v>5.205462</v>
      </c>
      <c r="DP242" s="59">
        <f t="shared" si="291"/>
        <v>75.095571</v>
      </c>
      <c r="DQ242" s="59">
        <f t="shared" si="291"/>
        <v>23.869846</v>
      </c>
      <c r="DR242" s="59">
        <f t="shared" si="291"/>
        <v>17.803632</v>
      </c>
      <c r="DS242" s="59">
        <f t="shared" si="291"/>
        <v>36.34519</v>
      </c>
      <c r="DT242" s="59">
        <f t="shared" si="291"/>
        <v>156.884512</v>
      </c>
      <c r="DU242" s="59">
        <f t="shared" si="291"/>
        <v>61.011814</v>
      </c>
      <c r="DV242" s="59">
        <f t="shared" si="291"/>
        <v>247.504687</v>
      </c>
      <c r="DW242" s="59">
        <f t="shared" si="291"/>
        <v>70.741109</v>
      </c>
      <c r="DX242" s="59">
        <f t="shared" si="291"/>
        <v>16.160462</v>
      </c>
      <c r="DY242" s="59">
        <f t="shared" si="291"/>
        <v>7.423262</v>
      </c>
      <c r="DZ242" s="59">
        <f t="shared" si="291"/>
        <v>7.593179</v>
      </c>
      <c r="EA242" s="59">
        <f aca="true" t="shared" si="292" ref="EA242:FX242">ROUND(((EA43)*(1+EA184+EA185))/EA41,6)</f>
        <v>3.067125</v>
      </c>
      <c r="EB242" s="59">
        <f t="shared" si="292"/>
        <v>18.490103</v>
      </c>
      <c r="EC242" s="59">
        <f t="shared" si="292"/>
        <v>40.780736</v>
      </c>
      <c r="ED242" s="59">
        <f t="shared" si="292"/>
        <v>0.31367</v>
      </c>
      <c r="EE242" s="59">
        <f t="shared" si="292"/>
        <v>93.648864</v>
      </c>
      <c r="EF242" s="59">
        <f t="shared" si="292"/>
        <v>11.554595</v>
      </c>
      <c r="EG242" s="59">
        <f t="shared" si="292"/>
        <v>58.32297</v>
      </c>
      <c r="EH242" s="59">
        <f t="shared" si="292"/>
        <v>83.860065</v>
      </c>
      <c r="EI242" s="59">
        <f t="shared" si="292"/>
        <v>1.346512</v>
      </c>
      <c r="EJ242" s="59">
        <f t="shared" si="292"/>
        <v>1.868875</v>
      </c>
      <c r="EK242" s="59">
        <f t="shared" si="292"/>
        <v>1.670821</v>
      </c>
      <c r="EL242" s="59">
        <f t="shared" si="292"/>
        <v>1.881917</v>
      </c>
      <c r="EM242" s="59">
        <f t="shared" si="292"/>
        <v>9.840915</v>
      </c>
      <c r="EN242" s="59">
        <f t="shared" si="292"/>
        <v>22.052823</v>
      </c>
      <c r="EO242" s="59">
        <f t="shared" si="292"/>
        <v>37.46907</v>
      </c>
      <c r="EP242" s="59">
        <f t="shared" si="292"/>
        <v>9.812067</v>
      </c>
      <c r="EQ242" s="59">
        <f t="shared" si="292"/>
        <v>0.010265</v>
      </c>
      <c r="ER242" s="59">
        <f t="shared" si="292"/>
        <v>6.168548</v>
      </c>
      <c r="ES242" s="59">
        <f t="shared" si="292"/>
        <v>66.579725</v>
      </c>
      <c r="ET242" s="59">
        <f t="shared" si="292"/>
        <v>41.733754</v>
      </c>
      <c r="EU242" s="59">
        <f t="shared" si="292"/>
        <v>42.428593</v>
      </c>
      <c r="EV242" s="59">
        <f t="shared" si="292"/>
        <v>17.285176</v>
      </c>
      <c r="EW242" s="59">
        <f t="shared" si="292"/>
        <v>1.153948</v>
      </c>
      <c r="EX242" s="59">
        <f t="shared" si="292"/>
        <v>7.602956</v>
      </c>
      <c r="EY242" s="59">
        <f t="shared" si="292"/>
        <v>57.540131</v>
      </c>
      <c r="EZ242" s="59">
        <f t="shared" si="292"/>
        <v>36.025753</v>
      </c>
      <c r="FA242" s="59">
        <f t="shared" si="292"/>
        <v>0.53856</v>
      </c>
      <c r="FB242" s="59">
        <f t="shared" si="292"/>
        <v>4.423264</v>
      </c>
      <c r="FC242" s="59">
        <f t="shared" si="292"/>
        <v>3.858763</v>
      </c>
      <c r="FD242" s="59">
        <f t="shared" si="292"/>
        <v>25.591198</v>
      </c>
      <c r="FE242" s="59">
        <f t="shared" si="292"/>
        <v>24.308199</v>
      </c>
      <c r="FF242" s="59">
        <f t="shared" si="292"/>
        <v>70.574749</v>
      </c>
      <c r="FG242" s="59">
        <f t="shared" si="292"/>
        <v>202.841992</v>
      </c>
      <c r="FH242" s="59">
        <f t="shared" si="292"/>
        <v>43.606976</v>
      </c>
      <c r="FI242" s="59">
        <f t="shared" si="292"/>
        <v>0.992578</v>
      </c>
      <c r="FJ242" s="59">
        <f t="shared" si="292"/>
        <v>3.911503</v>
      </c>
      <c r="FK242" s="59">
        <f t="shared" si="292"/>
        <v>2.594103</v>
      </c>
      <c r="FL242" s="59">
        <f t="shared" si="292"/>
        <v>2.048663</v>
      </c>
      <c r="FM242" s="59">
        <f t="shared" si="292"/>
        <v>3.51837</v>
      </c>
      <c r="FN242" s="59">
        <f t="shared" si="292"/>
        <v>1.022197</v>
      </c>
      <c r="FO242" s="59">
        <f t="shared" si="292"/>
        <v>1.405039</v>
      </c>
      <c r="FP242" s="59">
        <f t="shared" si="292"/>
        <v>2.760812</v>
      </c>
      <c r="FQ242" s="59">
        <f t="shared" si="292"/>
        <v>6.844415</v>
      </c>
      <c r="FR242" s="59">
        <f t="shared" si="292"/>
        <v>46.242496</v>
      </c>
      <c r="FS242" s="59">
        <f t="shared" si="292"/>
        <v>46.998033</v>
      </c>
      <c r="FT242" s="59">
        <f t="shared" si="292"/>
        <v>11.07258</v>
      </c>
      <c r="FU242" s="59">
        <f t="shared" si="292"/>
        <v>5.819326</v>
      </c>
      <c r="FV242" s="59">
        <f t="shared" si="292"/>
        <v>6.002018</v>
      </c>
      <c r="FW242" s="59">
        <f t="shared" si="292"/>
        <v>32.906226</v>
      </c>
      <c r="FX242" s="59">
        <f t="shared" si="292"/>
        <v>48.568268</v>
      </c>
      <c r="FY242" s="59"/>
      <c r="FZ242" s="59"/>
      <c r="GA242" s="59"/>
      <c r="GB242" s="59"/>
      <c r="GC242" s="59"/>
      <c r="GD242" s="59"/>
      <c r="GE242" s="118"/>
      <c r="GF242" s="118"/>
    </row>
    <row r="243" spans="1:188" ht="15">
      <c r="A243" s="2"/>
      <c r="B243" s="5" t="s">
        <v>582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8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59"/>
      <c r="FA243" s="59"/>
      <c r="FB243" s="59"/>
      <c r="FC243" s="59"/>
      <c r="FD243" s="59"/>
      <c r="FE243" s="59"/>
      <c r="FF243" s="59"/>
      <c r="FG243" s="59"/>
      <c r="FH243" s="59"/>
      <c r="FI243" s="59"/>
      <c r="FJ243" s="59"/>
      <c r="FK243" s="59"/>
      <c r="FL243" s="59"/>
      <c r="FM243" s="59"/>
      <c r="FN243" s="59"/>
      <c r="FO243" s="59"/>
      <c r="FP243" s="59"/>
      <c r="FQ243" s="59"/>
      <c r="FR243" s="59"/>
      <c r="FS243" s="59"/>
      <c r="FT243" s="59"/>
      <c r="FU243" s="59"/>
      <c r="FV243" s="59"/>
      <c r="FW243" s="59"/>
      <c r="FX243" s="59"/>
      <c r="FY243" s="59"/>
      <c r="FZ243" s="59"/>
      <c r="GA243" s="59"/>
      <c r="GB243" s="59"/>
      <c r="GC243" s="59"/>
      <c r="GD243" s="59"/>
      <c r="GE243" s="118"/>
      <c r="GF243" s="118"/>
    </row>
    <row r="244" spans="1:188" ht="15">
      <c r="A244" s="2"/>
      <c r="B244" s="5" t="s">
        <v>583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8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  <c r="GC244" s="59"/>
      <c r="GD244" s="59"/>
      <c r="GE244" s="118"/>
      <c r="GF244" s="118"/>
    </row>
    <row r="245" spans="1:188" ht="15">
      <c r="A245" s="3" t="s">
        <v>584</v>
      </c>
      <c r="B245" s="5" t="s">
        <v>585</v>
      </c>
      <c r="C245" s="59">
        <f>MIN(C237,C239,C242)</f>
        <v>0.02608</v>
      </c>
      <c r="D245" s="59">
        <f aca="true" t="shared" si="293" ref="D245:BO245">MIN(D237,D239,D242)</f>
        <v>0.027</v>
      </c>
      <c r="E245" s="59">
        <f t="shared" si="293"/>
        <v>0.024688</v>
      </c>
      <c r="F245" s="59">
        <f t="shared" si="293"/>
        <v>0.026262</v>
      </c>
      <c r="G245" s="59">
        <f t="shared" si="293"/>
        <v>0.022285</v>
      </c>
      <c r="H245" s="59">
        <f t="shared" si="293"/>
        <v>0.027</v>
      </c>
      <c r="I245" s="59">
        <f t="shared" si="293"/>
        <v>0.027</v>
      </c>
      <c r="J245" s="59">
        <f t="shared" si="293"/>
        <v>0.027</v>
      </c>
      <c r="K245" s="59">
        <f t="shared" si="293"/>
        <v>0.027</v>
      </c>
      <c r="L245" s="59">
        <f t="shared" si="293"/>
        <v>0.021895</v>
      </c>
      <c r="M245" s="59">
        <f t="shared" si="293"/>
        <v>0.020947</v>
      </c>
      <c r="N245" s="59">
        <f t="shared" si="293"/>
        <v>0.025712</v>
      </c>
      <c r="O245" s="59">
        <f t="shared" si="293"/>
        <v>0.025353</v>
      </c>
      <c r="P245" s="59">
        <f t="shared" si="293"/>
        <v>0.027</v>
      </c>
      <c r="Q245" s="59">
        <f t="shared" si="293"/>
        <v>0.02601</v>
      </c>
      <c r="R245" s="59">
        <f t="shared" si="293"/>
        <v>0.023909</v>
      </c>
      <c r="S245" s="59">
        <f t="shared" si="293"/>
        <v>0.021014</v>
      </c>
      <c r="T245" s="59">
        <f t="shared" si="293"/>
        <v>0.019301</v>
      </c>
      <c r="U245" s="59">
        <f t="shared" si="293"/>
        <v>0.018801</v>
      </c>
      <c r="V245" s="59">
        <f t="shared" si="293"/>
        <v>0.027</v>
      </c>
      <c r="W245" s="58">
        <f t="shared" si="293"/>
        <v>0.027</v>
      </c>
      <c r="X245" s="59">
        <f t="shared" si="293"/>
        <v>0.010756</v>
      </c>
      <c r="Y245" s="59">
        <f t="shared" si="293"/>
        <v>0.019498</v>
      </c>
      <c r="Z245" s="59">
        <f t="shared" si="293"/>
        <v>0.018915</v>
      </c>
      <c r="AA245" s="59">
        <f t="shared" si="293"/>
        <v>0.024995</v>
      </c>
      <c r="AB245" s="59">
        <f t="shared" si="293"/>
        <v>0.025023</v>
      </c>
      <c r="AC245" s="59">
        <f t="shared" si="293"/>
        <v>0.015982</v>
      </c>
      <c r="AD245" s="59">
        <f t="shared" si="293"/>
        <v>0.014693</v>
      </c>
      <c r="AE245" s="59">
        <f t="shared" si="293"/>
        <v>0.007814</v>
      </c>
      <c r="AF245" s="59">
        <f t="shared" si="293"/>
        <v>0.006674</v>
      </c>
      <c r="AG245" s="59">
        <f t="shared" si="293"/>
        <v>0.012695</v>
      </c>
      <c r="AH245" s="59">
        <f t="shared" si="293"/>
        <v>0.017123</v>
      </c>
      <c r="AI245" s="59">
        <f t="shared" si="293"/>
        <v>0.027</v>
      </c>
      <c r="AJ245" s="59">
        <f t="shared" si="293"/>
        <v>0.018788</v>
      </c>
      <c r="AK245" s="59">
        <f t="shared" si="293"/>
        <v>0.01628</v>
      </c>
      <c r="AL245" s="59">
        <f t="shared" si="293"/>
        <v>0.027</v>
      </c>
      <c r="AM245" s="59">
        <f t="shared" si="293"/>
        <v>0.016449</v>
      </c>
      <c r="AN245" s="59">
        <f t="shared" si="293"/>
        <v>0.022903</v>
      </c>
      <c r="AO245" s="59">
        <f t="shared" si="293"/>
        <v>0.022656</v>
      </c>
      <c r="AP245" s="59">
        <f t="shared" si="293"/>
        <v>0.025541</v>
      </c>
      <c r="AQ245" s="59">
        <f t="shared" si="293"/>
        <v>0.015559</v>
      </c>
      <c r="AR245" s="59">
        <f t="shared" si="293"/>
        <v>0.02544</v>
      </c>
      <c r="AS245" s="59">
        <f t="shared" si="293"/>
        <v>0.011618</v>
      </c>
      <c r="AT245" s="59">
        <f t="shared" si="293"/>
        <v>0.026714</v>
      </c>
      <c r="AU245" s="59">
        <f t="shared" si="293"/>
        <v>0.019188</v>
      </c>
      <c r="AV245" s="59">
        <f t="shared" si="293"/>
        <v>0.025359</v>
      </c>
      <c r="AW245" s="59">
        <f t="shared" si="293"/>
        <v>0.020596</v>
      </c>
      <c r="AX245" s="59">
        <f t="shared" si="293"/>
        <v>0.016798</v>
      </c>
      <c r="AY245" s="59">
        <f t="shared" si="293"/>
        <v>0.027</v>
      </c>
      <c r="AZ245" s="59">
        <f t="shared" si="293"/>
        <v>0.018818</v>
      </c>
      <c r="BA245" s="59">
        <f t="shared" si="293"/>
        <v>0.021894</v>
      </c>
      <c r="BB245" s="59">
        <f t="shared" si="293"/>
        <v>0.019684</v>
      </c>
      <c r="BC245" s="59">
        <f t="shared" si="293"/>
        <v>0.024176</v>
      </c>
      <c r="BD245" s="59">
        <f t="shared" si="293"/>
        <v>0.027</v>
      </c>
      <c r="BE245" s="59">
        <f t="shared" si="293"/>
        <v>0.022816</v>
      </c>
      <c r="BF245" s="59">
        <f t="shared" si="293"/>
        <v>0.026952</v>
      </c>
      <c r="BG245" s="59">
        <f t="shared" si="293"/>
        <v>0.027</v>
      </c>
      <c r="BH245" s="59">
        <f t="shared" si="293"/>
        <v>0.021419</v>
      </c>
      <c r="BI245" s="59">
        <f t="shared" si="293"/>
        <v>0.008433</v>
      </c>
      <c r="BJ245" s="59">
        <f t="shared" si="293"/>
        <v>0.023164</v>
      </c>
      <c r="BK245" s="59">
        <f t="shared" si="293"/>
        <v>0.024459</v>
      </c>
      <c r="BL245" s="59">
        <f t="shared" si="293"/>
        <v>0.027</v>
      </c>
      <c r="BM245" s="59">
        <f t="shared" si="293"/>
        <v>0.020834</v>
      </c>
      <c r="BN245" s="59">
        <f t="shared" si="293"/>
        <v>0.027</v>
      </c>
      <c r="BO245" s="59">
        <f t="shared" si="293"/>
        <v>0.015203</v>
      </c>
      <c r="BP245" s="59">
        <f aca="true" t="shared" si="294" ref="BP245:EA245">MIN(BP237,BP239,BP242)</f>
        <v>0.021702</v>
      </c>
      <c r="BQ245" s="59">
        <f t="shared" si="294"/>
        <v>0.021759</v>
      </c>
      <c r="BR245" s="59">
        <f t="shared" si="294"/>
        <v>0.0047</v>
      </c>
      <c r="BS245" s="59">
        <f t="shared" si="294"/>
        <v>0.002231</v>
      </c>
      <c r="BT245" s="59">
        <f t="shared" si="294"/>
        <v>0.004075</v>
      </c>
      <c r="BU245" s="59">
        <f t="shared" si="294"/>
        <v>0.013289</v>
      </c>
      <c r="BV245" s="59">
        <f t="shared" si="294"/>
        <v>0.011775</v>
      </c>
      <c r="BW245" s="59">
        <f t="shared" si="294"/>
        <v>0.0155</v>
      </c>
      <c r="BX245" s="59">
        <f t="shared" si="294"/>
        <v>0.016599</v>
      </c>
      <c r="BY245" s="59">
        <f t="shared" si="294"/>
        <v>0.023781</v>
      </c>
      <c r="BZ245" s="59">
        <f t="shared" si="294"/>
        <v>0.026312</v>
      </c>
      <c r="CA245" s="59">
        <f t="shared" si="294"/>
        <v>0.023041</v>
      </c>
      <c r="CB245" s="59">
        <f t="shared" si="294"/>
        <v>0.026252</v>
      </c>
      <c r="CC245" s="59">
        <f t="shared" si="294"/>
        <v>0.022199</v>
      </c>
      <c r="CD245" s="59">
        <f t="shared" si="294"/>
        <v>0.01952</v>
      </c>
      <c r="CE245" s="59">
        <f t="shared" si="294"/>
        <v>0.027</v>
      </c>
      <c r="CF245" s="59">
        <f t="shared" si="294"/>
        <v>0.022463</v>
      </c>
      <c r="CG245" s="59">
        <f t="shared" si="294"/>
        <v>0.027</v>
      </c>
      <c r="CH245" s="59">
        <f t="shared" si="294"/>
        <v>0.022188</v>
      </c>
      <c r="CI245" s="59">
        <f t="shared" si="294"/>
        <v>0.02418</v>
      </c>
      <c r="CJ245" s="59">
        <f t="shared" si="294"/>
        <v>0.023469</v>
      </c>
      <c r="CK245" s="59">
        <f t="shared" si="294"/>
        <v>0.006601</v>
      </c>
      <c r="CL245" s="59">
        <f t="shared" si="294"/>
        <v>0.008229</v>
      </c>
      <c r="CM245" s="59">
        <f t="shared" si="294"/>
        <v>0.002274</v>
      </c>
      <c r="CN245" s="59">
        <f t="shared" si="294"/>
        <v>0.027</v>
      </c>
      <c r="CO245" s="59">
        <f t="shared" si="294"/>
        <v>0.02236</v>
      </c>
      <c r="CP245" s="59">
        <f t="shared" si="294"/>
        <v>0.020549</v>
      </c>
      <c r="CQ245" s="59">
        <f t="shared" si="294"/>
        <v>0.012427</v>
      </c>
      <c r="CR245" s="59">
        <f t="shared" si="294"/>
        <v>0.00168</v>
      </c>
      <c r="CS245" s="59">
        <f t="shared" si="294"/>
        <v>0.022658</v>
      </c>
      <c r="CT245" s="59">
        <f t="shared" si="294"/>
        <v>0.00852</v>
      </c>
      <c r="CU245" s="59">
        <f t="shared" si="294"/>
        <v>0.019616</v>
      </c>
      <c r="CV245" s="59">
        <f t="shared" si="294"/>
        <v>0.010979</v>
      </c>
      <c r="CW245" s="59">
        <f t="shared" si="294"/>
        <v>0.024152</v>
      </c>
      <c r="CX245" s="59">
        <f t="shared" si="294"/>
        <v>0.021824</v>
      </c>
      <c r="CY245" s="59">
        <f t="shared" si="294"/>
        <v>0.027</v>
      </c>
      <c r="CZ245" s="59">
        <f t="shared" si="294"/>
        <v>0.026651</v>
      </c>
      <c r="DA245" s="59">
        <f t="shared" si="294"/>
        <v>0.027</v>
      </c>
      <c r="DB245" s="59">
        <f t="shared" si="294"/>
        <v>0.027</v>
      </c>
      <c r="DC245" s="59">
        <f t="shared" si="294"/>
        <v>0.017418</v>
      </c>
      <c r="DD245" s="59">
        <f t="shared" si="294"/>
        <v>0.004684</v>
      </c>
      <c r="DE245" s="59">
        <f t="shared" si="294"/>
        <v>0.01145</v>
      </c>
      <c r="DF245" s="59">
        <f t="shared" si="294"/>
        <v>0.024214</v>
      </c>
      <c r="DG245" s="59">
        <f t="shared" si="294"/>
        <v>0.020453</v>
      </c>
      <c r="DH245" s="59">
        <f t="shared" si="294"/>
        <v>0.020516</v>
      </c>
      <c r="DI245" s="59">
        <f t="shared" si="294"/>
        <v>0.018845</v>
      </c>
      <c r="DJ245" s="59">
        <f t="shared" si="294"/>
        <v>0.020883</v>
      </c>
      <c r="DK245" s="59">
        <f t="shared" si="294"/>
        <v>0.015658</v>
      </c>
      <c r="DL245" s="59">
        <f t="shared" si="294"/>
        <v>0.021967</v>
      </c>
      <c r="DM245" s="59">
        <f t="shared" si="294"/>
        <v>0.019899</v>
      </c>
      <c r="DN245" s="59">
        <f t="shared" si="294"/>
        <v>0.027</v>
      </c>
      <c r="DO245" s="59">
        <f t="shared" si="294"/>
        <v>0.027</v>
      </c>
      <c r="DP245" s="59">
        <f t="shared" si="294"/>
        <v>0.027</v>
      </c>
      <c r="DQ245" s="59">
        <f t="shared" si="294"/>
        <v>0.025885</v>
      </c>
      <c r="DR245" s="59">
        <f t="shared" si="294"/>
        <v>0.024417</v>
      </c>
      <c r="DS245" s="59">
        <f t="shared" si="294"/>
        <v>0.025924</v>
      </c>
      <c r="DT245" s="59">
        <f t="shared" si="294"/>
        <v>0.021729</v>
      </c>
      <c r="DU245" s="59">
        <f t="shared" si="294"/>
        <v>0.027</v>
      </c>
      <c r="DV245" s="59">
        <f t="shared" si="294"/>
        <v>0.027</v>
      </c>
      <c r="DW245" s="59">
        <f t="shared" si="294"/>
        <v>0.021997</v>
      </c>
      <c r="DX245" s="59">
        <f t="shared" si="294"/>
        <v>0.018931</v>
      </c>
      <c r="DY245" s="59">
        <f t="shared" si="294"/>
        <v>0.012928</v>
      </c>
      <c r="DZ245" s="59">
        <f t="shared" si="294"/>
        <v>0.017662</v>
      </c>
      <c r="EA245" s="59">
        <f t="shared" si="294"/>
        <v>0.011712</v>
      </c>
      <c r="EB245" s="59">
        <f aca="true" t="shared" si="295" ref="EB245:FX245">MIN(EB237,EB239,EB242)</f>
        <v>0.027</v>
      </c>
      <c r="EC245" s="59">
        <f t="shared" si="295"/>
        <v>0.026621</v>
      </c>
      <c r="ED245" s="59">
        <f t="shared" si="295"/>
        <v>0.004316</v>
      </c>
      <c r="EE245" s="59">
        <f t="shared" si="295"/>
        <v>0.027</v>
      </c>
      <c r="EF245" s="59">
        <f t="shared" si="295"/>
        <v>0.019595</v>
      </c>
      <c r="EG245" s="59">
        <f t="shared" si="295"/>
        <v>0.026536</v>
      </c>
      <c r="EH245" s="59">
        <f t="shared" si="295"/>
        <v>0.025053</v>
      </c>
      <c r="EI245" s="59">
        <f t="shared" si="295"/>
        <v>0.027</v>
      </c>
      <c r="EJ245" s="59">
        <f t="shared" si="295"/>
        <v>0.027</v>
      </c>
      <c r="EK245" s="59">
        <f t="shared" si="295"/>
        <v>0.007595</v>
      </c>
      <c r="EL245" s="59">
        <f t="shared" si="295"/>
        <v>0.002116</v>
      </c>
      <c r="EM245" s="59">
        <f t="shared" si="295"/>
        <v>0.016308</v>
      </c>
      <c r="EN245" s="59">
        <f t="shared" si="295"/>
        <v>0.027</v>
      </c>
      <c r="EO245" s="59">
        <f t="shared" si="295"/>
        <v>0.027</v>
      </c>
      <c r="EP245" s="59">
        <f t="shared" si="295"/>
        <v>0.020586</v>
      </c>
      <c r="EQ245" s="59">
        <f t="shared" si="295"/>
        <v>0.010265</v>
      </c>
      <c r="ER245" s="59">
        <f t="shared" si="295"/>
        <v>0.020194</v>
      </c>
      <c r="ES245" s="59">
        <f t="shared" si="295"/>
        <v>0.023558</v>
      </c>
      <c r="ET245" s="59">
        <f t="shared" si="295"/>
        <v>0.027</v>
      </c>
      <c r="EU245" s="59">
        <f t="shared" si="295"/>
        <v>0.027</v>
      </c>
      <c r="EV245" s="59">
        <f t="shared" si="295"/>
        <v>0.010965</v>
      </c>
      <c r="EW245" s="59">
        <f t="shared" si="295"/>
        <v>0.006053</v>
      </c>
      <c r="EX245" s="59">
        <f t="shared" si="295"/>
        <v>0.00391</v>
      </c>
      <c r="EY245" s="59">
        <f t="shared" si="295"/>
        <v>0.027</v>
      </c>
      <c r="EZ245" s="59">
        <f t="shared" si="295"/>
        <v>0.022942</v>
      </c>
      <c r="FA245" s="59">
        <f t="shared" si="295"/>
        <v>0.010542</v>
      </c>
      <c r="FB245" s="59">
        <f t="shared" si="295"/>
        <v>0.011505</v>
      </c>
      <c r="FC245" s="59">
        <f t="shared" si="295"/>
        <v>0.02255</v>
      </c>
      <c r="FD245" s="59">
        <f t="shared" si="295"/>
        <v>0.024438</v>
      </c>
      <c r="FE245" s="59">
        <f t="shared" si="295"/>
        <v>0.014181</v>
      </c>
      <c r="FF245" s="59">
        <f t="shared" si="295"/>
        <v>0.027</v>
      </c>
      <c r="FG245" s="59">
        <f t="shared" si="295"/>
        <v>0.027</v>
      </c>
      <c r="FH245" s="59">
        <f t="shared" si="295"/>
        <v>0.019772</v>
      </c>
      <c r="FI245" s="59">
        <f t="shared" si="295"/>
        <v>0.0062</v>
      </c>
      <c r="FJ245" s="59">
        <f t="shared" si="295"/>
        <v>0.019438</v>
      </c>
      <c r="FK245" s="59">
        <f t="shared" si="295"/>
        <v>0.010845</v>
      </c>
      <c r="FL245" s="59">
        <f t="shared" si="295"/>
        <v>0.027</v>
      </c>
      <c r="FM245" s="59">
        <f t="shared" si="295"/>
        <v>0.018414</v>
      </c>
      <c r="FN245" s="59">
        <f t="shared" si="295"/>
        <v>0.027</v>
      </c>
      <c r="FO245" s="59">
        <f t="shared" si="295"/>
        <v>0.008347</v>
      </c>
      <c r="FP245" s="59">
        <f t="shared" si="295"/>
        <v>0.012143</v>
      </c>
      <c r="FQ245" s="59">
        <f t="shared" si="295"/>
        <v>0.01688</v>
      </c>
      <c r="FR245" s="59">
        <f t="shared" si="295"/>
        <v>0.011565</v>
      </c>
      <c r="FS245" s="59">
        <f t="shared" si="295"/>
        <v>0.018299</v>
      </c>
      <c r="FT245" s="59">
        <f t="shared" si="295"/>
        <v>0.016201</v>
      </c>
      <c r="FU245" s="59">
        <f t="shared" si="295"/>
        <v>0.018345</v>
      </c>
      <c r="FV245" s="59">
        <f t="shared" si="295"/>
        <v>0.015032</v>
      </c>
      <c r="FW245" s="59">
        <f t="shared" si="295"/>
        <v>0.021498</v>
      </c>
      <c r="FX245" s="59">
        <f t="shared" si="295"/>
        <v>0.019675</v>
      </c>
      <c r="FY245" s="59"/>
      <c r="FZ245" s="59"/>
      <c r="GA245" s="59"/>
      <c r="GB245" s="59"/>
      <c r="GC245" s="59"/>
      <c r="GD245" s="59"/>
      <c r="GE245" s="118"/>
      <c r="GF245" s="118"/>
    </row>
    <row r="246" spans="1:188" ht="15">
      <c r="A246" s="2"/>
      <c r="B246" s="5" t="s">
        <v>586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8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118"/>
      <c r="GF246" s="118"/>
    </row>
    <row r="247" spans="1:188" ht="15">
      <c r="A247" s="3" t="s">
        <v>587</v>
      </c>
      <c r="B247" s="5" t="s">
        <v>588</v>
      </c>
      <c r="C247" s="60">
        <v>0.02608</v>
      </c>
      <c r="D247" s="60">
        <v>0.027</v>
      </c>
      <c r="E247" s="60">
        <v>0.024687999999999998</v>
      </c>
      <c r="F247" s="60">
        <v>0.026262</v>
      </c>
      <c r="G247" s="60">
        <v>0.022285</v>
      </c>
      <c r="H247" s="60">
        <v>0.027</v>
      </c>
      <c r="I247" s="60">
        <v>0.027</v>
      </c>
      <c r="J247" s="60">
        <v>0.027</v>
      </c>
      <c r="K247" s="60">
        <v>0.027</v>
      </c>
      <c r="L247" s="60">
        <v>0.021895</v>
      </c>
      <c r="M247" s="60">
        <v>0.020947</v>
      </c>
      <c r="N247" s="60">
        <v>0.025712</v>
      </c>
      <c r="O247" s="60">
        <v>0.025353</v>
      </c>
      <c r="P247" s="60">
        <v>0.027</v>
      </c>
      <c r="Q247" s="60">
        <v>0.026010000000000002</v>
      </c>
      <c r="R247" s="60">
        <v>0.023909</v>
      </c>
      <c r="S247" s="60">
        <v>0.021013999999999998</v>
      </c>
      <c r="T247" s="60">
        <v>0.019301</v>
      </c>
      <c r="U247" s="60">
        <v>0.018801</v>
      </c>
      <c r="V247" s="60">
        <v>0.027</v>
      </c>
      <c r="W247" s="119">
        <v>0.027</v>
      </c>
      <c r="X247" s="60">
        <v>0.010756</v>
      </c>
      <c r="Y247" s="60">
        <v>0.019498</v>
      </c>
      <c r="Z247" s="60">
        <v>0.018914999999999998</v>
      </c>
      <c r="AA247" s="60">
        <v>0.024995</v>
      </c>
      <c r="AB247" s="60">
        <v>0.025023</v>
      </c>
      <c r="AC247" s="60">
        <v>0.015982</v>
      </c>
      <c r="AD247" s="60">
        <v>0.014693</v>
      </c>
      <c r="AE247" s="60">
        <v>0.007814</v>
      </c>
      <c r="AF247" s="60">
        <v>0.006674</v>
      </c>
      <c r="AG247" s="60">
        <v>0.012695</v>
      </c>
      <c r="AH247" s="60">
        <v>0.017123000000000003</v>
      </c>
      <c r="AI247" s="60">
        <v>0.027</v>
      </c>
      <c r="AJ247" s="60">
        <v>0.018788</v>
      </c>
      <c r="AK247" s="60">
        <v>0.016280000000000003</v>
      </c>
      <c r="AL247" s="60">
        <v>0.027</v>
      </c>
      <c r="AM247" s="60">
        <v>0.016449000000000002</v>
      </c>
      <c r="AN247" s="60">
        <v>0.022903</v>
      </c>
      <c r="AO247" s="60">
        <v>0.022656</v>
      </c>
      <c r="AP247" s="60">
        <v>0.025541</v>
      </c>
      <c r="AQ247" s="60">
        <v>0.015559</v>
      </c>
      <c r="AR247" s="60">
        <v>0.02544</v>
      </c>
      <c r="AS247" s="60">
        <v>0.011618</v>
      </c>
      <c r="AT247" s="60">
        <v>0.026713999999999998</v>
      </c>
      <c r="AU247" s="60">
        <v>0.019188</v>
      </c>
      <c r="AV247" s="60">
        <v>0.025359000000000003</v>
      </c>
      <c r="AW247" s="60">
        <v>0.020596</v>
      </c>
      <c r="AX247" s="60">
        <v>0.016797999999999997</v>
      </c>
      <c r="AY247" s="60">
        <v>0.027</v>
      </c>
      <c r="AZ247" s="60">
        <v>0.018818</v>
      </c>
      <c r="BA247" s="60">
        <v>0.021893999999999997</v>
      </c>
      <c r="BB247" s="60">
        <v>0.019684</v>
      </c>
      <c r="BC247" s="60">
        <v>0.024176</v>
      </c>
      <c r="BD247" s="60">
        <v>0.027</v>
      </c>
      <c r="BE247" s="60">
        <v>0.022816</v>
      </c>
      <c r="BF247" s="60">
        <v>0.026952</v>
      </c>
      <c r="BG247" s="60">
        <v>0.027</v>
      </c>
      <c r="BH247" s="60">
        <v>0.021419</v>
      </c>
      <c r="BI247" s="60">
        <v>0.008433</v>
      </c>
      <c r="BJ247" s="60">
        <v>0.023164</v>
      </c>
      <c r="BK247" s="60">
        <v>0.024458999999999998</v>
      </c>
      <c r="BL247" s="60">
        <v>0.027</v>
      </c>
      <c r="BM247" s="60">
        <v>0.020834</v>
      </c>
      <c r="BN247" s="60">
        <v>0.027</v>
      </c>
      <c r="BO247" s="60">
        <v>0.015203</v>
      </c>
      <c r="BP247" s="60">
        <v>0.021702000000000003</v>
      </c>
      <c r="BQ247" s="60">
        <v>0.021759</v>
      </c>
      <c r="BR247" s="60">
        <v>0.0047</v>
      </c>
      <c r="BS247" s="60">
        <v>0.002231</v>
      </c>
      <c r="BT247" s="60">
        <v>0.0040750000000000005</v>
      </c>
      <c r="BU247" s="60">
        <v>0.013289</v>
      </c>
      <c r="BV247" s="60">
        <v>0.011775</v>
      </c>
      <c r="BW247" s="60">
        <v>0.0155</v>
      </c>
      <c r="BX247" s="60">
        <v>0.016599</v>
      </c>
      <c r="BY247" s="60">
        <v>0.023781</v>
      </c>
      <c r="BZ247" s="60">
        <v>0.026312000000000002</v>
      </c>
      <c r="CA247" s="60">
        <v>0.023041</v>
      </c>
      <c r="CB247" s="60">
        <v>0.026251999999999998</v>
      </c>
      <c r="CC247" s="60">
        <v>0.022199</v>
      </c>
      <c r="CD247" s="60">
        <v>0.01952</v>
      </c>
      <c r="CE247" s="60">
        <v>0.027</v>
      </c>
      <c r="CF247" s="60">
        <v>0.022463</v>
      </c>
      <c r="CG247" s="60">
        <v>0.027</v>
      </c>
      <c r="CH247" s="60">
        <v>0.022188</v>
      </c>
      <c r="CI247" s="60">
        <v>0.02418</v>
      </c>
      <c r="CJ247" s="60">
        <v>0.023469</v>
      </c>
      <c r="CK247" s="60">
        <v>0.006601</v>
      </c>
      <c r="CL247" s="60">
        <v>0.008228999999999998</v>
      </c>
      <c r="CM247" s="60">
        <v>0.002274</v>
      </c>
      <c r="CN247" s="60">
        <v>0.027</v>
      </c>
      <c r="CO247" s="60">
        <v>0.022359999999999998</v>
      </c>
      <c r="CP247" s="60">
        <v>0.020548999999999998</v>
      </c>
      <c r="CQ247" s="60">
        <v>0.012426999999999999</v>
      </c>
      <c r="CR247" s="60">
        <v>0.0016799999999999999</v>
      </c>
      <c r="CS247" s="60">
        <v>0.022658</v>
      </c>
      <c r="CT247" s="60">
        <v>0.00852</v>
      </c>
      <c r="CU247" s="60">
        <v>0.019615999999999998</v>
      </c>
      <c r="CV247" s="60">
        <v>0.010979</v>
      </c>
      <c r="CW247" s="60">
        <v>0.024152</v>
      </c>
      <c r="CX247" s="60">
        <v>0.021824000000000003</v>
      </c>
      <c r="CY247" s="60">
        <v>0.027</v>
      </c>
      <c r="CZ247" s="60">
        <v>0.026651</v>
      </c>
      <c r="DA247" s="60">
        <v>0.027</v>
      </c>
      <c r="DB247" s="60">
        <v>0.027</v>
      </c>
      <c r="DC247" s="60">
        <v>0.017418</v>
      </c>
      <c r="DD247" s="60">
        <v>0.004684</v>
      </c>
      <c r="DE247" s="60">
        <v>0.01145</v>
      </c>
      <c r="DF247" s="60">
        <v>0.024214</v>
      </c>
      <c r="DG247" s="60">
        <v>0.020453</v>
      </c>
      <c r="DH247" s="60">
        <v>0.020516</v>
      </c>
      <c r="DI247" s="60">
        <v>0.018844999999999997</v>
      </c>
      <c r="DJ247" s="60">
        <v>0.020883</v>
      </c>
      <c r="DK247" s="60">
        <v>0.015658</v>
      </c>
      <c r="DL247" s="60">
        <v>0.021967</v>
      </c>
      <c r="DM247" s="60">
        <v>0.019899</v>
      </c>
      <c r="DN247" s="60">
        <v>0.027</v>
      </c>
      <c r="DO247" s="60">
        <v>0.027</v>
      </c>
      <c r="DP247" s="60">
        <v>0.027</v>
      </c>
      <c r="DQ247" s="60">
        <v>0.025885000000000002</v>
      </c>
      <c r="DR247" s="60">
        <v>0.024417</v>
      </c>
      <c r="DS247" s="60">
        <v>0.025924</v>
      </c>
      <c r="DT247" s="60">
        <v>0.021729</v>
      </c>
      <c r="DU247" s="60">
        <v>0.027</v>
      </c>
      <c r="DV247" s="60">
        <v>0.027</v>
      </c>
      <c r="DW247" s="60">
        <v>0.021997</v>
      </c>
      <c r="DX247" s="60">
        <v>0.018931</v>
      </c>
      <c r="DY247" s="60">
        <v>0.012928</v>
      </c>
      <c r="DZ247" s="60">
        <v>0.017662</v>
      </c>
      <c r="EA247" s="60">
        <v>0.011712</v>
      </c>
      <c r="EB247" s="60">
        <v>0.027</v>
      </c>
      <c r="EC247" s="60">
        <v>0.026621</v>
      </c>
      <c r="ED247" s="60">
        <v>0.0043159999999999995</v>
      </c>
      <c r="EE247" s="60">
        <v>0.027</v>
      </c>
      <c r="EF247" s="60">
        <v>0.019594999999999998</v>
      </c>
      <c r="EG247" s="60">
        <v>0.026536</v>
      </c>
      <c r="EH247" s="60">
        <v>0.025053000000000002</v>
      </c>
      <c r="EI247" s="60">
        <v>0.027</v>
      </c>
      <c r="EJ247" s="60">
        <v>0.027</v>
      </c>
      <c r="EK247" s="60">
        <v>0.007594999999999999</v>
      </c>
      <c r="EL247" s="60">
        <v>0.0021160000000000003</v>
      </c>
      <c r="EM247" s="60">
        <v>0.016308</v>
      </c>
      <c r="EN247" s="60">
        <v>0.027</v>
      </c>
      <c r="EO247" s="60">
        <v>0.027</v>
      </c>
      <c r="EP247" s="60">
        <v>0.020586</v>
      </c>
      <c r="EQ247" s="60">
        <v>0.010265</v>
      </c>
      <c r="ER247" s="60">
        <v>0.020194</v>
      </c>
      <c r="ES247" s="60">
        <v>0.023558</v>
      </c>
      <c r="ET247" s="60">
        <v>0.027</v>
      </c>
      <c r="EU247" s="60">
        <v>0.027</v>
      </c>
      <c r="EV247" s="60">
        <v>0.010964999999999999</v>
      </c>
      <c r="EW247" s="60">
        <v>0.006053</v>
      </c>
      <c r="EX247" s="60">
        <v>0.00391</v>
      </c>
      <c r="EY247" s="60">
        <v>0.027</v>
      </c>
      <c r="EZ247" s="60">
        <v>0.022942</v>
      </c>
      <c r="FA247" s="60">
        <v>0.010542</v>
      </c>
      <c r="FB247" s="60">
        <v>0.011505000000000001</v>
      </c>
      <c r="FC247" s="60">
        <v>0.02255</v>
      </c>
      <c r="FD247" s="60">
        <v>0.024437999999999998</v>
      </c>
      <c r="FE247" s="60">
        <v>0.014181</v>
      </c>
      <c r="FF247" s="60">
        <v>0.027</v>
      </c>
      <c r="FG247" s="60">
        <v>0.027</v>
      </c>
      <c r="FH247" s="60">
        <v>0.019771999999999998</v>
      </c>
      <c r="FI247" s="60">
        <v>0.0062</v>
      </c>
      <c r="FJ247" s="60">
        <v>0.019438</v>
      </c>
      <c r="FK247" s="60">
        <v>0.010845</v>
      </c>
      <c r="FL247" s="60">
        <v>0.027</v>
      </c>
      <c r="FM247" s="60">
        <v>0.018414</v>
      </c>
      <c r="FN247" s="60">
        <v>0.027</v>
      </c>
      <c r="FO247" s="60">
        <v>0.008347</v>
      </c>
      <c r="FP247" s="60">
        <v>0.012143000000000001</v>
      </c>
      <c r="FQ247" s="60">
        <v>0.01688</v>
      </c>
      <c r="FR247" s="60">
        <v>0.011564999999999999</v>
      </c>
      <c r="FS247" s="60">
        <v>0.018299</v>
      </c>
      <c r="FT247" s="60">
        <v>0.016201</v>
      </c>
      <c r="FU247" s="60">
        <v>0.018345</v>
      </c>
      <c r="FV247" s="60">
        <v>0.015032</v>
      </c>
      <c r="FW247" s="60">
        <v>0.021498</v>
      </c>
      <c r="FX247" s="60">
        <v>0.019675</v>
      </c>
      <c r="FY247" s="60"/>
      <c r="FZ247" s="120"/>
      <c r="GA247" s="120"/>
      <c r="GB247" s="120"/>
      <c r="GC247" s="120"/>
      <c r="GD247" s="120"/>
      <c r="GE247" s="22"/>
      <c r="GF247" s="22"/>
    </row>
    <row r="248" spans="1:188" ht="15">
      <c r="A248" s="3" t="s">
        <v>589</v>
      </c>
      <c r="B248" s="5" t="s">
        <v>590</v>
      </c>
      <c r="C248" s="59">
        <f aca="true" t="shared" si="296" ref="C248:BN248">IF(C247&gt;0,C247,C245)</f>
        <v>0.02608</v>
      </c>
      <c r="D248" s="59">
        <f t="shared" si="296"/>
        <v>0.027</v>
      </c>
      <c r="E248" s="59">
        <f t="shared" si="296"/>
        <v>0.024687999999999998</v>
      </c>
      <c r="F248" s="59">
        <f t="shared" si="296"/>
        <v>0.026262</v>
      </c>
      <c r="G248" s="59">
        <f t="shared" si="296"/>
        <v>0.022285</v>
      </c>
      <c r="H248" s="59">
        <f t="shared" si="296"/>
        <v>0.027</v>
      </c>
      <c r="I248" s="59">
        <f t="shared" si="296"/>
        <v>0.027</v>
      </c>
      <c r="J248" s="59">
        <f t="shared" si="296"/>
        <v>0.027</v>
      </c>
      <c r="K248" s="59">
        <f t="shared" si="296"/>
        <v>0.027</v>
      </c>
      <c r="L248" s="59">
        <f t="shared" si="296"/>
        <v>0.021895</v>
      </c>
      <c r="M248" s="59">
        <f t="shared" si="296"/>
        <v>0.020947</v>
      </c>
      <c r="N248" s="59">
        <f t="shared" si="296"/>
        <v>0.025712</v>
      </c>
      <c r="O248" s="59">
        <f t="shared" si="296"/>
        <v>0.025353</v>
      </c>
      <c r="P248" s="59">
        <f t="shared" si="296"/>
        <v>0.027</v>
      </c>
      <c r="Q248" s="59">
        <f t="shared" si="296"/>
        <v>0.026010000000000002</v>
      </c>
      <c r="R248" s="59">
        <f t="shared" si="296"/>
        <v>0.023909</v>
      </c>
      <c r="S248" s="59">
        <f t="shared" si="296"/>
        <v>0.021013999999999998</v>
      </c>
      <c r="T248" s="59">
        <f t="shared" si="296"/>
        <v>0.019301</v>
      </c>
      <c r="U248" s="59">
        <f t="shared" si="296"/>
        <v>0.018801</v>
      </c>
      <c r="V248" s="59">
        <f t="shared" si="296"/>
        <v>0.027</v>
      </c>
      <c r="W248" s="58">
        <f t="shared" si="296"/>
        <v>0.027</v>
      </c>
      <c r="X248" s="59">
        <f t="shared" si="296"/>
        <v>0.010756</v>
      </c>
      <c r="Y248" s="59">
        <f t="shared" si="296"/>
        <v>0.019498</v>
      </c>
      <c r="Z248" s="59">
        <f t="shared" si="296"/>
        <v>0.018914999999999998</v>
      </c>
      <c r="AA248" s="59">
        <f t="shared" si="296"/>
        <v>0.024995</v>
      </c>
      <c r="AB248" s="59">
        <f t="shared" si="296"/>
        <v>0.025023</v>
      </c>
      <c r="AC248" s="59">
        <f t="shared" si="296"/>
        <v>0.015982</v>
      </c>
      <c r="AD248" s="59">
        <f t="shared" si="296"/>
        <v>0.014693</v>
      </c>
      <c r="AE248" s="59">
        <f t="shared" si="296"/>
        <v>0.007814</v>
      </c>
      <c r="AF248" s="59">
        <f t="shared" si="296"/>
        <v>0.006674</v>
      </c>
      <c r="AG248" s="59">
        <f t="shared" si="296"/>
        <v>0.012695</v>
      </c>
      <c r="AH248" s="59">
        <f t="shared" si="296"/>
        <v>0.017123000000000003</v>
      </c>
      <c r="AI248" s="59">
        <f t="shared" si="296"/>
        <v>0.027</v>
      </c>
      <c r="AJ248" s="59">
        <f t="shared" si="296"/>
        <v>0.018788</v>
      </c>
      <c r="AK248" s="59">
        <f t="shared" si="296"/>
        <v>0.016280000000000003</v>
      </c>
      <c r="AL248" s="59">
        <f t="shared" si="296"/>
        <v>0.027</v>
      </c>
      <c r="AM248" s="59">
        <f t="shared" si="296"/>
        <v>0.016449000000000002</v>
      </c>
      <c r="AN248" s="59">
        <f t="shared" si="296"/>
        <v>0.022903</v>
      </c>
      <c r="AO248" s="59">
        <f t="shared" si="296"/>
        <v>0.022656</v>
      </c>
      <c r="AP248" s="59">
        <f t="shared" si="296"/>
        <v>0.025541</v>
      </c>
      <c r="AQ248" s="59">
        <f t="shared" si="296"/>
        <v>0.015559</v>
      </c>
      <c r="AR248" s="59">
        <f t="shared" si="296"/>
        <v>0.02544</v>
      </c>
      <c r="AS248" s="59">
        <f t="shared" si="296"/>
        <v>0.011618</v>
      </c>
      <c r="AT248" s="59">
        <f t="shared" si="296"/>
        <v>0.026713999999999998</v>
      </c>
      <c r="AU248" s="59">
        <f t="shared" si="296"/>
        <v>0.019188</v>
      </c>
      <c r="AV248" s="59">
        <f t="shared" si="296"/>
        <v>0.025359000000000003</v>
      </c>
      <c r="AW248" s="59">
        <f t="shared" si="296"/>
        <v>0.020596</v>
      </c>
      <c r="AX248" s="59">
        <f t="shared" si="296"/>
        <v>0.016797999999999997</v>
      </c>
      <c r="AY248" s="59">
        <f t="shared" si="296"/>
        <v>0.027</v>
      </c>
      <c r="AZ248" s="59">
        <f t="shared" si="296"/>
        <v>0.018818</v>
      </c>
      <c r="BA248" s="59">
        <f t="shared" si="296"/>
        <v>0.021893999999999997</v>
      </c>
      <c r="BB248" s="59">
        <f t="shared" si="296"/>
        <v>0.019684</v>
      </c>
      <c r="BC248" s="59">
        <f t="shared" si="296"/>
        <v>0.024176</v>
      </c>
      <c r="BD248" s="59">
        <f t="shared" si="296"/>
        <v>0.027</v>
      </c>
      <c r="BE248" s="59">
        <f t="shared" si="296"/>
        <v>0.022816</v>
      </c>
      <c r="BF248" s="59">
        <f t="shared" si="296"/>
        <v>0.026952</v>
      </c>
      <c r="BG248" s="59">
        <f t="shared" si="296"/>
        <v>0.027</v>
      </c>
      <c r="BH248" s="59">
        <f t="shared" si="296"/>
        <v>0.021419</v>
      </c>
      <c r="BI248" s="59">
        <f t="shared" si="296"/>
        <v>0.008433</v>
      </c>
      <c r="BJ248" s="59">
        <f t="shared" si="296"/>
        <v>0.023164</v>
      </c>
      <c r="BK248" s="59">
        <f t="shared" si="296"/>
        <v>0.024458999999999998</v>
      </c>
      <c r="BL248" s="59">
        <f t="shared" si="296"/>
        <v>0.027</v>
      </c>
      <c r="BM248" s="59">
        <f t="shared" si="296"/>
        <v>0.020834</v>
      </c>
      <c r="BN248" s="59">
        <f t="shared" si="296"/>
        <v>0.027</v>
      </c>
      <c r="BO248" s="59">
        <f aca="true" t="shared" si="297" ref="BO248:DZ248">IF(BO247&gt;0,BO247,BO245)</f>
        <v>0.015203</v>
      </c>
      <c r="BP248" s="59">
        <f t="shared" si="297"/>
        <v>0.021702000000000003</v>
      </c>
      <c r="BQ248" s="59">
        <f t="shared" si="297"/>
        <v>0.021759</v>
      </c>
      <c r="BR248" s="59">
        <f t="shared" si="297"/>
        <v>0.0047</v>
      </c>
      <c r="BS248" s="59">
        <f t="shared" si="297"/>
        <v>0.002231</v>
      </c>
      <c r="BT248" s="59">
        <f t="shared" si="297"/>
        <v>0.0040750000000000005</v>
      </c>
      <c r="BU248" s="59">
        <f t="shared" si="297"/>
        <v>0.013289</v>
      </c>
      <c r="BV248" s="59">
        <f t="shared" si="297"/>
        <v>0.011775</v>
      </c>
      <c r="BW248" s="59">
        <f t="shared" si="297"/>
        <v>0.0155</v>
      </c>
      <c r="BX248" s="59">
        <f t="shared" si="297"/>
        <v>0.016599</v>
      </c>
      <c r="BY248" s="59">
        <f t="shared" si="297"/>
        <v>0.023781</v>
      </c>
      <c r="BZ248" s="59">
        <f t="shared" si="297"/>
        <v>0.026312000000000002</v>
      </c>
      <c r="CA248" s="59">
        <f t="shared" si="297"/>
        <v>0.023041</v>
      </c>
      <c r="CB248" s="59">
        <f t="shared" si="297"/>
        <v>0.026251999999999998</v>
      </c>
      <c r="CC248" s="59">
        <f t="shared" si="297"/>
        <v>0.022199</v>
      </c>
      <c r="CD248" s="59">
        <f t="shared" si="297"/>
        <v>0.01952</v>
      </c>
      <c r="CE248" s="59">
        <f t="shared" si="297"/>
        <v>0.027</v>
      </c>
      <c r="CF248" s="59">
        <f t="shared" si="297"/>
        <v>0.022463</v>
      </c>
      <c r="CG248" s="59">
        <f t="shared" si="297"/>
        <v>0.027</v>
      </c>
      <c r="CH248" s="59">
        <f t="shared" si="297"/>
        <v>0.022188</v>
      </c>
      <c r="CI248" s="59">
        <f t="shared" si="297"/>
        <v>0.02418</v>
      </c>
      <c r="CJ248" s="59">
        <f t="shared" si="297"/>
        <v>0.023469</v>
      </c>
      <c r="CK248" s="59">
        <f t="shared" si="297"/>
        <v>0.006601</v>
      </c>
      <c r="CL248" s="59">
        <f t="shared" si="297"/>
        <v>0.008228999999999998</v>
      </c>
      <c r="CM248" s="59">
        <f t="shared" si="297"/>
        <v>0.002274</v>
      </c>
      <c r="CN248" s="59">
        <f t="shared" si="297"/>
        <v>0.027</v>
      </c>
      <c r="CO248" s="59">
        <f t="shared" si="297"/>
        <v>0.022359999999999998</v>
      </c>
      <c r="CP248" s="59">
        <f t="shared" si="297"/>
        <v>0.020548999999999998</v>
      </c>
      <c r="CQ248" s="59">
        <f t="shared" si="297"/>
        <v>0.012426999999999999</v>
      </c>
      <c r="CR248" s="59">
        <f t="shared" si="297"/>
        <v>0.0016799999999999999</v>
      </c>
      <c r="CS248" s="59">
        <f t="shared" si="297"/>
        <v>0.022658</v>
      </c>
      <c r="CT248" s="59">
        <f t="shared" si="297"/>
        <v>0.00852</v>
      </c>
      <c r="CU248" s="59">
        <f t="shared" si="297"/>
        <v>0.019615999999999998</v>
      </c>
      <c r="CV248" s="59">
        <f t="shared" si="297"/>
        <v>0.010979</v>
      </c>
      <c r="CW248" s="59">
        <f t="shared" si="297"/>
        <v>0.024152</v>
      </c>
      <c r="CX248" s="59">
        <f t="shared" si="297"/>
        <v>0.021824000000000003</v>
      </c>
      <c r="CY248" s="59">
        <f t="shared" si="297"/>
        <v>0.027</v>
      </c>
      <c r="CZ248" s="59">
        <f t="shared" si="297"/>
        <v>0.026651</v>
      </c>
      <c r="DA248" s="59">
        <f t="shared" si="297"/>
        <v>0.027</v>
      </c>
      <c r="DB248" s="59">
        <f t="shared" si="297"/>
        <v>0.027</v>
      </c>
      <c r="DC248" s="59">
        <f t="shared" si="297"/>
        <v>0.017418</v>
      </c>
      <c r="DD248" s="59">
        <f t="shared" si="297"/>
        <v>0.004684</v>
      </c>
      <c r="DE248" s="59">
        <f t="shared" si="297"/>
        <v>0.01145</v>
      </c>
      <c r="DF248" s="59">
        <f t="shared" si="297"/>
        <v>0.024214</v>
      </c>
      <c r="DG248" s="59">
        <f t="shared" si="297"/>
        <v>0.020453</v>
      </c>
      <c r="DH248" s="59">
        <f t="shared" si="297"/>
        <v>0.020516</v>
      </c>
      <c r="DI248" s="59">
        <f t="shared" si="297"/>
        <v>0.018844999999999997</v>
      </c>
      <c r="DJ248" s="59">
        <f t="shared" si="297"/>
        <v>0.020883</v>
      </c>
      <c r="DK248" s="59">
        <f t="shared" si="297"/>
        <v>0.015658</v>
      </c>
      <c r="DL248" s="59">
        <f t="shared" si="297"/>
        <v>0.021967</v>
      </c>
      <c r="DM248" s="59">
        <f t="shared" si="297"/>
        <v>0.019899</v>
      </c>
      <c r="DN248" s="59">
        <f t="shared" si="297"/>
        <v>0.027</v>
      </c>
      <c r="DO248" s="59">
        <f t="shared" si="297"/>
        <v>0.027</v>
      </c>
      <c r="DP248" s="59">
        <f t="shared" si="297"/>
        <v>0.027</v>
      </c>
      <c r="DQ248" s="59">
        <f t="shared" si="297"/>
        <v>0.025885000000000002</v>
      </c>
      <c r="DR248" s="59">
        <f t="shared" si="297"/>
        <v>0.024417</v>
      </c>
      <c r="DS248" s="59">
        <f t="shared" si="297"/>
        <v>0.025924</v>
      </c>
      <c r="DT248" s="59">
        <f t="shared" si="297"/>
        <v>0.021729</v>
      </c>
      <c r="DU248" s="59">
        <f t="shared" si="297"/>
        <v>0.027</v>
      </c>
      <c r="DV248" s="59">
        <f t="shared" si="297"/>
        <v>0.027</v>
      </c>
      <c r="DW248" s="59">
        <f t="shared" si="297"/>
        <v>0.021997</v>
      </c>
      <c r="DX248" s="59">
        <f t="shared" si="297"/>
        <v>0.018931</v>
      </c>
      <c r="DY248" s="59">
        <f t="shared" si="297"/>
        <v>0.012928</v>
      </c>
      <c r="DZ248" s="59">
        <f t="shared" si="297"/>
        <v>0.017662</v>
      </c>
      <c r="EA248" s="59">
        <f aca="true" t="shared" si="298" ref="EA248:FU248">IF(EA247&gt;0,EA247,EA245)</f>
        <v>0.011712</v>
      </c>
      <c r="EB248" s="59">
        <f t="shared" si="298"/>
        <v>0.027</v>
      </c>
      <c r="EC248" s="59">
        <f t="shared" si="298"/>
        <v>0.026621</v>
      </c>
      <c r="ED248" s="59">
        <f t="shared" si="298"/>
        <v>0.0043159999999999995</v>
      </c>
      <c r="EE248" s="59">
        <f t="shared" si="298"/>
        <v>0.027</v>
      </c>
      <c r="EF248" s="59">
        <f t="shared" si="298"/>
        <v>0.019594999999999998</v>
      </c>
      <c r="EG248" s="59">
        <f t="shared" si="298"/>
        <v>0.026536</v>
      </c>
      <c r="EH248" s="59">
        <f t="shared" si="298"/>
        <v>0.025053000000000002</v>
      </c>
      <c r="EI248" s="59">
        <f t="shared" si="298"/>
        <v>0.027</v>
      </c>
      <c r="EJ248" s="59">
        <f t="shared" si="298"/>
        <v>0.027</v>
      </c>
      <c r="EK248" s="59">
        <f t="shared" si="298"/>
        <v>0.007594999999999999</v>
      </c>
      <c r="EL248" s="59">
        <f t="shared" si="298"/>
        <v>0.0021160000000000003</v>
      </c>
      <c r="EM248" s="59">
        <f t="shared" si="298"/>
        <v>0.016308</v>
      </c>
      <c r="EN248" s="59">
        <f t="shared" si="298"/>
        <v>0.027</v>
      </c>
      <c r="EO248" s="59">
        <f t="shared" si="298"/>
        <v>0.027</v>
      </c>
      <c r="EP248" s="59">
        <f t="shared" si="298"/>
        <v>0.020586</v>
      </c>
      <c r="EQ248" s="59">
        <f t="shared" si="298"/>
        <v>0.010265</v>
      </c>
      <c r="ER248" s="59">
        <f t="shared" si="298"/>
        <v>0.020194</v>
      </c>
      <c r="ES248" s="59">
        <f t="shared" si="298"/>
        <v>0.023558</v>
      </c>
      <c r="ET248" s="59">
        <f t="shared" si="298"/>
        <v>0.027</v>
      </c>
      <c r="EU248" s="59">
        <f t="shared" si="298"/>
        <v>0.027</v>
      </c>
      <c r="EV248" s="59">
        <f t="shared" si="298"/>
        <v>0.010964999999999999</v>
      </c>
      <c r="EW248" s="59">
        <f t="shared" si="298"/>
        <v>0.006053</v>
      </c>
      <c r="EX248" s="59">
        <f t="shared" si="298"/>
        <v>0.00391</v>
      </c>
      <c r="EY248" s="59">
        <f t="shared" si="298"/>
        <v>0.027</v>
      </c>
      <c r="EZ248" s="59">
        <f t="shared" si="298"/>
        <v>0.022942</v>
      </c>
      <c r="FA248" s="59">
        <f t="shared" si="298"/>
        <v>0.010542</v>
      </c>
      <c r="FB248" s="59">
        <f t="shared" si="298"/>
        <v>0.011505000000000001</v>
      </c>
      <c r="FC248" s="59">
        <f t="shared" si="298"/>
        <v>0.02255</v>
      </c>
      <c r="FD248" s="59">
        <f t="shared" si="298"/>
        <v>0.024437999999999998</v>
      </c>
      <c r="FE248" s="59">
        <f t="shared" si="298"/>
        <v>0.014181</v>
      </c>
      <c r="FF248" s="59">
        <f t="shared" si="298"/>
        <v>0.027</v>
      </c>
      <c r="FG248" s="59">
        <f t="shared" si="298"/>
        <v>0.027</v>
      </c>
      <c r="FH248" s="59">
        <f t="shared" si="298"/>
        <v>0.019771999999999998</v>
      </c>
      <c r="FI248" s="59">
        <f t="shared" si="298"/>
        <v>0.0062</v>
      </c>
      <c r="FJ248" s="59">
        <f t="shared" si="298"/>
        <v>0.019438</v>
      </c>
      <c r="FK248" s="59">
        <f t="shared" si="298"/>
        <v>0.010845</v>
      </c>
      <c r="FL248" s="59">
        <f t="shared" si="298"/>
        <v>0.027</v>
      </c>
      <c r="FM248" s="59">
        <f t="shared" si="298"/>
        <v>0.018414</v>
      </c>
      <c r="FN248" s="59">
        <f t="shared" si="298"/>
        <v>0.027</v>
      </c>
      <c r="FO248" s="59">
        <f t="shared" si="298"/>
        <v>0.008347</v>
      </c>
      <c r="FP248" s="59">
        <f t="shared" si="298"/>
        <v>0.012143000000000001</v>
      </c>
      <c r="FQ248" s="59">
        <f t="shared" si="298"/>
        <v>0.01688</v>
      </c>
      <c r="FR248" s="59">
        <f t="shared" si="298"/>
        <v>0.011564999999999999</v>
      </c>
      <c r="FS248" s="59">
        <f t="shared" si="298"/>
        <v>0.018299</v>
      </c>
      <c r="FT248" s="59">
        <f t="shared" si="298"/>
        <v>0.016201</v>
      </c>
      <c r="FU248" s="59">
        <f t="shared" si="298"/>
        <v>0.018345</v>
      </c>
      <c r="FV248" s="59">
        <f>IF(FV247&gt;0,FV247,FV245)</f>
        <v>0.015032</v>
      </c>
      <c r="FW248" s="59">
        <f>IF(FW247&gt;0,FW247,FW245)</f>
        <v>0.021498</v>
      </c>
      <c r="FX248" s="59">
        <f>IF(FX247&gt;0,FX247,FX245)</f>
        <v>0.019675</v>
      </c>
      <c r="FY248" s="59"/>
      <c r="FZ248" s="59"/>
      <c r="GA248" s="59"/>
      <c r="GB248" s="59"/>
      <c r="GC248" s="59"/>
      <c r="GD248" s="59"/>
      <c r="GE248" s="118"/>
      <c r="GF248" s="118"/>
    </row>
    <row r="249" spans="1:186" ht="15">
      <c r="A249" s="2"/>
      <c r="B249" s="5" t="s">
        <v>591</v>
      </c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2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  <c r="DI249" s="121"/>
      <c r="DJ249" s="121"/>
      <c r="DK249" s="12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1"/>
      <c r="DV249" s="121"/>
      <c r="DW249" s="121"/>
      <c r="DX249" s="121"/>
      <c r="DY249" s="121"/>
      <c r="DZ249" s="121"/>
      <c r="EA249" s="121"/>
      <c r="EB249" s="121"/>
      <c r="EC249" s="121"/>
      <c r="ED249" s="121"/>
      <c r="EE249" s="121"/>
      <c r="EF249" s="121"/>
      <c r="EG249" s="121"/>
      <c r="EH249" s="121"/>
      <c r="EI249" s="121"/>
      <c r="EJ249" s="121"/>
      <c r="EK249" s="121"/>
      <c r="EL249" s="121"/>
      <c r="EM249" s="121"/>
      <c r="EN249" s="121"/>
      <c r="EO249" s="121"/>
      <c r="EP249" s="121"/>
      <c r="EQ249" s="121"/>
      <c r="ER249" s="121"/>
      <c r="ES249" s="121"/>
      <c r="ET249" s="121"/>
      <c r="EU249" s="121"/>
      <c r="EV249" s="121"/>
      <c r="EW249" s="121"/>
      <c r="EX249" s="121"/>
      <c r="EY249" s="121"/>
      <c r="EZ249" s="121"/>
      <c r="FA249" s="121"/>
      <c r="FB249" s="121"/>
      <c r="FC249" s="121"/>
      <c r="FD249" s="121"/>
      <c r="FE249" s="121"/>
      <c r="FF249" s="121"/>
      <c r="FG249" s="121"/>
      <c r="FH249" s="121"/>
      <c r="FI249" s="121"/>
      <c r="FJ249" s="121"/>
      <c r="FK249" s="121"/>
      <c r="FL249" s="121"/>
      <c r="FM249" s="121"/>
      <c r="FN249" s="121"/>
      <c r="FO249" s="121"/>
      <c r="FP249" s="121"/>
      <c r="FQ249" s="121"/>
      <c r="FR249" s="121"/>
      <c r="FS249" s="121"/>
      <c r="FT249" s="121"/>
      <c r="FU249" s="121"/>
      <c r="FV249" s="121"/>
      <c r="FW249" s="121"/>
      <c r="FX249" s="121"/>
      <c r="FY249" s="121"/>
      <c r="FZ249" s="40"/>
      <c r="GA249" s="40"/>
      <c r="GB249" s="40"/>
      <c r="GC249" s="40"/>
      <c r="GD249" s="40"/>
    </row>
    <row r="250" spans="1:186" ht="15">
      <c r="A250" s="3" t="s">
        <v>388</v>
      </c>
      <c r="B250" s="5" t="s">
        <v>388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1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59"/>
      <c r="BX250" s="59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0"/>
    </row>
    <row r="251" spans="1:186" ht="15.75">
      <c r="A251" s="3" t="s">
        <v>388</v>
      </c>
      <c r="B251" s="39" t="s">
        <v>592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1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0"/>
    </row>
    <row r="252" spans="1:186" ht="15">
      <c r="A252" s="3" t="s">
        <v>593</v>
      </c>
      <c r="B252" s="5" t="s">
        <v>594</v>
      </c>
      <c r="C252" s="40">
        <f aca="true" t="shared" si="299" ref="C252:BN252">C60</f>
        <v>1338954.9908561644</v>
      </c>
      <c r="D252" s="40">
        <f t="shared" si="299"/>
        <v>8604115.188224504</v>
      </c>
      <c r="E252" s="40">
        <f t="shared" si="299"/>
        <v>2154294.673061606</v>
      </c>
      <c r="F252" s="40">
        <f t="shared" si="299"/>
        <v>3011296.808217222</v>
      </c>
      <c r="G252" s="40">
        <f t="shared" si="299"/>
        <v>193058.49246683734</v>
      </c>
      <c r="H252" s="40">
        <f t="shared" si="299"/>
        <v>183412.50455899464</v>
      </c>
      <c r="I252" s="40">
        <f t="shared" si="299"/>
        <v>2608733.7874213024</v>
      </c>
      <c r="J252" s="40">
        <f t="shared" si="299"/>
        <v>347436.38309377857</v>
      </c>
      <c r="K252" s="40">
        <f t="shared" si="299"/>
        <v>109904.8731863832</v>
      </c>
      <c r="L252" s="40">
        <f t="shared" si="299"/>
        <v>893363.5846353493</v>
      </c>
      <c r="M252" s="40">
        <f t="shared" si="299"/>
        <v>552112.8070895988</v>
      </c>
      <c r="N252" s="40">
        <f t="shared" si="299"/>
        <v>13630165.557799743</v>
      </c>
      <c r="O252" s="40">
        <f t="shared" si="299"/>
        <v>3891848.305192167</v>
      </c>
      <c r="P252" s="40">
        <f t="shared" si="299"/>
        <v>40209.28003025366</v>
      </c>
      <c r="Q252" s="40">
        <f t="shared" si="299"/>
        <v>10106439.644590473</v>
      </c>
      <c r="R252" s="40">
        <f t="shared" si="299"/>
        <v>115136.2240702816</v>
      </c>
      <c r="S252" s="40">
        <f t="shared" si="299"/>
        <v>299242.48120240483</v>
      </c>
      <c r="T252" s="40">
        <f t="shared" si="299"/>
        <v>65662.73229760987</v>
      </c>
      <c r="U252" s="40">
        <f t="shared" si="299"/>
        <v>45871.884163454124</v>
      </c>
      <c r="V252" s="40">
        <f t="shared" si="299"/>
        <v>92695.97355435621</v>
      </c>
      <c r="W252" s="41">
        <f t="shared" si="299"/>
        <v>37204.22398612182</v>
      </c>
      <c r="X252" s="40">
        <f t="shared" si="299"/>
        <v>12191.493122590593</v>
      </c>
      <c r="Y252" s="40">
        <f t="shared" si="299"/>
        <v>123026.37025467934</v>
      </c>
      <c r="Z252" s="40">
        <f t="shared" si="299"/>
        <v>105010.43234387047</v>
      </c>
      <c r="AA252" s="40">
        <f t="shared" si="299"/>
        <v>5105100.049869939</v>
      </c>
      <c r="AB252" s="40">
        <f t="shared" si="299"/>
        <v>8549414.379246961</v>
      </c>
      <c r="AC252" s="40">
        <f t="shared" si="299"/>
        <v>144578.95925333124</v>
      </c>
      <c r="AD252" s="40">
        <f t="shared" si="299"/>
        <v>122912.76735078452</v>
      </c>
      <c r="AE252" s="40">
        <f t="shared" si="299"/>
        <v>77531.8636630207</v>
      </c>
      <c r="AF252" s="40">
        <f t="shared" si="299"/>
        <v>86671.1126832674</v>
      </c>
      <c r="AG252" s="40">
        <f t="shared" si="299"/>
        <v>372134.46439900866</v>
      </c>
      <c r="AH252" s="40">
        <f t="shared" si="299"/>
        <v>360577.56085691927</v>
      </c>
      <c r="AI252" s="40">
        <f t="shared" si="299"/>
        <v>74885.08746837094</v>
      </c>
      <c r="AJ252" s="40">
        <f t="shared" si="299"/>
        <v>47526.07456632321</v>
      </c>
      <c r="AK252" s="40">
        <f t="shared" si="299"/>
        <v>87570.74817138385</v>
      </c>
      <c r="AL252" s="40">
        <f t="shared" si="299"/>
        <v>76620.86028433546</v>
      </c>
      <c r="AM252" s="40">
        <f t="shared" si="299"/>
        <v>136404.31802065406</v>
      </c>
      <c r="AN252" s="40">
        <f t="shared" si="299"/>
        <v>122501.53103270223</v>
      </c>
      <c r="AO252" s="40">
        <f t="shared" si="299"/>
        <v>1307359.451727914</v>
      </c>
      <c r="AP252" s="40">
        <f t="shared" si="299"/>
        <v>20397188.146831002</v>
      </c>
      <c r="AQ252" s="40">
        <f t="shared" si="299"/>
        <v>89209.42568885596</v>
      </c>
      <c r="AR252" s="40">
        <f t="shared" si="299"/>
        <v>10902148.902733447</v>
      </c>
      <c r="AS252" s="40">
        <f t="shared" si="299"/>
        <v>1002108.70852322</v>
      </c>
      <c r="AT252" s="40">
        <f t="shared" si="299"/>
        <v>684521.6374936001</v>
      </c>
      <c r="AU252" s="40">
        <f t="shared" si="299"/>
        <v>54519.15642774029</v>
      </c>
      <c r="AV252" s="40">
        <f t="shared" si="299"/>
        <v>129209.26724117115</v>
      </c>
      <c r="AW252" s="40">
        <f t="shared" si="299"/>
        <v>58051.154440084516</v>
      </c>
      <c r="AX252" s="40">
        <f t="shared" si="299"/>
        <v>43792.29742843845</v>
      </c>
      <c r="AY252" s="40">
        <f t="shared" si="299"/>
        <v>139533.76667370962</v>
      </c>
      <c r="AZ252" s="40">
        <f t="shared" si="299"/>
        <v>2581121.6770199216</v>
      </c>
      <c r="BA252" s="40">
        <f t="shared" si="299"/>
        <v>2200797.3279082053</v>
      </c>
      <c r="BB252" s="40">
        <f t="shared" si="299"/>
        <v>1645738.0937966476</v>
      </c>
      <c r="BC252" s="40">
        <f t="shared" si="299"/>
        <v>5878134.930776973</v>
      </c>
      <c r="BD252" s="40">
        <f t="shared" si="299"/>
        <v>380250.7937448283</v>
      </c>
      <c r="BE252" s="40">
        <f t="shared" si="299"/>
        <v>172897.92947647447</v>
      </c>
      <c r="BF252" s="40">
        <f t="shared" si="299"/>
        <v>4384589.534339168</v>
      </c>
      <c r="BG252" s="40">
        <f t="shared" si="299"/>
        <v>206884.70854512526</v>
      </c>
      <c r="BH252" s="40">
        <f t="shared" si="299"/>
        <v>136106.630534259</v>
      </c>
      <c r="BI252" s="40">
        <f t="shared" si="299"/>
        <v>106157.0333806218</v>
      </c>
      <c r="BJ252" s="40">
        <f t="shared" si="299"/>
        <v>1330836.3322354185</v>
      </c>
      <c r="BK252" s="40">
        <f t="shared" si="299"/>
        <v>2625288.8754053377</v>
      </c>
      <c r="BL252" s="40">
        <f t="shared" si="299"/>
        <v>68870.54702384546</v>
      </c>
      <c r="BM252" s="40">
        <f t="shared" si="299"/>
        <v>132149.01216118323</v>
      </c>
      <c r="BN252" s="40">
        <f t="shared" si="299"/>
        <v>1021983.6348728256</v>
      </c>
      <c r="BO252" s="40">
        <f aca="true" t="shared" si="300" ref="BO252:DZ252">BO60</f>
        <v>393186.3781927711</v>
      </c>
      <c r="BP252" s="40">
        <f t="shared" si="300"/>
        <v>103651.57020654045</v>
      </c>
      <c r="BQ252" s="40">
        <f t="shared" si="300"/>
        <v>741647.0914925492</v>
      </c>
      <c r="BR252" s="40">
        <f t="shared" si="300"/>
        <v>681078.4479878577</v>
      </c>
      <c r="BS252" s="40">
        <f t="shared" si="300"/>
        <v>190559.92164314436</v>
      </c>
      <c r="BT252" s="40">
        <f t="shared" si="300"/>
        <v>69481.8715613383</v>
      </c>
      <c r="BU252" s="40">
        <f t="shared" si="300"/>
        <v>148991.57615140706</v>
      </c>
      <c r="BV252" s="40">
        <f t="shared" si="300"/>
        <v>187164.51312326596</v>
      </c>
      <c r="BW252" s="40">
        <f t="shared" si="300"/>
        <v>409599.1190996714</v>
      </c>
      <c r="BX252" s="40">
        <f t="shared" si="300"/>
        <v>15683.576900328588</v>
      </c>
      <c r="BY252" s="40">
        <f t="shared" si="300"/>
        <v>191131.0062331637</v>
      </c>
      <c r="BZ252" s="40">
        <f t="shared" si="300"/>
        <v>39509.36986230637</v>
      </c>
      <c r="CA252" s="40">
        <f t="shared" si="300"/>
        <v>96766.28445105035</v>
      </c>
      <c r="CB252" s="40">
        <f t="shared" si="300"/>
        <v>20936065.393851556</v>
      </c>
      <c r="CC252" s="40">
        <f t="shared" si="300"/>
        <v>84485.78249036237</v>
      </c>
      <c r="CD252" s="40">
        <f t="shared" si="300"/>
        <v>46294.79399383192</v>
      </c>
      <c r="CE252" s="40">
        <f t="shared" si="300"/>
        <v>55634.76122410984</v>
      </c>
      <c r="CF252" s="40">
        <f t="shared" si="300"/>
        <v>32644.444989527576</v>
      </c>
      <c r="CG252" s="40">
        <f t="shared" si="300"/>
        <v>46031.4336118222</v>
      </c>
      <c r="CH252" s="40">
        <f t="shared" si="300"/>
        <v>23824.62605073307</v>
      </c>
      <c r="CI252" s="40">
        <f t="shared" si="300"/>
        <v>132033.52404933676</v>
      </c>
      <c r="CJ252" s="40">
        <f t="shared" si="300"/>
        <v>218019.15010328786</v>
      </c>
      <c r="CK252" s="40">
        <f t="shared" si="300"/>
        <v>643404.156146042</v>
      </c>
      <c r="CL252" s="40">
        <f t="shared" si="300"/>
        <v>185401.07204408816</v>
      </c>
      <c r="CM252" s="40">
        <f t="shared" si="300"/>
        <v>209217.9491983968</v>
      </c>
      <c r="CN252" s="40">
        <f t="shared" si="300"/>
        <v>6121236.6700239405</v>
      </c>
      <c r="CO252" s="40">
        <f t="shared" si="300"/>
        <v>3811291.043482687</v>
      </c>
      <c r="CP252" s="40">
        <f t="shared" si="300"/>
        <v>278140.72493645776</v>
      </c>
      <c r="CQ252" s="40">
        <f t="shared" si="300"/>
        <v>239811.9073493976</v>
      </c>
      <c r="CR252" s="40">
        <f t="shared" si="300"/>
        <v>67980.10679862306</v>
      </c>
      <c r="CS252" s="40">
        <f t="shared" si="300"/>
        <v>112086.86672977624</v>
      </c>
      <c r="CT252" s="40">
        <f t="shared" si="300"/>
        <v>55403.214079173835</v>
      </c>
      <c r="CU252" s="40">
        <f t="shared" si="300"/>
        <v>90715.15483648881</v>
      </c>
      <c r="CV252" s="40">
        <f t="shared" si="300"/>
        <v>57319.2100231303</v>
      </c>
      <c r="CW252" s="40">
        <f t="shared" si="300"/>
        <v>87506.59188736328</v>
      </c>
      <c r="CX252" s="40">
        <f t="shared" si="300"/>
        <v>116027.07168256924</v>
      </c>
      <c r="CY252" s="40">
        <f t="shared" si="300"/>
        <v>59056.333560623694</v>
      </c>
      <c r="CZ252" s="40">
        <f t="shared" si="300"/>
        <v>1125440.1462780202</v>
      </c>
      <c r="DA252" s="40">
        <f t="shared" si="300"/>
        <v>67368.07683201804</v>
      </c>
      <c r="DB252" s="40">
        <f t="shared" si="300"/>
        <v>86403.75768883878</v>
      </c>
      <c r="DC252" s="40">
        <f t="shared" si="300"/>
        <v>88867.34355129651</v>
      </c>
      <c r="DD252" s="40">
        <f t="shared" si="300"/>
        <v>49466.603279132796</v>
      </c>
      <c r="DE252" s="40">
        <f t="shared" si="300"/>
        <v>89330.04734417345</v>
      </c>
      <c r="DF252" s="40">
        <f t="shared" si="300"/>
        <v>6210826.5691266935</v>
      </c>
      <c r="DG252" s="40">
        <f t="shared" si="300"/>
        <v>50103.42321246902</v>
      </c>
      <c r="DH252" s="40">
        <f t="shared" si="300"/>
        <v>678641.6960609998</v>
      </c>
      <c r="DI252" s="40">
        <f t="shared" si="300"/>
        <v>701494.4352385363</v>
      </c>
      <c r="DJ252" s="40">
        <f t="shared" si="300"/>
        <v>159603.43669291335</v>
      </c>
      <c r="DK252" s="40">
        <f t="shared" si="300"/>
        <v>53702.487739694305</v>
      </c>
      <c r="DL252" s="40">
        <f t="shared" si="300"/>
        <v>1423226.8340700632</v>
      </c>
      <c r="DM252" s="40">
        <f t="shared" si="300"/>
        <v>124905.46913860692</v>
      </c>
      <c r="DN252" s="40">
        <f t="shared" si="300"/>
        <v>234267.98485802134</v>
      </c>
      <c r="DO252" s="40">
        <f t="shared" si="300"/>
        <v>657378.9154880106</v>
      </c>
      <c r="DP252" s="40">
        <f t="shared" si="300"/>
        <v>48051.98468258275</v>
      </c>
      <c r="DQ252" s="40">
        <f t="shared" si="300"/>
        <v>117970.0604105625</v>
      </c>
      <c r="DR252" s="40">
        <f t="shared" si="300"/>
        <v>270602.0283768027</v>
      </c>
      <c r="DS252" s="40">
        <f t="shared" si="300"/>
        <v>126323.43212948757</v>
      </c>
      <c r="DT252" s="40">
        <f t="shared" si="300"/>
        <v>23512.342994836486</v>
      </c>
      <c r="DU252" s="40">
        <f t="shared" si="300"/>
        <v>114510.09586919105</v>
      </c>
      <c r="DV252" s="40">
        <f t="shared" si="300"/>
        <v>65430.15041116907</v>
      </c>
      <c r="DW252" s="40">
        <f t="shared" si="300"/>
        <v>54708.658827861305</v>
      </c>
      <c r="DX252" s="40">
        <f t="shared" si="300"/>
        <v>62273.70758099352</v>
      </c>
      <c r="DY252" s="40">
        <f t="shared" si="300"/>
        <v>64332.75611231102</v>
      </c>
      <c r="DZ252" s="40">
        <f t="shared" si="300"/>
        <v>300316.2140396531</v>
      </c>
      <c r="EA252" s="40">
        <f aca="true" t="shared" si="301" ref="EA252:FU252">EA60</f>
        <v>318365.5633304423</v>
      </c>
      <c r="EB252" s="40">
        <f t="shared" si="301"/>
        <v>166072.7762570462</v>
      </c>
      <c r="EC252" s="40">
        <f t="shared" si="301"/>
        <v>84547.85915445321</v>
      </c>
      <c r="ED252" s="40">
        <f t="shared" si="301"/>
        <v>322651.14222817944</v>
      </c>
      <c r="EE252" s="40">
        <f t="shared" si="301"/>
        <v>62512.694232845024</v>
      </c>
      <c r="EF252" s="40">
        <f t="shared" si="301"/>
        <v>245523.98338473402</v>
      </c>
      <c r="EG252" s="40">
        <f t="shared" si="301"/>
        <v>72324.38062451812</v>
      </c>
      <c r="EH252" s="40">
        <f t="shared" si="301"/>
        <v>29545.99578257517</v>
      </c>
      <c r="EI252" s="40">
        <f t="shared" si="301"/>
        <v>3365776.7092952994</v>
      </c>
      <c r="EJ252" s="40">
        <f t="shared" si="301"/>
        <v>2187606.485369884</v>
      </c>
      <c r="EK252" s="40">
        <f t="shared" si="301"/>
        <v>195032.4445614035</v>
      </c>
      <c r="EL252" s="40">
        <f t="shared" si="301"/>
        <v>150586.75543859648</v>
      </c>
      <c r="EM252" s="40">
        <f t="shared" si="301"/>
        <v>120255.30775270642</v>
      </c>
      <c r="EN252" s="40">
        <f t="shared" si="301"/>
        <v>160481.8085757141</v>
      </c>
      <c r="EO252" s="40">
        <f t="shared" si="301"/>
        <v>65743.68538541802</v>
      </c>
      <c r="EP252" s="40">
        <f t="shared" si="301"/>
        <v>123255.57283392786</v>
      </c>
      <c r="EQ252" s="40">
        <f t="shared" si="301"/>
        <v>638005.8031866825</v>
      </c>
      <c r="ER252" s="40">
        <f t="shared" si="301"/>
        <v>181504.6289021007</v>
      </c>
      <c r="ES252" s="40">
        <f t="shared" si="301"/>
        <v>34045.8262266858</v>
      </c>
      <c r="ET252" s="40">
        <f t="shared" si="301"/>
        <v>30980.698650058694</v>
      </c>
      <c r="EU252" s="40">
        <f t="shared" si="301"/>
        <v>98539.4025694535</v>
      </c>
      <c r="EV252" s="40">
        <f t="shared" si="301"/>
        <v>5867.517034068136</v>
      </c>
      <c r="EW252" s="40">
        <f t="shared" si="301"/>
        <v>103932.7824838013</v>
      </c>
      <c r="EX252" s="40">
        <f t="shared" si="301"/>
        <v>43821.56390928726</v>
      </c>
      <c r="EY252" s="40">
        <f t="shared" si="301"/>
        <v>47228.60746335964</v>
      </c>
      <c r="EZ252" s="40">
        <f t="shared" si="301"/>
        <v>30090.8997632469</v>
      </c>
      <c r="FA252" s="40">
        <f t="shared" si="301"/>
        <v>752298.7496483482</v>
      </c>
      <c r="FB252" s="40">
        <f t="shared" si="301"/>
        <v>121966.49505411972</v>
      </c>
      <c r="FC252" s="40">
        <f t="shared" si="301"/>
        <v>542232.4154694058</v>
      </c>
      <c r="FD252" s="40">
        <f t="shared" si="301"/>
        <v>109438.73665163472</v>
      </c>
      <c r="FE252" s="40">
        <f t="shared" si="301"/>
        <v>71424.15392832209</v>
      </c>
      <c r="FF252" s="40">
        <f t="shared" si="301"/>
        <v>82494.89683201803</v>
      </c>
      <c r="FG252" s="40">
        <f t="shared" si="301"/>
        <v>40846.76866967306</v>
      </c>
      <c r="FH252" s="40">
        <f t="shared" si="301"/>
        <v>45503.481407959036</v>
      </c>
      <c r="FI252" s="40">
        <f t="shared" si="301"/>
        <v>528160.6445125701</v>
      </c>
      <c r="FJ252" s="40">
        <f t="shared" si="301"/>
        <v>229036.53243262798</v>
      </c>
      <c r="FK252" s="40">
        <f t="shared" si="301"/>
        <v>498213.64758397033</v>
      </c>
      <c r="FL252" s="40">
        <f t="shared" si="301"/>
        <v>674457.2465651381</v>
      </c>
      <c r="FM252" s="40">
        <f t="shared" si="301"/>
        <v>372185.0271242539</v>
      </c>
      <c r="FN252" s="40">
        <f t="shared" si="301"/>
        <v>4317166.033398115</v>
      </c>
      <c r="FO252" s="40">
        <f t="shared" si="301"/>
        <v>258214.41431361908</v>
      </c>
      <c r="FP252" s="40">
        <f t="shared" si="301"/>
        <v>875287.4824160297</v>
      </c>
      <c r="FQ252" s="40">
        <f t="shared" si="301"/>
        <v>216662.40577138725</v>
      </c>
      <c r="FR252" s="40">
        <f t="shared" si="301"/>
        <v>89829.09393742087</v>
      </c>
      <c r="FS252" s="40">
        <f t="shared" si="301"/>
        <v>78800.52112316876</v>
      </c>
      <c r="FT252" s="40">
        <f t="shared" si="301"/>
        <v>59237.220822933625</v>
      </c>
      <c r="FU252" s="40">
        <f t="shared" si="301"/>
        <v>253590.58271702367</v>
      </c>
      <c r="FV252" s="40">
        <f>FV60</f>
        <v>159928.6544193912</v>
      </c>
      <c r="FW252" s="40">
        <f>FW60</f>
        <v>69556.91790784268</v>
      </c>
      <c r="FX252" s="40">
        <f>FX60</f>
        <v>82004.3508773563</v>
      </c>
      <c r="FY252" s="40"/>
      <c r="FZ252" s="40"/>
      <c r="GA252" s="40"/>
      <c r="GB252" s="40"/>
      <c r="GC252" s="40"/>
      <c r="GD252" s="40"/>
    </row>
    <row r="253" spans="1:188" ht="15">
      <c r="A253" s="3" t="s">
        <v>595</v>
      </c>
      <c r="B253" s="5" t="s">
        <v>596</v>
      </c>
      <c r="C253" s="59">
        <f aca="true" t="shared" si="302" ref="C253:BN253">ROUND(C252/C41,6)</f>
        <v>0.002814</v>
      </c>
      <c r="D253" s="59">
        <f t="shared" si="302"/>
        <v>0.004898</v>
      </c>
      <c r="E253" s="59">
        <f t="shared" si="302"/>
        <v>0.003765</v>
      </c>
      <c r="F253" s="59">
        <f t="shared" si="302"/>
        <v>0.003726</v>
      </c>
      <c r="G253" s="59">
        <f t="shared" si="302"/>
        <v>0.002112</v>
      </c>
      <c r="H253" s="59">
        <f t="shared" si="302"/>
        <v>0.003424</v>
      </c>
      <c r="I253" s="59">
        <f t="shared" si="302"/>
        <v>0.005043</v>
      </c>
      <c r="J253" s="59">
        <f t="shared" si="302"/>
        <v>0.002949</v>
      </c>
      <c r="K253" s="59">
        <f t="shared" si="302"/>
        <v>0.004916</v>
      </c>
      <c r="L253" s="59">
        <f t="shared" si="302"/>
        <v>0.002107</v>
      </c>
      <c r="M253" s="59">
        <f t="shared" si="302"/>
        <v>0.003491</v>
      </c>
      <c r="N253" s="59">
        <f t="shared" si="302"/>
        <v>0.002878</v>
      </c>
      <c r="O253" s="59">
        <f t="shared" si="302"/>
        <v>0.002929</v>
      </c>
      <c r="P253" s="59">
        <f t="shared" si="302"/>
        <v>0.001808</v>
      </c>
      <c r="Q253" s="59">
        <f t="shared" si="302"/>
        <v>0.005685</v>
      </c>
      <c r="R253" s="59">
        <f t="shared" si="302"/>
        <v>0.003012</v>
      </c>
      <c r="S253" s="59">
        <f t="shared" si="302"/>
        <v>0.00076</v>
      </c>
      <c r="T253" s="59">
        <f t="shared" si="302"/>
        <v>0.002277</v>
      </c>
      <c r="U253" s="59">
        <f t="shared" si="302"/>
        <v>0.004763</v>
      </c>
      <c r="V253" s="59">
        <f t="shared" si="302"/>
        <v>0.004564</v>
      </c>
      <c r="W253" s="58">
        <f t="shared" si="302"/>
        <v>0.006524</v>
      </c>
      <c r="X253" s="59">
        <f t="shared" si="302"/>
        <v>0.001039</v>
      </c>
      <c r="Y253" s="59">
        <f t="shared" si="302"/>
        <v>0.002381</v>
      </c>
      <c r="Z253" s="59">
        <f t="shared" si="302"/>
        <v>0.005811</v>
      </c>
      <c r="AA253" s="59">
        <f t="shared" si="302"/>
        <v>0.002141</v>
      </c>
      <c r="AB253" s="59">
        <f t="shared" si="302"/>
        <v>0.001752</v>
      </c>
      <c r="AC253" s="59">
        <f t="shared" si="302"/>
        <v>0.000765</v>
      </c>
      <c r="AD253" s="59">
        <f t="shared" si="302"/>
        <v>0.000598</v>
      </c>
      <c r="AE253" s="59">
        <f t="shared" si="302"/>
        <v>0.001111</v>
      </c>
      <c r="AF253" s="59">
        <f t="shared" si="302"/>
        <v>0.000778</v>
      </c>
      <c r="AG253" s="59">
        <f t="shared" si="302"/>
        <v>0.000709</v>
      </c>
      <c r="AH253" s="59">
        <f t="shared" si="302"/>
        <v>0.015719</v>
      </c>
      <c r="AI253" s="59">
        <f t="shared" si="302"/>
        <v>0.012923</v>
      </c>
      <c r="AJ253" s="59">
        <f t="shared" si="302"/>
        <v>0.001927</v>
      </c>
      <c r="AK253" s="59">
        <f t="shared" si="302"/>
        <v>0.001283</v>
      </c>
      <c r="AL253" s="59">
        <f t="shared" si="302"/>
        <v>0.001237</v>
      </c>
      <c r="AM253" s="59">
        <f t="shared" si="302"/>
        <v>0.004102</v>
      </c>
      <c r="AN253" s="59">
        <f t="shared" si="302"/>
        <v>0.001322</v>
      </c>
      <c r="AO253" s="59">
        <f t="shared" si="302"/>
        <v>0.002821</v>
      </c>
      <c r="AP253" s="59">
        <f t="shared" si="302"/>
        <v>0.00181</v>
      </c>
      <c r="AQ253" s="59">
        <f t="shared" si="302"/>
        <v>0.00086</v>
      </c>
      <c r="AR253" s="59">
        <f t="shared" si="302"/>
        <v>0.00222</v>
      </c>
      <c r="AS253" s="59">
        <f t="shared" si="302"/>
        <v>0.000307</v>
      </c>
      <c r="AT253" s="59">
        <f t="shared" si="302"/>
        <v>0.00422</v>
      </c>
      <c r="AU253" s="59">
        <f t="shared" si="302"/>
        <v>0.001831</v>
      </c>
      <c r="AV253" s="59">
        <f t="shared" si="302"/>
        <v>0.009021</v>
      </c>
      <c r="AW253" s="59">
        <f t="shared" si="302"/>
        <v>0.003314</v>
      </c>
      <c r="AX253" s="59">
        <f t="shared" si="302"/>
        <v>0.0034</v>
      </c>
      <c r="AY253" s="59">
        <f t="shared" si="302"/>
        <v>0.005159</v>
      </c>
      <c r="AZ253" s="59">
        <f t="shared" si="302"/>
        <v>0.004426</v>
      </c>
      <c r="BA253" s="59">
        <f t="shared" si="302"/>
        <v>0.007134</v>
      </c>
      <c r="BB253" s="59">
        <f t="shared" si="302"/>
        <v>0.010441</v>
      </c>
      <c r="BC253" s="59">
        <f t="shared" si="302"/>
        <v>0.002331</v>
      </c>
      <c r="BD253" s="59">
        <f t="shared" si="302"/>
        <v>0.000972</v>
      </c>
      <c r="BE253" s="59">
        <f t="shared" si="302"/>
        <v>0.0015</v>
      </c>
      <c r="BF253" s="59">
        <f t="shared" si="302"/>
        <v>0.003129</v>
      </c>
      <c r="BG253" s="59">
        <f t="shared" si="302"/>
        <v>0.007106</v>
      </c>
      <c r="BH253" s="59">
        <f t="shared" si="302"/>
        <v>0.003352</v>
      </c>
      <c r="BI253" s="59">
        <f t="shared" si="302"/>
        <v>0.001955</v>
      </c>
      <c r="BJ253" s="59">
        <f t="shared" si="302"/>
        <v>0.00288</v>
      </c>
      <c r="BK253" s="59">
        <f t="shared" si="302"/>
        <v>0.003753</v>
      </c>
      <c r="BL253" s="59">
        <f t="shared" si="302"/>
        <v>0.023414</v>
      </c>
      <c r="BM253" s="59">
        <f t="shared" si="302"/>
        <v>0.008724</v>
      </c>
      <c r="BN253" s="59">
        <f t="shared" si="302"/>
        <v>0.004406</v>
      </c>
      <c r="BO253" s="59">
        <f aca="true" t="shared" si="303" ref="BO253:DZ253">ROUND(BO252/BO41,6)</f>
        <v>0.002313</v>
      </c>
      <c r="BP253" s="59">
        <f t="shared" si="303"/>
        <v>0.001825</v>
      </c>
      <c r="BQ253" s="59">
        <f t="shared" si="303"/>
        <v>0.000523</v>
      </c>
      <c r="BR253" s="59">
        <f t="shared" si="303"/>
        <v>0.000341</v>
      </c>
      <c r="BS253" s="59">
        <f t="shared" si="303"/>
        <v>9.5E-05</v>
      </c>
      <c r="BT253" s="59">
        <f t="shared" si="303"/>
        <v>0.000205</v>
      </c>
      <c r="BU253" s="59">
        <f t="shared" si="303"/>
        <v>0.000522</v>
      </c>
      <c r="BV253" s="59">
        <f t="shared" si="303"/>
        <v>0.000269</v>
      </c>
      <c r="BW253" s="59">
        <f t="shared" si="303"/>
        <v>0.000567</v>
      </c>
      <c r="BX253" s="59">
        <f t="shared" si="303"/>
        <v>0.000264</v>
      </c>
      <c r="BY253" s="59">
        <f t="shared" si="303"/>
        <v>0.002236</v>
      </c>
      <c r="BZ253" s="59">
        <f t="shared" si="303"/>
        <v>0.000843</v>
      </c>
      <c r="CA253" s="59">
        <f t="shared" si="303"/>
        <v>0.002461</v>
      </c>
      <c r="CB253" s="59">
        <f t="shared" si="303"/>
        <v>0.002847</v>
      </c>
      <c r="CC253" s="59">
        <f t="shared" si="303"/>
        <v>0.003945</v>
      </c>
      <c r="CD253" s="59">
        <f t="shared" si="303"/>
        <v>0.002605</v>
      </c>
      <c r="CE253" s="59">
        <f t="shared" si="303"/>
        <v>0.003155</v>
      </c>
      <c r="CF253" s="59">
        <f t="shared" si="303"/>
        <v>0.002918</v>
      </c>
      <c r="CG253" s="59">
        <f t="shared" si="303"/>
        <v>0.003547</v>
      </c>
      <c r="CH253" s="59">
        <f t="shared" si="303"/>
        <v>0.001797</v>
      </c>
      <c r="CI253" s="59">
        <f t="shared" si="303"/>
        <v>0.001832</v>
      </c>
      <c r="CJ253" s="59">
        <f t="shared" si="303"/>
        <v>0.002049</v>
      </c>
      <c r="CK253" s="59">
        <f t="shared" si="303"/>
        <v>0.000293</v>
      </c>
      <c r="CL253" s="59">
        <f t="shared" si="303"/>
        <v>0.000414</v>
      </c>
      <c r="CM253" s="59">
        <f t="shared" si="303"/>
        <v>0.000247</v>
      </c>
      <c r="CN253" s="59">
        <f t="shared" si="303"/>
        <v>0.002559</v>
      </c>
      <c r="CO253" s="59">
        <f t="shared" si="303"/>
        <v>0.00283</v>
      </c>
      <c r="CP253" s="59">
        <f t="shared" si="303"/>
        <v>0.00076</v>
      </c>
      <c r="CQ253" s="59">
        <f t="shared" si="303"/>
        <v>0.00134</v>
      </c>
      <c r="CR253" s="59">
        <f t="shared" si="303"/>
        <v>0.00013</v>
      </c>
      <c r="CS253" s="59">
        <f t="shared" si="303"/>
        <v>0.002448</v>
      </c>
      <c r="CT253" s="59">
        <f t="shared" si="303"/>
        <v>0.000786</v>
      </c>
      <c r="CU253" s="59">
        <f t="shared" si="303"/>
        <v>0.007622</v>
      </c>
      <c r="CV253" s="59">
        <f t="shared" si="303"/>
        <v>0.003917</v>
      </c>
      <c r="CW253" s="59">
        <f t="shared" si="303"/>
        <v>0.003296</v>
      </c>
      <c r="CX253" s="59">
        <f t="shared" si="303"/>
        <v>0.00288</v>
      </c>
      <c r="CY253" s="59">
        <f t="shared" si="303"/>
        <v>0.013314</v>
      </c>
      <c r="CZ253" s="59">
        <f t="shared" si="303"/>
        <v>0.006882</v>
      </c>
      <c r="DA253" s="59">
        <f t="shared" si="303"/>
        <v>0.00742</v>
      </c>
      <c r="DB253" s="59">
        <f t="shared" si="303"/>
        <v>0.005646</v>
      </c>
      <c r="DC253" s="59">
        <f t="shared" si="303"/>
        <v>0.001239</v>
      </c>
      <c r="DD253" s="59">
        <f t="shared" si="303"/>
        <v>0.000129</v>
      </c>
      <c r="DE253" s="59">
        <f t="shared" si="303"/>
        <v>0.000307</v>
      </c>
      <c r="DF253" s="59">
        <f t="shared" si="303"/>
        <v>0.003062</v>
      </c>
      <c r="DG253" s="59">
        <f t="shared" si="303"/>
        <v>0.001522</v>
      </c>
      <c r="DH253" s="59">
        <f t="shared" si="303"/>
        <v>0.001331</v>
      </c>
      <c r="DI253" s="59">
        <f t="shared" si="303"/>
        <v>0.001413</v>
      </c>
      <c r="DJ253" s="59">
        <f t="shared" si="303"/>
        <v>0.002632</v>
      </c>
      <c r="DK253" s="59">
        <f t="shared" si="303"/>
        <v>0.001012</v>
      </c>
      <c r="DL253" s="59">
        <f t="shared" si="303"/>
        <v>0.002433</v>
      </c>
      <c r="DM253" s="59">
        <f t="shared" si="303"/>
        <v>0.002786</v>
      </c>
      <c r="DN253" s="59">
        <f t="shared" si="303"/>
        <v>0.001431</v>
      </c>
      <c r="DO253" s="59">
        <f t="shared" si="303"/>
        <v>0.003294</v>
      </c>
      <c r="DP253" s="59">
        <f t="shared" si="303"/>
        <v>0.003536</v>
      </c>
      <c r="DQ253" s="59">
        <f t="shared" si="303"/>
        <v>0.002757</v>
      </c>
      <c r="DR253" s="59">
        <f t="shared" si="303"/>
        <v>0.004772</v>
      </c>
      <c r="DS253" s="59">
        <f t="shared" si="303"/>
        <v>0.004335</v>
      </c>
      <c r="DT253" s="59">
        <f t="shared" si="303"/>
        <v>0.003629</v>
      </c>
      <c r="DU253" s="59">
        <f t="shared" si="303"/>
        <v>0.006765</v>
      </c>
      <c r="DV253" s="59">
        <f t="shared" si="303"/>
        <v>0.015419</v>
      </c>
      <c r="DW253" s="59">
        <f t="shared" si="303"/>
        <v>0.003722</v>
      </c>
      <c r="DX253" s="59">
        <f t="shared" si="303"/>
        <v>0.000997</v>
      </c>
      <c r="DY253" s="59">
        <f t="shared" si="303"/>
        <v>0.000461</v>
      </c>
      <c r="DZ253" s="59">
        <f t="shared" si="303"/>
        <v>0.002243</v>
      </c>
      <c r="EA253" s="59">
        <f aca="true" t="shared" si="304" ref="EA253:FX253">ROUND(EA252/EA41,6)</f>
        <v>0.00095</v>
      </c>
      <c r="EB253" s="59">
        <f t="shared" si="304"/>
        <v>0.002975</v>
      </c>
      <c r="EC253" s="59">
        <f t="shared" si="304"/>
        <v>0.003232</v>
      </c>
      <c r="ED253" s="59">
        <f t="shared" si="304"/>
        <v>9.6E-05</v>
      </c>
      <c r="EE253" s="59">
        <f t="shared" si="304"/>
        <v>0.005784</v>
      </c>
      <c r="EF253" s="59">
        <f t="shared" si="304"/>
        <v>0.002748</v>
      </c>
      <c r="EG253" s="59">
        <f t="shared" si="304"/>
        <v>0.004205</v>
      </c>
      <c r="EH253" s="59">
        <f t="shared" si="304"/>
        <v>0.002514</v>
      </c>
      <c r="EI253" s="59">
        <f t="shared" si="304"/>
        <v>0.004367</v>
      </c>
      <c r="EJ253" s="59">
        <f t="shared" si="304"/>
        <v>0.003914</v>
      </c>
      <c r="EK253" s="59">
        <f t="shared" si="304"/>
        <v>0.000317</v>
      </c>
      <c r="EL253" s="59">
        <f t="shared" si="304"/>
        <v>0.000276</v>
      </c>
      <c r="EM253" s="59">
        <f t="shared" si="304"/>
        <v>0.001162</v>
      </c>
      <c r="EN253" s="59">
        <f t="shared" si="304"/>
        <v>0.00348</v>
      </c>
      <c r="EO253" s="59">
        <f t="shared" si="304"/>
        <v>0.002311</v>
      </c>
      <c r="EP253" s="59">
        <f t="shared" si="304"/>
        <v>0.00119</v>
      </c>
      <c r="EQ253" s="59">
        <f t="shared" si="304"/>
        <v>0.00056</v>
      </c>
      <c r="ER253" s="59">
        <f t="shared" si="304"/>
        <v>0.001089</v>
      </c>
      <c r="ES253" s="59">
        <f t="shared" si="304"/>
        <v>0.002321</v>
      </c>
      <c r="ET253" s="59">
        <f t="shared" si="304"/>
        <v>0.001228</v>
      </c>
      <c r="EU253" s="59">
        <f t="shared" si="304"/>
        <v>0.004125</v>
      </c>
      <c r="EV253" s="59">
        <f t="shared" si="304"/>
        <v>9.9E-05</v>
      </c>
      <c r="EW253" s="59">
        <f t="shared" si="304"/>
        <v>0.000116</v>
      </c>
      <c r="EX253" s="59">
        <f t="shared" si="304"/>
        <v>0.000335</v>
      </c>
      <c r="EY253" s="59">
        <f t="shared" si="304"/>
        <v>0.001709</v>
      </c>
      <c r="EZ253" s="59">
        <f t="shared" si="304"/>
        <v>0.000999</v>
      </c>
      <c r="FA253" s="59">
        <f t="shared" si="304"/>
        <v>0.00039</v>
      </c>
      <c r="FB253" s="59">
        <f t="shared" si="304"/>
        <v>0.000546</v>
      </c>
      <c r="FC253" s="59">
        <f t="shared" si="304"/>
        <v>0.00206</v>
      </c>
      <c r="FD253" s="59">
        <f t="shared" si="304"/>
        <v>0.002752</v>
      </c>
      <c r="FE253" s="59">
        <f t="shared" si="304"/>
        <v>0.001745</v>
      </c>
      <c r="FF253" s="59">
        <f t="shared" si="304"/>
        <v>0.005626</v>
      </c>
      <c r="FG253" s="59">
        <f t="shared" si="304"/>
        <v>0.007262</v>
      </c>
      <c r="FH253" s="59">
        <f t="shared" si="304"/>
        <v>0.001958</v>
      </c>
      <c r="FI253" s="59">
        <f t="shared" si="304"/>
        <v>0.000512</v>
      </c>
      <c r="FJ253" s="59">
        <f t="shared" si="304"/>
        <v>0.000862</v>
      </c>
      <c r="FK253" s="59">
        <f t="shared" si="304"/>
        <v>0.001245</v>
      </c>
      <c r="FL253" s="59">
        <f t="shared" si="304"/>
        <v>0.001288</v>
      </c>
      <c r="FM253" s="59">
        <f t="shared" si="304"/>
        <v>0.001236</v>
      </c>
      <c r="FN253" s="59">
        <f t="shared" si="304"/>
        <v>0.004217</v>
      </c>
      <c r="FO253" s="59">
        <f t="shared" si="304"/>
        <v>0.00035</v>
      </c>
      <c r="FP253" s="59">
        <f t="shared" si="304"/>
        <v>0.002365</v>
      </c>
      <c r="FQ253" s="59">
        <f t="shared" si="304"/>
        <v>0.001445</v>
      </c>
      <c r="FR253" s="59">
        <f t="shared" si="304"/>
        <v>0.003866</v>
      </c>
      <c r="FS253" s="59">
        <f t="shared" si="304"/>
        <v>0.003481</v>
      </c>
      <c r="FT253" s="59">
        <f t="shared" si="304"/>
        <v>0.000675</v>
      </c>
      <c r="FU253" s="59">
        <f t="shared" si="304"/>
        <v>0.001457</v>
      </c>
      <c r="FV253" s="59">
        <f t="shared" si="304"/>
        <v>0.000919</v>
      </c>
      <c r="FW253" s="59">
        <f t="shared" si="304"/>
        <v>0.002225</v>
      </c>
      <c r="FX253" s="59">
        <f t="shared" si="304"/>
        <v>0.003881</v>
      </c>
      <c r="FY253" s="59"/>
      <c r="FZ253" s="59"/>
      <c r="GA253" s="59"/>
      <c r="GB253" s="59"/>
      <c r="GC253" s="59"/>
      <c r="GD253" s="59"/>
      <c r="GE253" s="118"/>
      <c r="GF253" s="118"/>
    </row>
    <row r="254" spans="1:188" ht="15">
      <c r="A254" s="2"/>
      <c r="B254" s="5" t="s">
        <v>597</v>
      </c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8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118"/>
      <c r="GF254" s="118"/>
    </row>
    <row r="255" spans="1:188" ht="15">
      <c r="A255" s="3" t="s">
        <v>598</v>
      </c>
      <c r="B255" s="5" t="s">
        <v>599</v>
      </c>
      <c r="C255" s="59">
        <f aca="true" t="shared" si="305" ref="C255:BN255">ROUND(MIN(C253,(C237-C248),(C242-C248)),6)</f>
        <v>0</v>
      </c>
      <c r="D255" s="59">
        <f t="shared" si="305"/>
        <v>0</v>
      </c>
      <c r="E255" s="59">
        <f t="shared" si="305"/>
        <v>0</v>
      </c>
      <c r="F255" s="59">
        <f t="shared" si="305"/>
        <v>0</v>
      </c>
      <c r="G255" s="59">
        <f t="shared" si="305"/>
        <v>0</v>
      </c>
      <c r="H255" s="59">
        <f t="shared" si="305"/>
        <v>0</v>
      </c>
      <c r="I255" s="59">
        <f t="shared" si="305"/>
        <v>0</v>
      </c>
      <c r="J255" s="59">
        <f t="shared" si="305"/>
        <v>0</v>
      </c>
      <c r="K255" s="59">
        <f t="shared" si="305"/>
        <v>0</v>
      </c>
      <c r="L255" s="59">
        <f t="shared" si="305"/>
        <v>0</v>
      </c>
      <c r="M255" s="59">
        <f t="shared" si="305"/>
        <v>0</v>
      </c>
      <c r="N255" s="59">
        <f t="shared" si="305"/>
        <v>0</v>
      </c>
      <c r="O255" s="59">
        <f t="shared" si="305"/>
        <v>0</v>
      </c>
      <c r="P255" s="59">
        <f t="shared" si="305"/>
        <v>0</v>
      </c>
      <c r="Q255" s="59">
        <f t="shared" si="305"/>
        <v>0</v>
      </c>
      <c r="R255" s="59">
        <f t="shared" si="305"/>
        <v>0</v>
      </c>
      <c r="S255" s="59">
        <f t="shared" si="305"/>
        <v>0</v>
      </c>
      <c r="T255" s="59">
        <f t="shared" si="305"/>
        <v>0</v>
      </c>
      <c r="U255" s="59">
        <f t="shared" si="305"/>
        <v>0</v>
      </c>
      <c r="V255" s="59">
        <f t="shared" si="305"/>
        <v>0</v>
      </c>
      <c r="W255" s="59">
        <f t="shared" si="305"/>
        <v>0</v>
      </c>
      <c r="X255" s="59">
        <f t="shared" si="305"/>
        <v>0</v>
      </c>
      <c r="Y255" s="59">
        <f t="shared" si="305"/>
        <v>0</v>
      </c>
      <c r="Z255" s="59">
        <f t="shared" si="305"/>
        <v>0</v>
      </c>
      <c r="AA255" s="59">
        <f t="shared" si="305"/>
        <v>0</v>
      </c>
      <c r="AB255" s="59">
        <f t="shared" si="305"/>
        <v>0</v>
      </c>
      <c r="AC255" s="59">
        <f t="shared" si="305"/>
        <v>0</v>
      </c>
      <c r="AD255" s="59">
        <f t="shared" si="305"/>
        <v>0</v>
      </c>
      <c r="AE255" s="59">
        <f t="shared" si="305"/>
        <v>0</v>
      </c>
      <c r="AF255" s="59">
        <f t="shared" si="305"/>
        <v>0</v>
      </c>
      <c r="AG255" s="59">
        <f t="shared" si="305"/>
        <v>0.000709</v>
      </c>
      <c r="AH255" s="59">
        <f t="shared" si="305"/>
        <v>0</v>
      </c>
      <c r="AI255" s="59">
        <f t="shared" si="305"/>
        <v>0</v>
      </c>
      <c r="AJ255" s="59">
        <f t="shared" si="305"/>
        <v>0</v>
      </c>
      <c r="AK255" s="59">
        <f t="shared" si="305"/>
        <v>0</v>
      </c>
      <c r="AL255" s="59">
        <f t="shared" si="305"/>
        <v>0</v>
      </c>
      <c r="AM255" s="59">
        <f t="shared" si="305"/>
        <v>0</v>
      </c>
      <c r="AN255" s="59">
        <f t="shared" si="305"/>
        <v>0</v>
      </c>
      <c r="AO255" s="59">
        <f t="shared" si="305"/>
        <v>0</v>
      </c>
      <c r="AP255" s="59">
        <f t="shared" si="305"/>
        <v>0</v>
      </c>
      <c r="AQ255" s="59">
        <f t="shared" si="305"/>
        <v>0</v>
      </c>
      <c r="AR255" s="59">
        <f t="shared" si="305"/>
        <v>0</v>
      </c>
      <c r="AS255" s="59">
        <f t="shared" si="305"/>
        <v>0</v>
      </c>
      <c r="AT255" s="59">
        <f t="shared" si="305"/>
        <v>0</v>
      </c>
      <c r="AU255" s="59">
        <f t="shared" si="305"/>
        <v>0</v>
      </c>
      <c r="AV255" s="59">
        <f t="shared" si="305"/>
        <v>0</v>
      </c>
      <c r="AW255" s="59">
        <f t="shared" si="305"/>
        <v>0</v>
      </c>
      <c r="AX255" s="59">
        <f t="shared" si="305"/>
        <v>0</v>
      </c>
      <c r="AY255" s="59">
        <f t="shared" si="305"/>
        <v>0</v>
      </c>
      <c r="AZ255" s="59">
        <f t="shared" si="305"/>
        <v>0</v>
      </c>
      <c r="BA255" s="59">
        <f t="shared" si="305"/>
        <v>0</v>
      </c>
      <c r="BB255" s="59">
        <f t="shared" si="305"/>
        <v>0</v>
      </c>
      <c r="BC255" s="59">
        <f t="shared" si="305"/>
        <v>0</v>
      </c>
      <c r="BD255" s="59">
        <f t="shared" si="305"/>
        <v>0</v>
      </c>
      <c r="BE255" s="59">
        <f t="shared" si="305"/>
        <v>0</v>
      </c>
      <c r="BF255" s="59">
        <f t="shared" si="305"/>
        <v>0</v>
      </c>
      <c r="BG255" s="59">
        <f t="shared" si="305"/>
        <v>0</v>
      </c>
      <c r="BH255" s="59">
        <f t="shared" si="305"/>
        <v>0</v>
      </c>
      <c r="BI255" s="59">
        <f t="shared" si="305"/>
        <v>0</v>
      </c>
      <c r="BJ255" s="59">
        <f t="shared" si="305"/>
        <v>0</v>
      </c>
      <c r="BK255" s="59">
        <f t="shared" si="305"/>
        <v>0</v>
      </c>
      <c r="BL255" s="59">
        <f t="shared" si="305"/>
        <v>0</v>
      </c>
      <c r="BM255" s="59">
        <f t="shared" si="305"/>
        <v>0</v>
      </c>
      <c r="BN255" s="59">
        <f t="shared" si="305"/>
        <v>0</v>
      </c>
      <c r="BO255" s="59">
        <f aca="true" t="shared" si="306" ref="BO255:DZ255">ROUND(MIN(BO253,(BO237-BO248),(BO242-BO248)),6)</f>
        <v>0</v>
      </c>
      <c r="BP255" s="59">
        <f t="shared" si="306"/>
        <v>0</v>
      </c>
      <c r="BQ255" s="59">
        <f t="shared" si="306"/>
        <v>0</v>
      </c>
      <c r="BR255" s="59">
        <f t="shared" si="306"/>
        <v>0</v>
      </c>
      <c r="BS255" s="59">
        <f t="shared" si="306"/>
        <v>0</v>
      </c>
      <c r="BT255" s="59">
        <f t="shared" si="306"/>
        <v>0</v>
      </c>
      <c r="BU255" s="59">
        <f t="shared" si="306"/>
        <v>0.000522</v>
      </c>
      <c r="BV255" s="59">
        <f t="shared" si="306"/>
        <v>0</v>
      </c>
      <c r="BW255" s="59">
        <f t="shared" si="306"/>
        <v>0</v>
      </c>
      <c r="BX255" s="59">
        <f t="shared" si="306"/>
        <v>0</v>
      </c>
      <c r="BY255" s="59">
        <f t="shared" si="306"/>
        <v>0</v>
      </c>
      <c r="BZ255" s="59">
        <f t="shared" si="306"/>
        <v>0</v>
      </c>
      <c r="CA255" s="59">
        <f t="shared" si="306"/>
        <v>0</v>
      </c>
      <c r="CB255" s="59">
        <f t="shared" si="306"/>
        <v>0</v>
      </c>
      <c r="CC255" s="59">
        <f t="shared" si="306"/>
        <v>0</v>
      </c>
      <c r="CD255" s="59">
        <f t="shared" si="306"/>
        <v>0</v>
      </c>
      <c r="CE255" s="59">
        <f t="shared" si="306"/>
        <v>0</v>
      </c>
      <c r="CF255" s="59">
        <f t="shared" si="306"/>
        <v>0</v>
      </c>
      <c r="CG255" s="59">
        <f t="shared" si="306"/>
        <v>0</v>
      </c>
      <c r="CH255" s="59">
        <f t="shared" si="306"/>
        <v>0</v>
      </c>
      <c r="CI255" s="59">
        <f t="shared" si="306"/>
        <v>0</v>
      </c>
      <c r="CJ255" s="59">
        <f t="shared" si="306"/>
        <v>0</v>
      </c>
      <c r="CK255" s="59">
        <f t="shared" si="306"/>
        <v>0</v>
      </c>
      <c r="CL255" s="59">
        <f t="shared" si="306"/>
        <v>0</v>
      </c>
      <c r="CM255" s="59">
        <f t="shared" si="306"/>
        <v>0</v>
      </c>
      <c r="CN255" s="59">
        <f t="shared" si="306"/>
        <v>0</v>
      </c>
      <c r="CO255" s="59">
        <f t="shared" si="306"/>
        <v>0</v>
      </c>
      <c r="CP255" s="59">
        <f t="shared" si="306"/>
        <v>0</v>
      </c>
      <c r="CQ255" s="59">
        <f t="shared" si="306"/>
        <v>0</v>
      </c>
      <c r="CR255" s="59">
        <f t="shared" si="306"/>
        <v>0</v>
      </c>
      <c r="CS255" s="59">
        <f t="shared" si="306"/>
        <v>0</v>
      </c>
      <c r="CT255" s="59">
        <f t="shared" si="306"/>
        <v>0</v>
      </c>
      <c r="CU255" s="59">
        <f t="shared" si="306"/>
        <v>0</v>
      </c>
      <c r="CV255" s="59">
        <f t="shared" si="306"/>
        <v>0</v>
      </c>
      <c r="CW255" s="59">
        <f t="shared" si="306"/>
        <v>0</v>
      </c>
      <c r="CX255" s="59">
        <f t="shared" si="306"/>
        <v>0</v>
      </c>
      <c r="CY255" s="59">
        <f t="shared" si="306"/>
        <v>0</v>
      </c>
      <c r="CZ255" s="59">
        <f t="shared" si="306"/>
        <v>0</v>
      </c>
      <c r="DA255" s="59">
        <f t="shared" si="306"/>
        <v>0</v>
      </c>
      <c r="DB255" s="59">
        <f t="shared" si="306"/>
        <v>0</v>
      </c>
      <c r="DC255" s="59">
        <f t="shared" si="306"/>
        <v>0</v>
      </c>
      <c r="DD255" s="59">
        <f t="shared" si="306"/>
        <v>0.000129</v>
      </c>
      <c r="DE255" s="59">
        <f t="shared" si="306"/>
        <v>0</v>
      </c>
      <c r="DF255" s="59">
        <f t="shared" si="306"/>
        <v>0</v>
      </c>
      <c r="DG255" s="59">
        <f t="shared" si="306"/>
        <v>0</v>
      </c>
      <c r="DH255" s="59">
        <f t="shared" si="306"/>
        <v>0</v>
      </c>
      <c r="DI255" s="59">
        <f t="shared" si="306"/>
        <v>0</v>
      </c>
      <c r="DJ255" s="59">
        <f t="shared" si="306"/>
        <v>0</v>
      </c>
      <c r="DK255" s="59">
        <f t="shared" si="306"/>
        <v>0</v>
      </c>
      <c r="DL255" s="59">
        <f t="shared" si="306"/>
        <v>0</v>
      </c>
      <c r="DM255" s="59">
        <f t="shared" si="306"/>
        <v>0</v>
      </c>
      <c r="DN255" s="59">
        <f t="shared" si="306"/>
        <v>0</v>
      </c>
      <c r="DO255" s="59">
        <f t="shared" si="306"/>
        <v>0</v>
      </c>
      <c r="DP255" s="59">
        <f t="shared" si="306"/>
        <v>0</v>
      </c>
      <c r="DQ255" s="59">
        <f t="shared" si="306"/>
        <v>0</v>
      </c>
      <c r="DR255" s="59">
        <f t="shared" si="306"/>
        <v>0</v>
      </c>
      <c r="DS255" s="59">
        <f t="shared" si="306"/>
        <v>0</v>
      </c>
      <c r="DT255" s="59">
        <f t="shared" si="306"/>
        <v>0</v>
      </c>
      <c r="DU255" s="59">
        <f t="shared" si="306"/>
        <v>0</v>
      </c>
      <c r="DV255" s="59">
        <f t="shared" si="306"/>
        <v>0</v>
      </c>
      <c r="DW255" s="59">
        <f t="shared" si="306"/>
        <v>0</v>
      </c>
      <c r="DX255" s="59">
        <f t="shared" si="306"/>
        <v>0</v>
      </c>
      <c r="DY255" s="59">
        <f t="shared" si="306"/>
        <v>0</v>
      </c>
      <c r="DZ255" s="59">
        <f t="shared" si="306"/>
        <v>0</v>
      </c>
      <c r="EA255" s="59">
        <f aca="true" t="shared" si="307" ref="EA255:GL255">ROUND(MIN(EA253,(EA237-EA248),(EA242-EA248)),6)</f>
        <v>0.000461</v>
      </c>
      <c r="EB255" s="59">
        <f t="shared" si="307"/>
        <v>0</v>
      </c>
      <c r="EC255" s="59">
        <f t="shared" si="307"/>
        <v>0</v>
      </c>
      <c r="ED255" s="59">
        <f t="shared" si="307"/>
        <v>9.6E-05</v>
      </c>
      <c r="EE255" s="59">
        <f t="shared" si="307"/>
        <v>0</v>
      </c>
      <c r="EF255" s="59">
        <f t="shared" si="307"/>
        <v>0</v>
      </c>
      <c r="EG255" s="59">
        <f t="shared" si="307"/>
        <v>0</v>
      </c>
      <c r="EH255" s="59">
        <f t="shared" si="307"/>
        <v>0</v>
      </c>
      <c r="EI255" s="59">
        <f t="shared" si="307"/>
        <v>0</v>
      </c>
      <c r="EJ255" s="59">
        <f t="shared" si="307"/>
        <v>0</v>
      </c>
      <c r="EK255" s="59">
        <f t="shared" si="307"/>
        <v>0.000317</v>
      </c>
      <c r="EL255" s="59">
        <f t="shared" si="307"/>
        <v>0</v>
      </c>
      <c r="EM255" s="59">
        <f t="shared" si="307"/>
        <v>0</v>
      </c>
      <c r="EN255" s="59">
        <f t="shared" si="307"/>
        <v>0</v>
      </c>
      <c r="EO255" s="59">
        <f t="shared" si="307"/>
        <v>0</v>
      </c>
      <c r="EP255" s="59">
        <f t="shared" si="307"/>
        <v>0</v>
      </c>
      <c r="EQ255" s="59">
        <f t="shared" si="307"/>
        <v>0</v>
      </c>
      <c r="ER255" s="59">
        <f t="shared" si="307"/>
        <v>0.001089</v>
      </c>
      <c r="ES255" s="59">
        <f t="shared" si="307"/>
        <v>0</v>
      </c>
      <c r="ET255" s="59">
        <f t="shared" si="307"/>
        <v>0</v>
      </c>
      <c r="EU255" s="59">
        <f t="shared" si="307"/>
        <v>0</v>
      </c>
      <c r="EV255" s="59">
        <f t="shared" si="307"/>
        <v>0</v>
      </c>
      <c r="EW255" s="59">
        <f t="shared" si="307"/>
        <v>0</v>
      </c>
      <c r="EX255" s="59">
        <f t="shared" si="307"/>
        <v>0</v>
      </c>
      <c r="EY255" s="59">
        <f t="shared" si="307"/>
        <v>0</v>
      </c>
      <c r="EZ255" s="59">
        <f t="shared" si="307"/>
        <v>0</v>
      </c>
      <c r="FA255" s="59">
        <f t="shared" si="307"/>
        <v>0.000124</v>
      </c>
      <c r="FB255" s="59">
        <f t="shared" si="307"/>
        <v>0</v>
      </c>
      <c r="FC255" s="59">
        <f t="shared" si="307"/>
        <v>0</v>
      </c>
      <c r="FD255" s="59">
        <f t="shared" si="307"/>
        <v>0</v>
      </c>
      <c r="FE255" s="59">
        <f t="shared" si="307"/>
        <v>0</v>
      </c>
      <c r="FF255" s="59">
        <f t="shared" si="307"/>
        <v>0</v>
      </c>
      <c r="FG255" s="59">
        <f t="shared" si="307"/>
        <v>0</v>
      </c>
      <c r="FH255" s="59">
        <f t="shared" si="307"/>
        <v>0</v>
      </c>
      <c r="FI255" s="59">
        <f t="shared" si="307"/>
        <v>0</v>
      </c>
      <c r="FJ255" s="59">
        <f t="shared" si="307"/>
        <v>0</v>
      </c>
      <c r="FK255" s="59">
        <f t="shared" si="307"/>
        <v>0</v>
      </c>
      <c r="FL255" s="59">
        <f t="shared" si="307"/>
        <v>0</v>
      </c>
      <c r="FM255" s="59">
        <f t="shared" si="307"/>
        <v>0</v>
      </c>
      <c r="FN255" s="59">
        <f t="shared" si="307"/>
        <v>0</v>
      </c>
      <c r="FO255" s="59">
        <f t="shared" si="307"/>
        <v>0</v>
      </c>
      <c r="FP255" s="59">
        <f t="shared" si="307"/>
        <v>0</v>
      </c>
      <c r="FQ255" s="59">
        <f t="shared" si="307"/>
        <v>0</v>
      </c>
      <c r="FR255" s="59">
        <f t="shared" si="307"/>
        <v>0</v>
      </c>
      <c r="FS255" s="59">
        <f t="shared" si="307"/>
        <v>0</v>
      </c>
      <c r="FT255" s="59">
        <f t="shared" si="307"/>
        <v>0.000675</v>
      </c>
      <c r="FU255" s="59">
        <f t="shared" si="307"/>
        <v>0</v>
      </c>
      <c r="FV255" s="59">
        <f t="shared" si="307"/>
        <v>0</v>
      </c>
      <c r="FW255" s="59">
        <f t="shared" si="307"/>
        <v>0</v>
      </c>
      <c r="FX255" s="59">
        <f t="shared" si="307"/>
        <v>0</v>
      </c>
      <c r="FY255" s="59"/>
      <c r="FZ255" s="59"/>
      <c r="GA255" s="59"/>
      <c r="GB255" s="59"/>
      <c r="GC255" s="59"/>
      <c r="GD255" s="59"/>
      <c r="GE255" s="118"/>
      <c r="GF255" s="118"/>
    </row>
    <row r="256" spans="1:188" ht="15">
      <c r="A256" s="2"/>
      <c r="B256" s="5" t="s">
        <v>600</v>
      </c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8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  <c r="GC256" s="59"/>
      <c r="GD256" s="59"/>
      <c r="GE256" s="118"/>
      <c r="GF256" s="118"/>
    </row>
    <row r="257" spans="1:188" ht="15">
      <c r="A257" s="2"/>
      <c r="B257" s="5" t="s">
        <v>601</v>
      </c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8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2"/>
      <c r="GF257" s="118"/>
    </row>
    <row r="258" spans="1:187" ht="15">
      <c r="A258" s="3" t="s">
        <v>602</v>
      </c>
      <c r="B258" s="5" t="s">
        <v>603</v>
      </c>
      <c r="C258" s="59">
        <v>0</v>
      </c>
      <c r="D258" s="59">
        <v>0</v>
      </c>
      <c r="E258" s="59">
        <v>0</v>
      </c>
      <c r="F258" s="59">
        <v>0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>
        <v>0</v>
      </c>
      <c r="U258" s="59">
        <v>0</v>
      </c>
      <c r="V258" s="59">
        <v>0</v>
      </c>
      <c r="W258" s="58">
        <v>0</v>
      </c>
      <c r="X258" s="59">
        <v>0</v>
      </c>
      <c r="Y258" s="59">
        <v>0</v>
      </c>
      <c r="Z258" s="59">
        <v>0</v>
      </c>
      <c r="AA258" s="59">
        <v>0</v>
      </c>
      <c r="AB258" s="59">
        <v>0</v>
      </c>
      <c r="AC258" s="59">
        <v>0</v>
      </c>
      <c r="AD258" s="59">
        <v>0</v>
      </c>
      <c r="AE258" s="59">
        <v>0</v>
      </c>
      <c r="AF258" s="59">
        <v>0</v>
      </c>
      <c r="AG258" s="59">
        <v>0.000709</v>
      </c>
      <c r="AH258" s="59">
        <v>0</v>
      </c>
      <c r="AI258" s="59">
        <v>0</v>
      </c>
      <c r="AJ258" s="59">
        <v>0</v>
      </c>
      <c r="AK258" s="59">
        <v>0</v>
      </c>
      <c r="AL258" s="59">
        <v>0</v>
      </c>
      <c r="AM258" s="59">
        <v>0</v>
      </c>
      <c r="AN258" s="59">
        <v>0</v>
      </c>
      <c r="AO258" s="59">
        <v>0</v>
      </c>
      <c r="AP258" s="59">
        <v>0</v>
      </c>
      <c r="AQ258" s="59">
        <v>0</v>
      </c>
      <c r="AR258" s="59">
        <v>0</v>
      </c>
      <c r="AS258" s="59">
        <v>0</v>
      </c>
      <c r="AT258" s="59">
        <v>0</v>
      </c>
      <c r="AU258" s="59">
        <v>0</v>
      </c>
      <c r="AV258" s="59">
        <v>0</v>
      </c>
      <c r="AW258" s="59">
        <v>0</v>
      </c>
      <c r="AX258" s="59">
        <v>0</v>
      </c>
      <c r="AY258" s="59">
        <v>0</v>
      </c>
      <c r="AZ258" s="59">
        <v>0</v>
      </c>
      <c r="BA258" s="59">
        <v>0</v>
      </c>
      <c r="BB258" s="59">
        <v>0</v>
      </c>
      <c r="BC258" s="59">
        <v>0</v>
      </c>
      <c r="BD258" s="59">
        <v>0</v>
      </c>
      <c r="BE258" s="59">
        <v>0</v>
      </c>
      <c r="BF258" s="59">
        <v>0</v>
      </c>
      <c r="BG258" s="59">
        <v>0</v>
      </c>
      <c r="BH258" s="59">
        <v>0</v>
      </c>
      <c r="BI258" s="59">
        <v>0</v>
      </c>
      <c r="BJ258" s="59">
        <v>0</v>
      </c>
      <c r="BK258" s="59">
        <v>0</v>
      </c>
      <c r="BL258" s="59">
        <v>0</v>
      </c>
      <c r="BM258" s="59">
        <v>0</v>
      </c>
      <c r="BN258" s="59">
        <v>0</v>
      </c>
      <c r="BO258" s="59">
        <v>0</v>
      </c>
      <c r="BP258" s="59">
        <v>0</v>
      </c>
      <c r="BQ258" s="59">
        <v>0</v>
      </c>
      <c r="BR258" s="59">
        <v>0</v>
      </c>
      <c r="BS258" s="59">
        <v>0</v>
      </c>
      <c r="BT258" s="59">
        <v>0</v>
      </c>
      <c r="BU258" s="59">
        <v>0.000522</v>
      </c>
      <c r="BV258" s="59">
        <v>0</v>
      </c>
      <c r="BW258" s="59">
        <v>0</v>
      </c>
      <c r="BX258" s="59">
        <v>0</v>
      </c>
      <c r="BY258" s="59">
        <v>0</v>
      </c>
      <c r="BZ258" s="59">
        <v>0</v>
      </c>
      <c r="CA258" s="59">
        <v>0</v>
      </c>
      <c r="CB258" s="59">
        <v>0</v>
      </c>
      <c r="CC258" s="59">
        <v>0</v>
      </c>
      <c r="CD258" s="59">
        <v>0</v>
      </c>
      <c r="CE258" s="59">
        <v>0</v>
      </c>
      <c r="CF258" s="59">
        <v>0</v>
      </c>
      <c r="CG258" s="59">
        <v>0</v>
      </c>
      <c r="CH258" s="59">
        <v>0</v>
      </c>
      <c r="CI258" s="59">
        <v>0</v>
      </c>
      <c r="CJ258" s="59">
        <v>0</v>
      </c>
      <c r="CK258" s="59">
        <v>0</v>
      </c>
      <c r="CL258" s="59">
        <v>0</v>
      </c>
      <c r="CM258" s="59">
        <v>0</v>
      </c>
      <c r="CN258" s="59">
        <v>0</v>
      </c>
      <c r="CO258" s="59">
        <v>0</v>
      </c>
      <c r="CP258" s="59">
        <v>0</v>
      </c>
      <c r="CQ258" s="59">
        <v>0</v>
      </c>
      <c r="CR258" s="59">
        <v>0</v>
      </c>
      <c r="CS258" s="59">
        <v>0</v>
      </c>
      <c r="CT258" s="59">
        <v>0</v>
      </c>
      <c r="CU258" s="59">
        <v>0</v>
      </c>
      <c r="CV258" s="59">
        <v>0</v>
      </c>
      <c r="CW258" s="59">
        <v>0</v>
      </c>
      <c r="CX258" s="59">
        <v>0</v>
      </c>
      <c r="CY258" s="59">
        <v>0</v>
      </c>
      <c r="CZ258" s="59">
        <v>0</v>
      </c>
      <c r="DA258" s="59">
        <v>0</v>
      </c>
      <c r="DB258" s="59">
        <v>0</v>
      </c>
      <c r="DC258" s="59">
        <v>0</v>
      </c>
      <c r="DD258" s="59">
        <v>0.000129</v>
      </c>
      <c r="DE258" s="59">
        <v>0</v>
      </c>
      <c r="DF258" s="59">
        <v>0</v>
      </c>
      <c r="DG258" s="59">
        <v>0</v>
      </c>
      <c r="DH258" s="59">
        <v>0</v>
      </c>
      <c r="DI258" s="59">
        <v>0</v>
      </c>
      <c r="DJ258" s="59">
        <v>0</v>
      </c>
      <c r="DK258" s="59">
        <v>0</v>
      </c>
      <c r="DL258" s="59">
        <v>0</v>
      </c>
      <c r="DM258" s="59">
        <v>0</v>
      </c>
      <c r="DN258" s="59">
        <v>0</v>
      </c>
      <c r="DO258" s="59">
        <v>0</v>
      </c>
      <c r="DP258" s="59">
        <v>0</v>
      </c>
      <c r="DQ258" s="59">
        <v>0</v>
      </c>
      <c r="DR258" s="59">
        <v>0</v>
      </c>
      <c r="DS258" s="59">
        <v>0</v>
      </c>
      <c r="DT258" s="59">
        <v>0</v>
      </c>
      <c r="DU258" s="59">
        <v>0</v>
      </c>
      <c r="DV258" s="59">
        <v>0</v>
      </c>
      <c r="DW258" s="59">
        <v>0</v>
      </c>
      <c r="DX258" s="59">
        <v>0</v>
      </c>
      <c r="DY258" s="59">
        <v>0</v>
      </c>
      <c r="DZ258" s="59">
        <v>0</v>
      </c>
      <c r="EA258" s="59">
        <v>0.00046100000000000004</v>
      </c>
      <c r="EB258" s="59">
        <v>0</v>
      </c>
      <c r="EC258" s="59">
        <v>0</v>
      </c>
      <c r="ED258" s="59">
        <v>9.6E-05</v>
      </c>
      <c r="EE258" s="59">
        <v>0</v>
      </c>
      <c r="EF258" s="59">
        <v>0</v>
      </c>
      <c r="EG258" s="59">
        <v>0</v>
      </c>
      <c r="EH258" s="59">
        <v>0</v>
      </c>
      <c r="EI258" s="59">
        <v>0</v>
      </c>
      <c r="EJ258" s="59">
        <v>0</v>
      </c>
      <c r="EK258" s="59">
        <v>0.000317</v>
      </c>
      <c r="EL258" s="59">
        <v>0</v>
      </c>
      <c r="EM258" s="59">
        <v>0</v>
      </c>
      <c r="EN258" s="59">
        <v>0</v>
      </c>
      <c r="EO258" s="59">
        <v>0</v>
      </c>
      <c r="EP258" s="59">
        <v>0</v>
      </c>
      <c r="EQ258" s="59">
        <v>0</v>
      </c>
      <c r="ER258" s="59">
        <v>0.001089</v>
      </c>
      <c r="ES258" s="59">
        <v>0</v>
      </c>
      <c r="ET258" s="59">
        <v>0</v>
      </c>
      <c r="EU258" s="59">
        <v>0</v>
      </c>
      <c r="EV258" s="59">
        <v>0</v>
      </c>
      <c r="EW258" s="59">
        <v>0</v>
      </c>
      <c r="EX258" s="59">
        <v>0</v>
      </c>
      <c r="EY258" s="59">
        <v>0</v>
      </c>
      <c r="EZ258" s="59">
        <v>0</v>
      </c>
      <c r="FA258" s="59">
        <v>0.000124</v>
      </c>
      <c r="FB258" s="59">
        <v>0</v>
      </c>
      <c r="FC258" s="59">
        <v>0</v>
      </c>
      <c r="FD258" s="59">
        <v>0</v>
      </c>
      <c r="FE258" s="59">
        <v>0</v>
      </c>
      <c r="FF258" s="59">
        <v>0</v>
      </c>
      <c r="FG258" s="59">
        <v>0</v>
      </c>
      <c r="FH258" s="59">
        <v>0</v>
      </c>
      <c r="FI258" s="59">
        <v>0</v>
      </c>
      <c r="FJ258" s="59">
        <v>0</v>
      </c>
      <c r="FK258" s="59">
        <v>0</v>
      </c>
      <c r="FL258" s="59">
        <v>0</v>
      </c>
      <c r="FM258" s="59">
        <v>0</v>
      </c>
      <c r="FN258" s="59">
        <v>0</v>
      </c>
      <c r="FO258" s="59">
        <v>0</v>
      </c>
      <c r="FP258" s="59">
        <v>0</v>
      </c>
      <c r="FQ258" s="59">
        <v>0</v>
      </c>
      <c r="FR258" s="59">
        <v>0</v>
      </c>
      <c r="FS258" s="59">
        <v>0</v>
      </c>
      <c r="FT258" s="59">
        <v>0.000675</v>
      </c>
      <c r="FU258" s="59">
        <v>0</v>
      </c>
      <c r="FV258" s="59">
        <v>0</v>
      </c>
      <c r="FW258" s="59">
        <v>0</v>
      </c>
      <c r="FX258" s="59">
        <v>0</v>
      </c>
      <c r="FY258" s="59"/>
      <c r="FZ258" s="59" t="s">
        <v>64</v>
      </c>
      <c r="GA258" s="59"/>
      <c r="GB258" s="59"/>
      <c r="GC258" s="59"/>
      <c r="GD258" s="59"/>
      <c r="GE258" s="2"/>
    </row>
    <row r="259" spans="1:187" ht="15">
      <c r="A259" s="3" t="s">
        <v>604</v>
      </c>
      <c r="B259" s="5" t="s">
        <v>605</v>
      </c>
      <c r="C259" s="59">
        <f aca="true" t="shared" si="308" ref="C259:BN259">IF(C247&gt;0,C258,C255)</f>
        <v>0</v>
      </c>
      <c r="D259" s="59">
        <f t="shared" si="308"/>
        <v>0</v>
      </c>
      <c r="E259" s="59">
        <f t="shared" si="308"/>
        <v>0</v>
      </c>
      <c r="F259" s="59">
        <f t="shared" si="308"/>
        <v>0</v>
      </c>
      <c r="G259" s="59">
        <f t="shared" si="308"/>
        <v>0</v>
      </c>
      <c r="H259" s="59">
        <f t="shared" si="308"/>
        <v>0</v>
      </c>
      <c r="I259" s="59">
        <f t="shared" si="308"/>
        <v>0</v>
      </c>
      <c r="J259" s="59">
        <f t="shared" si="308"/>
        <v>0</v>
      </c>
      <c r="K259" s="59">
        <f t="shared" si="308"/>
        <v>0</v>
      </c>
      <c r="L259" s="59">
        <f t="shared" si="308"/>
        <v>0</v>
      </c>
      <c r="M259" s="59">
        <f t="shared" si="308"/>
        <v>0</v>
      </c>
      <c r="N259" s="59">
        <f t="shared" si="308"/>
        <v>0</v>
      </c>
      <c r="O259" s="59">
        <f t="shared" si="308"/>
        <v>0</v>
      </c>
      <c r="P259" s="59">
        <f t="shared" si="308"/>
        <v>0</v>
      </c>
      <c r="Q259" s="59">
        <f t="shared" si="308"/>
        <v>0</v>
      </c>
      <c r="R259" s="59">
        <f t="shared" si="308"/>
        <v>0</v>
      </c>
      <c r="S259" s="59">
        <f t="shared" si="308"/>
        <v>0</v>
      </c>
      <c r="T259" s="59">
        <f t="shared" si="308"/>
        <v>0</v>
      </c>
      <c r="U259" s="59">
        <f t="shared" si="308"/>
        <v>0</v>
      </c>
      <c r="V259" s="59">
        <f t="shared" si="308"/>
        <v>0</v>
      </c>
      <c r="W259" s="58">
        <f t="shared" si="308"/>
        <v>0</v>
      </c>
      <c r="X259" s="59">
        <f t="shared" si="308"/>
        <v>0</v>
      </c>
      <c r="Y259" s="59">
        <f t="shared" si="308"/>
        <v>0</v>
      </c>
      <c r="Z259" s="59">
        <f t="shared" si="308"/>
        <v>0</v>
      </c>
      <c r="AA259" s="59">
        <f t="shared" si="308"/>
        <v>0</v>
      </c>
      <c r="AB259" s="59">
        <f t="shared" si="308"/>
        <v>0</v>
      </c>
      <c r="AC259" s="59">
        <f t="shared" si="308"/>
        <v>0</v>
      </c>
      <c r="AD259" s="59">
        <f t="shared" si="308"/>
        <v>0</v>
      </c>
      <c r="AE259" s="59">
        <f t="shared" si="308"/>
        <v>0</v>
      </c>
      <c r="AF259" s="59">
        <f t="shared" si="308"/>
        <v>0</v>
      </c>
      <c r="AG259" s="59">
        <f t="shared" si="308"/>
        <v>0.000709</v>
      </c>
      <c r="AH259" s="59">
        <f t="shared" si="308"/>
        <v>0</v>
      </c>
      <c r="AI259" s="59">
        <f t="shared" si="308"/>
        <v>0</v>
      </c>
      <c r="AJ259" s="59">
        <f t="shared" si="308"/>
        <v>0</v>
      </c>
      <c r="AK259" s="59">
        <f t="shared" si="308"/>
        <v>0</v>
      </c>
      <c r="AL259" s="59">
        <f t="shared" si="308"/>
        <v>0</v>
      </c>
      <c r="AM259" s="59">
        <f t="shared" si="308"/>
        <v>0</v>
      </c>
      <c r="AN259" s="59">
        <f t="shared" si="308"/>
        <v>0</v>
      </c>
      <c r="AO259" s="59">
        <f t="shared" si="308"/>
        <v>0</v>
      </c>
      <c r="AP259" s="59">
        <f t="shared" si="308"/>
        <v>0</v>
      </c>
      <c r="AQ259" s="59">
        <f t="shared" si="308"/>
        <v>0</v>
      </c>
      <c r="AR259" s="59">
        <f t="shared" si="308"/>
        <v>0</v>
      </c>
      <c r="AS259" s="59">
        <f t="shared" si="308"/>
        <v>0</v>
      </c>
      <c r="AT259" s="59">
        <f t="shared" si="308"/>
        <v>0</v>
      </c>
      <c r="AU259" s="59">
        <f t="shared" si="308"/>
        <v>0</v>
      </c>
      <c r="AV259" s="59">
        <f t="shared" si="308"/>
        <v>0</v>
      </c>
      <c r="AW259" s="59">
        <f t="shared" si="308"/>
        <v>0</v>
      </c>
      <c r="AX259" s="59">
        <f t="shared" si="308"/>
        <v>0</v>
      </c>
      <c r="AY259" s="59">
        <f t="shared" si="308"/>
        <v>0</v>
      </c>
      <c r="AZ259" s="59">
        <f t="shared" si="308"/>
        <v>0</v>
      </c>
      <c r="BA259" s="59">
        <f t="shared" si="308"/>
        <v>0</v>
      </c>
      <c r="BB259" s="59">
        <f t="shared" si="308"/>
        <v>0</v>
      </c>
      <c r="BC259" s="59">
        <f t="shared" si="308"/>
        <v>0</v>
      </c>
      <c r="BD259" s="59">
        <f t="shared" si="308"/>
        <v>0</v>
      </c>
      <c r="BE259" s="59">
        <f t="shared" si="308"/>
        <v>0</v>
      </c>
      <c r="BF259" s="59">
        <f t="shared" si="308"/>
        <v>0</v>
      </c>
      <c r="BG259" s="59">
        <f t="shared" si="308"/>
        <v>0</v>
      </c>
      <c r="BH259" s="59">
        <f t="shared" si="308"/>
        <v>0</v>
      </c>
      <c r="BI259" s="59">
        <f t="shared" si="308"/>
        <v>0</v>
      </c>
      <c r="BJ259" s="59">
        <f t="shared" si="308"/>
        <v>0</v>
      </c>
      <c r="BK259" s="59">
        <f t="shared" si="308"/>
        <v>0</v>
      </c>
      <c r="BL259" s="59">
        <f t="shared" si="308"/>
        <v>0</v>
      </c>
      <c r="BM259" s="59">
        <f t="shared" si="308"/>
        <v>0</v>
      </c>
      <c r="BN259" s="59">
        <f t="shared" si="308"/>
        <v>0</v>
      </c>
      <c r="BO259" s="59">
        <f aca="true" t="shared" si="309" ref="BO259:DZ259">IF(BO247&gt;0,BO258,BO255)</f>
        <v>0</v>
      </c>
      <c r="BP259" s="59">
        <f t="shared" si="309"/>
        <v>0</v>
      </c>
      <c r="BQ259" s="59">
        <f t="shared" si="309"/>
        <v>0</v>
      </c>
      <c r="BR259" s="59">
        <f t="shared" si="309"/>
        <v>0</v>
      </c>
      <c r="BS259" s="59">
        <f t="shared" si="309"/>
        <v>0</v>
      </c>
      <c r="BT259" s="59">
        <f t="shared" si="309"/>
        <v>0</v>
      </c>
      <c r="BU259" s="59">
        <f t="shared" si="309"/>
        <v>0.000522</v>
      </c>
      <c r="BV259" s="59">
        <f t="shared" si="309"/>
        <v>0</v>
      </c>
      <c r="BW259" s="59">
        <f t="shared" si="309"/>
        <v>0</v>
      </c>
      <c r="BX259" s="59">
        <f t="shared" si="309"/>
        <v>0</v>
      </c>
      <c r="BY259" s="59">
        <f t="shared" si="309"/>
        <v>0</v>
      </c>
      <c r="BZ259" s="59">
        <f t="shared" si="309"/>
        <v>0</v>
      </c>
      <c r="CA259" s="59">
        <f t="shared" si="309"/>
        <v>0</v>
      </c>
      <c r="CB259" s="59">
        <f t="shared" si="309"/>
        <v>0</v>
      </c>
      <c r="CC259" s="59">
        <f t="shared" si="309"/>
        <v>0</v>
      </c>
      <c r="CD259" s="59">
        <f t="shared" si="309"/>
        <v>0</v>
      </c>
      <c r="CE259" s="59">
        <f t="shared" si="309"/>
        <v>0</v>
      </c>
      <c r="CF259" s="59">
        <f t="shared" si="309"/>
        <v>0</v>
      </c>
      <c r="CG259" s="59">
        <f t="shared" si="309"/>
        <v>0</v>
      </c>
      <c r="CH259" s="59">
        <f t="shared" si="309"/>
        <v>0</v>
      </c>
      <c r="CI259" s="59">
        <f t="shared" si="309"/>
        <v>0</v>
      </c>
      <c r="CJ259" s="59">
        <f t="shared" si="309"/>
        <v>0</v>
      </c>
      <c r="CK259" s="59">
        <f t="shared" si="309"/>
        <v>0</v>
      </c>
      <c r="CL259" s="59">
        <f t="shared" si="309"/>
        <v>0</v>
      </c>
      <c r="CM259" s="59">
        <f t="shared" si="309"/>
        <v>0</v>
      </c>
      <c r="CN259" s="59">
        <f t="shared" si="309"/>
        <v>0</v>
      </c>
      <c r="CO259" s="59">
        <f t="shared" si="309"/>
        <v>0</v>
      </c>
      <c r="CP259" s="59">
        <f t="shared" si="309"/>
        <v>0</v>
      </c>
      <c r="CQ259" s="59">
        <f t="shared" si="309"/>
        <v>0</v>
      </c>
      <c r="CR259" s="59">
        <f t="shared" si="309"/>
        <v>0</v>
      </c>
      <c r="CS259" s="59">
        <f t="shared" si="309"/>
        <v>0</v>
      </c>
      <c r="CT259" s="59">
        <f t="shared" si="309"/>
        <v>0</v>
      </c>
      <c r="CU259" s="59">
        <f t="shared" si="309"/>
        <v>0</v>
      </c>
      <c r="CV259" s="59">
        <f t="shared" si="309"/>
        <v>0</v>
      </c>
      <c r="CW259" s="59">
        <f t="shared" si="309"/>
        <v>0</v>
      </c>
      <c r="CX259" s="59">
        <f t="shared" si="309"/>
        <v>0</v>
      </c>
      <c r="CY259" s="59">
        <f t="shared" si="309"/>
        <v>0</v>
      </c>
      <c r="CZ259" s="59">
        <f t="shared" si="309"/>
        <v>0</v>
      </c>
      <c r="DA259" s="59">
        <f t="shared" si="309"/>
        <v>0</v>
      </c>
      <c r="DB259" s="59">
        <f t="shared" si="309"/>
        <v>0</v>
      </c>
      <c r="DC259" s="59">
        <f t="shared" si="309"/>
        <v>0</v>
      </c>
      <c r="DD259" s="59">
        <f t="shared" si="309"/>
        <v>0.000129</v>
      </c>
      <c r="DE259" s="59">
        <f t="shared" si="309"/>
        <v>0</v>
      </c>
      <c r="DF259" s="59">
        <f t="shared" si="309"/>
        <v>0</v>
      </c>
      <c r="DG259" s="59">
        <f t="shared" si="309"/>
        <v>0</v>
      </c>
      <c r="DH259" s="59">
        <f t="shared" si="309"/>
        <v>0</v>
      </c>
      <c r="DI259" s="59">
        <f t="shared" si="309"/>
        <v>0</v>
      </c>
      <c r="DJ259" s="59">
        <f t="shared" si="309"/>
        <v>0</v>
      </c>
      <c r="DK259" s="59">
        <f t="shared" si="309"/>
        <v>0</v>
      </c>
      <c r="DL259" s="59">
        <f t="shared" si="309"/>
        <v>0</v>
      </c>
      <c r="DM259" s="59">
        <f t="shared" si="309"/>
        <v>0</v>
      </c>
      <c r="DN259" s="59">
        <f t="shared" si="309"/>
        <v>0</v>
      </c>
      <c r="DO259" s="59">
        <f t="shared" si="309"/>
        <v>0</v>
      </c>
      <c r="DP259" s="59">
        <f t="shared" si="309"/>
        <v>0</v>
      </c>
      <c r="DQ259" s="59">
        <f t="shared" si="309"/>
        <v>0</v>
      </c>
      <c r="DR259" s="59">
        <f t="shared" si="309"/>
        <v>0</v>
      </c>
      <c r="DS259" s="59">
        <f t="shared" si="309"/>
        <v>0</v>
      </c>
      <c r="DT259" s="59">
        <f t="shared" si="309"/>
        <v>0</v>
      </c>
      <c r="DU259" s="59">
        <f t="shared" si="309"/>
        <v>0</v>
      </c>
      <c r="DV259" s="59">
        <f t="shared" si="309"/>
        <v>0</v>
      </c>
      <c r="DW259" s="59">
        <f t="shared" si="309"/>
        <v>0</v>
      </c>
      <c r="DX259" s="59">
        <f t="shared" si="309"/>
        <v>0</v>
      </c>
      <c r="DY259" s="59">
        <f t="shared" si="309"/>
        <v>0</v>
      </c>
      <c r="DZ259" s="59">
        <f t="shared" si="309"/>
        <v>0</v>
      </c>
      <c r="EA259" s="59">
        <f aca="true" t="shared" si="310" ref="EA259:FU259">IF(EA247&gt;0,EA258,EA255)</f>
        <v>0.00046100000000000004</v>
      </c>
      <c r="EB259" s="59">
        <f t="shared" si="310"/>
        <v>0</v>
      </c>
      <c r="EC259" s="59">
        <f t="shared" si="310"/>
        <v>0</v>
      </c>
      <c r="ED259" s="59">
        <f t="shared" si="310"/>
        <v>9.6E-05</v>
      </c>
      <c r="EE259" s="59">
        <f t="shared" si="310"/>
        <v>0</v>
      </c>
      <c r="EF259" s="59">
        <f t="shared" si="310"/>
        <v>0</v>
      </c>
      <c r="EG259" s="59">
        <f t="shared" si="310"/>
        <v>0</v>
      </c>
      <c r="EH259" s="59">
        <f t="shared" si="310"/>
        <v>0</v>
      </c>
      <c r="EI259" s="59">
        <f t="shared" si="310"/>
        <v>0</v>
      </c>
      <c r="EJ259" s="59">
        <f t="shared" si="310"/>
        <v>0</v>
      </c>
      <c r="EK259" s="59">
        <f t="shared" si="310"/>
        <v>0.000317</v>
      </c>
      <c r="EL259" s="59">
        <f t="shared" si="310"/>
        <v>0</v>
      </c>
      <c r="EM259" s="59">
        <f t="shared" si="310"/>
        <v>0</v>
      </c>
      <c r="EN259" s="59">
        <f t="shared" si="310"/>
        <v>0</v>
      </c>
      <c r="EO259" s="59">
        <f t="shared" si="310"/>
        <v>0</v>
      </c>
      <c r="EP259" s="59">
        <f t="shared" si="310"/>
        <v>0</v>
      </c>
      <c r="EQ259" s="59">
        <f t="shared" si="310"/>
        <v>0</v>
      </c>
      <c r="ER259" s="59">
        <f t="shared" si="310"/>
        <v>0.001089</v>
      </c>
      <c r="ES259" s="59">
        <f t="shared" si="310"/>
        <v>0</v>
      </c>
      <c r="ET259" s="59">
        <f t="shared" si="310"/>
        <v>0</v>
      </c>
      <c r="EU259" s="59">
        <f t="shared" si="310"/>
        <v>0</v>
      </c>
      <c r="EV259" s="59">
        <f t="shared" si="310"/>
        <v>0</v>
      </c>
      <c r="EW259" s="59">
        <f t="shared" si="310"/>
        <v>0</v>
      </c>
      <c r="EX259" s="59">
        <f t="shared" si="310"/>
        <v>0</v>
      </c>
      <c r="EY259" s="59">
        <f t="shared" si="310"/>
        <v>0</v>
      </c>
      <c r="EZ259" s="59">
        <f t="shared" si="310"/>
        <v>0</v>
      </c>
      <c r="FA259" s="59">
        <f t="shared" si="310"/>
        <v>0.000124</v>
      </c>
      <c r="FB259" s="59">
        <f t="shared" si="310"/>
        <v>0</v>
      </c>
      <c r="FC259" s="59">
        <f t="shared" si="310"/>
        <v>0</v>
      </c>
      <c r="FD259" s="59">
        <f t="shared" si="310"/>
        <v>0</v>
      </c>
      <c r="FE259" s="59">
        <f t="shared" si="310"/>
        <v>0</v>
      </c>
      <c r="FF259" s="59">
        <f t="shared" si="310"/>
        <v>0</v>
      </c>
      <c r="FG259" s="59">
        <f t="shared" si="310"/>
        <v>0</v>
      </c>
      <c r="FH259" s="59">
        <f t="shared" si="310"/>
        <v>0</v>
      </c>
      <c r="FI259" s="59">
        <f t="shared" si="310"/>
        <v>0</v>
      </c>
      <c r="FJ259" s="59">
        <f t="shared" si="310"/>
        <v>0</v>
      </c>
      <c r="FK259" s="59">
        <f t="shared" si="310"/>
        <v>0</v>
      </c>
      <c r="FL259" s="59">
        <f t="shared" si="310"/>
        <v>0</v>
      </c>
      <c r="FM259" s="59">
        <f t="shared" si="310"/>
        <v>0</v>
      </c>
      <c r="FN259" s="59">
        <f t="shared" si="310"/>
        <v>0</v>
      </c>
      <c r="FO259" s="59">
        <f t="shared" si="310"/>
        <v>0</v>
      </c>
      <c r="FP259" s="59">
        <f t="shared" si="310"/>
        <v>0</v>
      </c>
      <c r="FQ259" s="59">
        <f t="shared" si="310"/>
        <v>0</v>
      </c>
      <c r="FR259" s="59">
        <f t="shared" si="310"/>
        <v>0</v>
      </c>
      <c r="FS259" s="59">
        <f t="shared" si="310"/>
        <v>0</v>
      </c>
      <c r="FT259" s="59">
        <f t="shared" si="310"/>
        <v>0.000675</v>
      </c>
      <c r="FU259" s="59">
        <f t="shared" si="310"/>
        <v>0</v>
      </c>
      <c r="FV259" s="59">
        <f>IF(FV247&gt;0,FV258,FV255)</f>
        <v>0</v>
      </c>
      <c r="FW259" s="59">
        <f>IF(FW247&gt;0,FW258,FW255)</f>
        <v>0</v>
      </c>
      <c r="FX259" s="59">
        <f>IF(FX247&gt;0,FX258,FX255)</f>
        <v>0</v>
      </c>
      <c r="FY259" s="59"/>
      <c r="FZ259" s="59"/>
      <c r="GA259" s="59"/>
      <c r="GB259" s="59"/>
      <c r="GC259" s="59"/>
      <c r="GD259" s="59"/>
      <c r="GE259" s="2"/>
    </row>
    <row r="260" spans="1:187" ht="15">
      <c r="A260" s="2"/>
      <c r="B260" s="5" t="s">
        <v>606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1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2"/>
    </row>
    <row r="261" spans="1:190" ht="15">
      <c r="A261" s="3" t="s">
        <v>388</v>
      </c>
      <c r="B261" s="5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1"/>
      <c r="GB261" s="41"/>
      <c r="GC261" s="40"/>
      <c r="GD261" s="40"/>
      <c r="GE261" s="2"/>
      <c r="GF261" s="123"/>
      <c r="GH261" s="123"/>
    </row>
    <row r="262" spans="1:186" ht="15.75">
      <c r="A262" s="3" t="s">
        <v>388</v>
      </c>
      <c r="B262" s="39" t="s">
        <v>607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1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124"/>
      <c r="GA262" s="41"/>
      <c r="GB262" s="41"/>
      <c r="GC262" s="40"/>
      <c r="GD262" s="40"/>
    </row>
    <row r="263" spans="1:193" ht="15">
      <c r="A263" s="3" t="s">
        <v>608</v>
      </c>
      <c r="B263" s="5" t="s">
        <v>609</v>
      </c>
      <c r="C263" s="40">
        <f aca="true" t="shared" si="311" ref="C263:BN263">+C234</f>
        <v>39835497.37</v>
      </c>
      <c r="D263" s="40">
        <f t="shared" si="311"/>
        <v>295176111.77</v>
      </c>
      <c r="E263" s="40">
        <f t="shared" si="311"/>
        <v>52875972.940000005</v>
      </c>
      <c r="F263" s="40">
        <f t="shared" si="311"/>
        <v>100687190.15</v>
      </c>
      <c r="G263" s="40">
        <f t="shared" si="311"/>
        <v>7934302.28</v>
      </c>
      <c r="H263" s="40">
        <f t="shared" si="311"/>
        <v>7146132.2299999995</v>
      </c>
      <c r="I263" s="40">
        <f t="shared" si="311"/>
        <v>79023130.82000001</v>
      </c>
      <c r="J263" s="40">
        <f t="shared" si="311"/>
        <v>14999102.280000001</v>
      </c>
      <c r="K263" s="40">
        <f t="shared" si="311"/>
        <v>2882138.17</v>
      </c>
      <c r="L263" s="40">
        <f t="shared" si="311"/>
        <v>23569393.11</v>
      </c>
      <c r="M263" s="40">
        <f t="shared" si="311"/>
        <v>12463432.58</v>
      </c>
      <c r="N263" s="40">
        <f t="shared" si="311"/>
        <v>351205021.32</v>
      </c>
      <c r="O263" s="40">
        <f t="shared" si="311"/>
        <v>105837011.26</v>
      </c>
      <c r="P263" s="40">
        <f t="shared" si="311"/>
        <v>2157119.57</v>
      </c>
      <c r="Q263" s="40">
        <f t="shared" si="311"/>
        <v>257934791.47</v>
      </c>
      <c r="R263" s="40">
        <f t="shared" si="311"/>
        <v>3930554.9400000004</v>
      </c>
      <c r="S263" s="40">
        <f t="shared" si="311"/>
        <v>11423508.1</v>
      </c>
      <c r="T263" s="40">
        <f t="shared" si="311"/>
        <v>1858020.46</v>
      </c>
      <c r="U263" s="40">
        <f t="shared" si="311"/>
        <v>930902.77</v>
      </c>
      <c r="V263" s="40">
        <f t="shared" si="311"/>
        <v>2616391.67</v>
      </c>
      <c r="W263" s="41">
        <f t="shared" si="311"/>
        <v>2990984.98</v>
      </c>
      <c r="X263" s="40">
        <f t="shared" si="311"/>
        <v>714882.72</v>
      </c>
      <c r="Y263" s="40">
        <f t="shared" si="311"/>
        <v>4345038.890000001</v>
      </c>
      <c r="Z263" s="40">
        <f t="shared" si="311"/>
        <v>2483220.52</v>
      </c>
      <c r="AA263" s="40">
        <f t="shared" si="311"/>
        <v>177065699.53</v>
      </c>
      <c r="AB263" s="40">
        <f t="shared" si="311"/>
        <v>197694395.17000002</v>
      </c>
      <c r="AC263" s="40">
        <f t="shared" si="311"/>
        <v>6932120.7700000005</v>
      </c>
      <c r="AD263" s="40">
        <f t="shared" si="311"/>
        <v>7727152.59</v>
      </c>
      <c r="AE263" s="40">
        <f t="shared" si="311"/>
        <v>1308804.48</v>
      </c>
      <c r="AF263" s="40">
        <f t="shared" si="311"/>
        <v>2241949.16</v>
      </c>
      <c r="AG263" s="40">
        <f t="shared" si="311"/>
        <v>7062748.86</v>
      </c>
      <c r="AH263" s="40">
        <f t="shared" si="311"/>
        <v>7976667.91</v>
      </c>
      <c r="AI263" s="40">
        <f t="shared" si="311"/>
        <v>2996303.81</v>
      </c>
      <c r="AJ263" s="40">
        <f t="shared" si="311"/>
        <v>2745579.63</v>
      </c>
      <c r="AK263" s="40">
        <f t="shared" si="311"/>
        <v>2491960.49</v>
      </c>
      <c r="AL263" s="40">
        <f t="shared" si="311"/>
        <v>2699397.17</v>
      </c>
      <c r="AM263" s="40">
        <f t="shared" si="311"/>
        <v>4079580.84</v>
      </c>
      <c r="AN263" s="40">
        <f t="shared" si="311"/>
        <v>3783647.47</v>
      </c>
      <c r="AO263" s="40">
        <f t="shared" si="311"/>
        <v>35471447.050000004</v>
      </c>
      <c r="AP263" s="40">
        <f t="shared" si="311"/>
        <v>553299213.59</v>
      </c>
      <c r="AQ263" s="40">
        <f t="shared" si="311"/>
        <v>2743513.6799999997</v>
      </c>
      <c r="AR263" s="40">
        <f t="shared" si="311"/>
        <v>393574769.58</v>
      </c>
      <c r="AS263" s="40">
        <f t="shared" si="311"/>
        <v>45800404.35</v>
      </c>
      <c r="AT263" s="40">
        <f t="shared" si="311"/>
        <v>19101342.27</v>
      </c>
      <c r="AU263" s="40">
        <f t="shared" si="311"/>
        <v>3324780.64</v>
      </c>
      <c r="AV263" s="40">
        <f t="shared" si="311"/>
        <v>3006627.65</v>
      </c>
      <c r="AW263" s="40">
        <f t="shared" si="311"/>
        <v>2666855.29</v>
      </c>
      <c r="AX263" s="40">
        <f t="shared" si="311"/>
        <v>893556.78</v>
      </c>
      <c r="AY263" s="40">
        <f t="shared" si="311"/>
        <v>5009982.27</v>
      </c>
      <c r="AZ263" s="40">
        <f t="shared" si="311"/>
        <v>76616423.39</v>
      </c>
      <c r="BA263" s="40">
        <f t="shared" si="311"/>
        <v>57193798.69</v>
      </c>
      <c r="BB263" s="40">
        <f t="shared" si="311"/>
        <v>47790816.830000006</v>
      </c>
      <c r="BC263" s="40">
        <f t="shared" si="311"/>
        <v>214415006.65</v>
      </c>
      <c r="BD263" s="40">
        <f t="shared" si="311"/>
        <v>30764148.53</v>
      </c>
      <c r="BE263" s="40">
        <f t="shared" si="311"/>
        <v>9843944.799999999</v>
      </c>
      <c r="BF263" s="40">
        <f t="shared" si="311"/>
        <v>146941725.45999998</v>
      </c>
      <c r="BG263" s="40">
        <f t="shared" si="311"/>
        <v>6895624.41</v>
      </c>
      <c r="BH263" s="40">
        <f t="shared" si="311"/>
        <v>5185299.359999999</v>
      </c>
      <c r="BI263" s="40">
        <f t="shared" si="311"/>
        <v>2794397.3800000004</v>
      </c>
      <c r="BJ263" s="40">
        <f t="shared" si="311"/>
        <v>38769947.08</v>
      </c>
      <c r="BK263" s="40">
        <f t="shared" si="311"/>
        <v>94139778.96</v>
      </c>
      <c r="BL263" s="40">
        <f t="shared" si="311"/>
        <v>2500349.85</v>
      </c>
      <c r="BM263" s="40">
        <f t="shared" si="311"/>
        <v>3157608.73</v>
      </c>
      <c r="BN263" s="40">
        <f t="shared" si="311"/>
        <v>26556104.53</v>
      </c>
      <c r="BO263" s="40">
        <f aca="true" t="shared" si="312" ref="BO263:DZ263">+BO234</f>
        <v>11745169.72</v>
      </c>
      <c r="BP263" s="40">
        <f t="shared" si="312"/>
        <v>2485304.52</v>
      </c>
      <c r="BQ263" s="40">
        <f t="shared" si="312"/>
        <v>40519436.75</v>
      </c>
      <c r="BR263" s="40">
        <f t="shared" si="312"/>
        <v>33370586.05</v>
      </c>
      <c r="BS263" s="40">
        <f t="shared" si="312"/>
        <v>9163052.040000001</v>
      </c>
      <c r="BT263" s="40">
        <f t="shared" si="312"/>
        <v>3183217.55</v>
      </c>
      <c r="BU263" s="40">
        <f t="shared" si="312"/>
        <v>3971769.4699999997</v>
      </c>
      <c r="BV263" s="40">
        <f t="shared" si="312"/>
        <v>9853602.45</v>
      </c>
      <c r="BW263" s="40">
        <f t="shared" si="312"/>
        <v>12195287.6</v>
      </c>
      <c r="BX263" s="40">
        <f t="shared" si="312"/>
        <v>1272508.89</v>
      </c>
      <c r="BY263" s="40">
        <f t="shared" si="312"/>
        <v>4894736.16</v>
      </c>
      <c r="BZ263" s="40">
        <f t="shared" si="312"/>
        <v>2518351.95</v>
      </c>
      <c r="CA263" s="40">
        <f t="shared" si="312"/>
        <v>2392030.31</v>
      </c>
      <c r="CB263" s="40">
        <f t="shared" si="312"/>
        <v>575415591.27</v>
      </c>
      <c r="CC263" s="40">
        <f t="shared" si="312"/>
        <v>2067312.6300000001</v>
      </c>
      <c r="CD263" s="40">
        <f t="shared" si="312"/>
        <v>1071906.11</v>
      </c>
      <c r="CE263" s="40">
        <f t="shared" si="312"/>
        <v>1949670.3099999998</v>
      </c>
      <c r="CF263" s="40">
        <f t="shared" si="312"/>
        <v>1450108.42</v>
      </c>
      <c r="CG263" s="40">
        <f t="shared" si="312"/>
        <v>2268689.17</v>
      </c>
      <c r="CH263" s="40">
        <f t="shared" si="312"/>
        <v>1571536.4</v>
      </c>
      <c r="CI263" s="40">
        <f t="shared" si="312"/>
        <v>5287834.75</v>
      </c>
      <c r="CJ263" s="40">
        <f t="shared" si="312"/>
        <v>8530329.64</v>
      </c>
      <c r="CK263" s="40">
        <f t="shared" si="312"/>
        <v>32807497.14</v>
      </c>
      <c r="CL263" s="40">
        <f t="shared" si="312"/>
        <v>9956222.65</v>
      </c>
      <c r="CM263" s="40">
        <f t="shared" si="312"/>
        <v>6397289.73</v>
      </c>
      <c r="CN263" s="40">
        <f t="shared" si="312"/>
        <v>173900871.58</v>
      </c>
      <c r="CO263" s="40">
        <f t="shared" si="312"/>
        <v>99594498.08</v>
      </c>
      <c r="CP263" s="40">
        <f t="shared" si="312"/>
        <v>8880204.719999999</v>
      </c>
      <c r="CQ263" s="40">
        <f t="shared" si="312"/>
        <v>10828062.38</v>
      </c>
      <c r="CR263" s="40">
        <f t="shared" si="312"/>
        <v>2317573.5</v>
      </c>
      <c r="CS263" s="40">
        <f t="shared" si="312"/>
        <v>2971115.39</v>
      </c>
      <c r="CT263" s="40">
        <f t="shared" si="312"/>
        <v>1718738.65</v>
      </c>
      <c r="CU263" s="40">
        <f t="shared" si="312"/>
        <v>3337218.93</v>
      </c>
      <c r="CV263" s="40">
        <f t="shared" si="312"/>
        <v>787001.97</v>
      </c>
      <c r="CW263" s="40">
        <f t="shared" si="312"/>
        <v>2146959.2</v>
      </c>
      <c r="CX263" s="40">
        <f t="shared" si="312"/>
        <v>3765659.19</v>
      </c>
      <c r="CY263" s="40">
        <f t="shared" si="312"/>
        <v>1976846.82</v>
      </c>
      <c r="CZ263" s="40">
        <f t="shared" si="312"/>
        <v>16305940.49</v>
      </c>
      <c r="DA263" s="40">
        <f t="shared" si="312"/>
        <v>2141346.12</v>
      </c>
      <c r="DB263" s="40">
        <f t="shared" si="312"/>
        <v>2882714.9499999997</v>
      </c>
      <c r="DC263" s="40">
        <f t="shared" si="312"/>
        <v>1935336.37</v>
      </c>
      <c r="DD263" s="40">
        <f t="shared" si="312"/>
        <v>1923271.88</v>
      </c>
      <c r="DE263" s="40">
        <f t="shared" si="312"/>
        <v>3755048.2</v>
      </c>
      <c r="DF263" s="40">
        <f t="shared" si="312"/>
        <v>146832077.05</v>
      </c>
      <c r="DG263" s="40">
        <f t="shared" si="312"/>
        <v>1584131.54</v>
      </c>
      <c r="DH263" s="40">
        <f t="shared" si="312"/>
        <v>15973110.98</v>
      </c>
      <c r="DI263" s="40">
        <f t="shared" si="312"/>
        <v>20201010.02</v>
      </c>
      <c r="DJ263" s="40">
        <f t="shared" si="312"/>
        <v>5255676.68</v>
      </c>
      <c r="DK263" s="40">
        <f t="shared" si="312"/>
        <v>3393704.31</v>
      </c>
      <c r="DL263" s="40">
        <f t="shared" si="312"/>
        <v>43811015.839999996</v>
      </c>
      <c r="DM263" s="40">
        <f t="shared" si="312"/>
        <v>3231966.15</v>
      </c>
      <c r="DN263" s="40">
        <f t="shared" si="312"/>
        <v>10671768.87</v>
      </c>
      <c r="DO263" s="40">
        <f t="shared" si="312"/>
        <v>22215118.07</v>
      </c>
      <c r="DP263" s="40">
        <f t="shared" si="312"/>
        <v>2377662.27</v>
      </c>
      <c r="DQ263" s="40">
        <f t="shared" si="312"/>
        <v>4185933.15</v>
      </c>
      <c r="DR263" s="40">
        <f t="shared" si="312"/>
        <v>10403289.37</v>
      </c>
      <c r="DS263" s="40">
        <f t="shared" si="312"/>
        <v>6429258.64</v>
      </c>
      <c r="DT263" s="40">
        <f t="shared" si="312"/>
        <v>2309531.7199999997</v>
      </c>
      <c r="DU263" s="40">
        <f t="shared" si="312"/>
        <v>3383502.7399999998</v>
      </c>
      <c r="DV263" s="40">
        <f t="shared" si="312"/>
        <v>2287418.41</v>
      </c>
      <c r="DW263" s="40">
        <f t="shared" si="312"/>
        <v>3253765.6700000004</v>
      </c>
      <c r="DX263" s="40">
        <f t="shared" si="312"/>
        <v>2833625.39</v>
      </c>
      <c r="DY263" s="40">
        <f t="shared" si="312"/>
        <v>3388497.2199999997</v>
      </c>
      <c r="DZ263" s="40">
        <f t="shared" si="312"/>
        <v>8963614.930000002</v>
      </c>
      <c r="EA263" s="40">
        <f aca="true" t="shared" si="313" ref="EA263:FU263">+EA234</f>
        <v>4479205.24</v>
      </c>
      <c r="EB263" s="40">
        <f t="shared" si="313"/>
        <v>4452290.340000001</v>
      </c>
      <c r="EC263" s="40">
        <f t="shared" si="313"/>
        <v>2586308.98</v>
      </c>
      <c r="ED263" s="40">
        <f t="shared" si="313"/>
        <v>15171320.040000001</v>
      </c>
      <c r="EE263" s="40">
        <f t="shared" si="313"/>
        <v>2474573.9400000004</v>
      </c>
      <c r="EF263" s="40">
        <f t="shared" si="313"/>
        <v>11655177.799999999</v>
      </c>
      <c r="EG263" s="40">
        <f t="shared" si="313"/>
        <v>2587602.8</v>
      </c>
      <c r="EH263" s="40">
        <f t="shared" si="313"/>
        <v>2488209.6</v>
      </c>
      <c r="EI263" s="40">
        <f t="shared" si="313"/>
        <v>122271583.31</v>
      </c>
      <c r="EJ263" s="40">
        <f t="shared" si="313"/>
        <v>58851450.519999996</v>
      </c>
      <c r="EK263" s="40">
        <f t="shared" si="313"/>
        <v>4881712.23</v>
      </c>
      <c r="EL263" s="40">
        <f t="shared" si="313"/>
        <v>3486730.07</v>
      </c>
      <c r="EM263" s="40">
        <f t="shared" si="313"/>
        <v>4741495.8</v>
      </c>
      <c r="EN263" s="40">
        <f t="shared" si="313"/>
        <v>8436285.89</v>
      </c>
      <c r="EO263" s="40">
        <f t="shared" si="313"/>
        <v>3691363.7199999997</v>
      </c>
      <c r="EP263" s="40">
        <f t="shared" si="313"/>
        <v>3714240.09</v>
      </c>
      <c r="EQ263" s="40">
        <f t="shared" si="313"/>
        <v>15442652.2</v>
      </c>
      <c r="ER263" s="40">
        <f t="shared" si="313"/>
        <v>3582311.71</v>
      </c>
      <c r="ES263" s="40">
        <f t="shared" si="313"/>
        <v>1601590.57</v>
      </c>
      <c r="ET263" s="40">
        <f t="shared" si="313"/>
        <v>2573310.55</v>
      </c>
      <c r="EU263" s="40">
        <f t="shared" si="313"/>
        <v>4824432.73</v>
      </c>
      <c r="EV263" s="40">
        <f t="shared" si="313"/>
        <v>1018102.77</v>
      </c>
      <c r="EW263" s="40">
        <f t="shared" si="313"/>
        <v>6755071.67</v>
      </c>
      <c r="EX263" s="40">
        <f t="shared" si="313"/>
        <v>2840523.86</v>
      </c>
      <c r="EY263" s="40">
        <f t="shared" si="313"/>
        <v>8534610.86</v>
      </c>
      <c r="EZ263" s="40">
        <f t="shared" si="313"/>
        <v>1613979.81</v>
      </c>
      <c r="FA263" s="40">
        <f t="shared" si="313"/>
        <v>21890044.94</v>
      </c>
      <c r="FB263" s="40">
        <f t="shared" si="313"/>
        <v>3788630.75</v>
      </c>
      <c r="FC263" s="40">
        <f t="shared" si="313"/>
        <v>19301199.650000002</v>
      </c>
      <c r="FD263" s="40">
        <f t="shared" si="313"/>
        <v>3419571.25</v>
      </c>
      <c r="FE263" s="40">
        <f t="shared" si="313"/>
        <v>1423503.28</v>
      </c>
      <c r="FF263" s="40">
        <f t="shared" si="313"/>
        <v>2230261.27</v>
      </c>
      <c r="FG263" s="40">
        <f t="shared" si="313"/>
        <v>1531925.94</v>
      </c>
      <c r="FH263" s="40">
        <f t="shared" si="313"/>
        <v>1312373.53</v>
      </c>
      <c r="FI263" s="40">
        <f t="shared" si="313"/>
        <v>13204174.03</v>
      </c>
      <c r="FJ263" s="40">
        <f t="shared" si="313"/>
        <v>11863974.959999999</v>
      </c>
      <c r="FK263" s="40">
        <f t="shared" si="313"/>
        <v>14530898</v>
      </c>
      <c r="FL263" s="40">
        <f t="shared" si="313"/>
        <v>26660566.84</v>
      </c>
      <c r="FM263" s="40">
        <f t="shared" si="313"/>
        <v>20195587.270000003</v>
      </c>
      <c r="FN263" s="40">
        <f t="shared" si="313"/>
        <v>129169616.58</v>
      </c>
      <c r="FO263" s="40">
        <f t="shared" si="313"/>
        <v>8241025.54</v>
      </c>
      <c r="FP263" s="40">
        <f t="shared" si="313"/>
        <v>16873251.25</v>
      </c>
      <c r="FQ263" s="40">
        <f t="shared" si="313"/>
        <v>6492758.83</v>
      </c>
      <c r="FR263" s="40">
        <f t="shared" si="313"/>
        <v>1934471.73</v>
      </c>
      <c r="FS263" s="40">
        <f t="shared" si="313"/>
        <v>1970333.81</v>
      </c>
      <c r="FT263" s="40">
        <f t="shared" si="313"/>
        <v>1478324</v>
      </c>
      <c r="FU263" s="40">
        <f t="shared" si="313"/>
        <v>6189553.5</v>
      </c>
      <c r="FV263" s="40">
        <f>+FV234</f>
        <v>4971957.98</v>
      </c>
      <c r="FW263" s="40">
        <f>+FW234</f>
        <v>1792066.6300000001</v>
      </c>
      <c r="FX263" s="40">
        <f>+FX234</f>
        <v>1293756.9900000002</v>
      </c>
      <c r="FY263" s="40"/>
      <c r="FZ263" s="124">
        <f>SUM(C263:FX263)</f>
        <v>5717292422.819999</v>
      </c>
      <c r="GA263" s="41"/>
      <c r="GB263" s="41"/>
      <c r="GC263" s="2"/>
      <c r="GD263" s="40"/>
      <c r="GE263" s="2"/>
      <c r="GF263" s="2"/>
      <c r="GH263" s="2"/>
      <c r="GI263" s="40"/>
      <c r="GJ263" s="40"/>
      <c r="GK263" s="40"/>
    </row>
    <row r="264" spans="1:193" ht="15">
      <c r="A264" s="3" t="s">
        <v>610</v>
      </c>
      <c r="B264" s="5" t="s">
        <v>611</v>
      </c>
      <c r="C264" s="40">
        <f aca="true" t="shared" si="314" ref="C264:BN264">ROUND(C248*C41,2)</f>
        <v>12408207.57</v>
      </c>
      <c r="D264" s="40">
        <f t="shared" si="314"/>
        <v>47425699.58</v>
      </c>
      <c r="E264" s="40">
        <f t="shared" si="314"/>
        <v>14124365</v>
      </c>
      <c r="F264" s="40">
        <f t="shared" si="314"/>
        <v>21226727.13</v>
      </c>
      <c r="G264" s="40">
        <f t="shared" si="314"/>
        <v>2037441.11</v>
      </c>
      <c r="H264" s="40">
        <f t="shared" si="314"/>
        <v>1446426.99</v>
      </c>
      <c r="I264" s="40">
        <f t="shared" si="314"/>
        <v>13966982.55</v>
      </c>
      <c r="J264" s="40">
        <f t="shared" si="314"/>
        <v>3181502.12</v>
      </c>
      <c r="K264" s="40">
        <f t="shared" si="314"/>
        <v>603669.97</v>
      </c>
      <c r="L264" s="40">
        <f t="shared" si="314"/>
        <v>9283362.2</v>
      </c>
      <c r="M264" s="40">
        <f t="shared" si="314"/>
        <v>3312957.62</v>
      </c>
      <c r="N264" s="40">
        <f t="shared" si="314"/>
        <v>121766268.66</v>
      </c>
      <c r="O264" s="40">
        <f t="shared" si="314"/>
        <v>33692681.48</v>
      </c>
      <c r="P264" s="40">
        <f t="shared" si="314"/>
        <v>600634.44</v>
      </c>
      <c r="Q264" s="40">
        <f t="shared" si="314"/>
        <v>46236764.41</v>
      </c>
      <c r="R264" s="40">
        <f t="shared" si="314"/>
        <v>914009.03</v>
      </c>
      <c r="S264" s="40">
        <f t="shared" si="314"/>
        <v>8279157.67</v>
      </c>
      <c r="T264" s="40">
        <f t="shared" si="314"/>
        <v>556674.21</v>
      </c>
      <c r="U264" s="40">
        <f t="shared" si="314"/>
        <v>181057</v>
      </c>
      <c r="V264" s="40">
        <f t="shared" si="314"/>
        <v>548417.95</v>
      </c>
      <c r="W264" s="41">
        <f t="shared" si="314"/>
        <v>153964.02</v>
      </c>
      <c r="X264" s="40">
        <f t="shared" si="314"/>
        <v>126245.18</v>
      </c>
      <c r="Y264" s="40">
        <f t="shared" si="314"/>
        <v>1007368.58</v>
      </c>
      <c r="Z264" s="40">
        <f t="shared" si="314"/>
        <v>341806.5</v>
      </c>
      <c r="AA264" s="40">
        <f t="shared" si="314"/>
        <v>59599383.66</v>
      </c>
      <c r="AB264" s="40">
        <f t="shared" si="314"/>
        <v>122078838.95</v>
      </c>
      <c r="AC264" s="40">
        <f t="shared" si="314"/>
        <v>3022100.79</v>
      </c>
      <c r="AD264" s="40">
        <f t="shared" si="314"/>
        <v>3020158.57</v>
      </c>
      <c r="AE264" s="40">
        <f t="shared" si="314"/>
        <v>545343.64</v>
      </c>
      <c r="AF264" s="40">
        <f t="shared" si="314"/>
        <v>743735.89</v>
      </c>
      <c r="AG264" s="40">
        <f t="shared" si="314"/>
        <v>6667675.9</v>
      </c>
      <c r="AH264" s="40">
        <f t="shared" si="314"/>
        <v>392778.09</v>
      </c>
      <c r="AI264" s="40">
        <f t="shared" si="314"/>
        <v>156455.63</v>
      </c>
      <c r="AJ264" s="40">
        <f t="shared" si="314"/>
        <v>463267.7</v>
      </c>
      <c r="AK264" s="40">
        <f t="shared" si="314"/>
        <v>1110757.57</v>
      </c>
      <c r="AL264" s="40">
        <f t="shared" si="314"/>
        <v>1672862.92</v>
      </c>
      <c r="AM264" s="40">
        <f t="shared" si="314"/>
        <v>546945.5</v>
      </c>
      <c r="AN264" s="40">
        <f t="shared" si="314"/>
        <v>2122093.5</v>
      </c>
      <c r="AO264" s="40">
        <f t="shared" si="314"/>
        <v>10498933.59</v>
      </c>
      <c r="AP264" s="40">
        <f t="shared" si="314"/>
        <v>287868895.04</v>
      </c>
      <c r="AQ264" s="40">
        <f t="shared" si="314"/>
        <v>1614672.94</v>
      </c>
      <c r="AR264" s="40">
        <f t="shared" si="314"/>
        <v>124950017.41</v>
      </c>
      <c r="AS264" s="40">
        <f t="shared" si="314"/>
        <v>37971608.42</v>
      </c>
      <c r="AT264" s="40">
        <f t="shared" si="314"/>
        <v>4333449.39</v>
      </c>
      <c r="AU264" s="40">
        <f t="shared" si="314"/>
        <v>571202.05</v>
      </c>
      <c r="AV264" s="40">
        <f t="shared" si="314"/>
        <v>363232.15</v>
      </c>
      <c r="AW264" s="40">
        <f t="shared" si="314"/>
        <v>360831.83</v>
      </c>
      <c r="AX264" s="40">
        <f t="shared" si="314"/>
        <v>216386.18</v>
      </c>
      <c r="AY264" s="40">
        <f t="shared" si="314"/>
        <v>730229.88</v>
      </c>
      <c r="AZ264" s="40">
        <f t="shared" si="314"/>
        <v>10974085.16</v>
      </c>
      <c r="BA264" s="40">
        <f t="shared" si="314"/>
        <v>6753816.02</v>
      </c>
      <c r="BB264" s="40">
        <f t="shared" si="314"/>
        <v>3102742.15</v>
      </c>
      <c r="BC264" s="40">
        <f t="shared" si="314"/>
        <v>60960889.33</v>
      </c>
      <c r="BD264" s="40">
        <f t="shared" si="314"/>
        <v>10559335.5</v>
      </c>
      <c r="BE264" s="40">
        <f t="shared" si="314"/>
        <v>2629694.81</v>
      </c>
      <c r="BF264" s="40">
        <f t="shared" si="314"/>
        <v>37761757.23</v>
      </c>
      <c r="BG264" s="40">
        <f t="shared" si="314"/>
        <v>786100.95</v>
      </c>
      <c r="BH264" s="40">
        <f t="shared" si="314"/>
        <v>869683.47</v>
      </c>
      <c r="BI264" s="40">
        <f t="shared" si="314"/>
        <v>457920.62</v>
      </c>
      <c r="BJ264" s="40">
        <f t="shared" si="314"/>
        <v>10703902.79</v>
      </c>
      <c r="BK264" s="40">
        <f t="shared" si="314"/>
        <v>17111775.18</v>
      </c>
      <c r="BL264" s="40">
        <f t="shared" si="314"/>
        <v>79418.12</v>
      </c>
      <c r="BM264" s="40">
        <f t="shared" si="314"/>
        <v>315579.7</v>
      </c>
      <c r="BN264" s="40">
        <f t="shared" si="314"/>
        <v>6262207.2</v>
      </c>
      <c r="BO264" s="40">
        <f aca="true" t="shared" si="315" ref="BO264:DZ264">ROUND(BO248*BO41,2)</f>
        <v>2583842.51</v>
      </c>
      <c r="BP264" s="40">
        <f t="shared" si="315"/>
        <v>1232505.84</v>
      </c>
      <c r="BQ264" s="40">
        <f t="shared" si="315"/>
        <v>30831961.92</v>
      </c>
      <c r="BR264" s="40">
        <f t="shared" si="315"/>
        <v>9378346.02</v>
      </c>
      <c r="BS264" s="40">
        <f t="shared" si="315"/>
        <v>4490799.58</v>
      </c>
      <c r="BT264" s="40">
        <f t="shared" si="315"/>
        <v>1377830.04</v>
      </c>
      <c r="BU264" s="40">
        <f t="shared" si="315"/>
        <v>3791328.84</v>
      </c>
      <c r="BV264" s="40">
        <f t="shared" si="315"/>
        <v>8201330.83</v>
      </c>
      <c r="BW264" s="40">
        <f t="shared" si="315"/>
        <v>11190874.48</v>
      </c>
      <c r="BX264" s="40">
        <f t="shared" si="315"/>
        <v>985355.81</v>
      </c>
      <c r="BY264" s="40">
        <f t="shared" si="315"/>
        <v>2033089.29</v>
      </c>
      <c r="BZ264" s="40">
        <f t="shared" si="315"/>
        <v>1232849.81</v>
      </c>
      <c r="CA264" s="40">
        <f t="shared" si="315"/>
        <v>905822.35</v>
      </c>
      <c r="CB264" s="40">
        <f t="shared" si="315"/>
        <v>193061709.67</v>
      </c>
      <c r="CC264" s="40">
        <f t="shared" si="315"/>
        <v>475390.7</v>
      </c>
      <c r="CD264" s="40">
        <f t="shared" si="315"/>
        <v>346839.56</v>
      </c>
      <c r="CE264" s="40">
        <f t="shared" si="315"/>
        <v>476074.88</v>
      </c>
      <c r="CF264" s="40">
        <f t="shared" si="315"/>
        <v>251297.2</v>
      </c>
      <c r="CG264" s="40">
        <f t="shared" si="315"/>
        <v>350358.97</v>
      </c>
      <c r="CH264" s="40">
        <f t="shared" si="315"/>
        <v>294209.49</v>
      </c>
      <c r="CI264" s="40">
        <f t="shared" si="315"/>
        <v>1742716.92</v>
      </c>
      <c r="CJ264" s="40">
        <f t="shared" si="315"/>
        <v>2496713.35</v>
      </c>
      <c r="CK264" s="40">
        <f t="shared" si="315"/>
        <v>14515550.48</v>
      </c>
      <c r="CL264" s="40">
        <f t="shared" si="315"/>
        <v>3688404.35</v>
      </c>
      <c r="CM264" s="40">
        <f t="shared" si="315"/>
        <v>1925430.76</v>
      </c>
      <c r="CN264" s="40">
        <f t="shared" si="315"/>
        <v>64580393.23</v>
      </c>
      <c r="CO264" s="40">
        <f t="shared" si="315"/>
        <v>30112878.15</v>
      </c>
      <c r="CP264" s="40">
        <f t="shared" si="315"/>
        <v>7516527.47</v>
      </c>
      <c r="CQ264" s="40">
        <f t="shared" si="315"/>
        <v>2224060.56</v>
      </c>
      <c r="CR264" s="40">
        <f t="shared" si="315"/>
        <v>880036.55</v>
      </c>
      <c r="CS264" s="40">
        <f t="shared" si="315"/>
        <v>1037243.36</v>
      </c>
      <c r="CT264" s="40">
        <f t="shared" si="315"/>
        <v>600808.5</v>
      </c>
      <c r="CU264" s="40">
        <f t="shared" si="315"/>
        <v>233457.27</v>
      </c>
      <c r="CV264" s="40">
        <f t="shared" si="315"/>
        <v>160647.69</v>
      </c>
      <c r="CW264" s="40">
        <f t="shared" si="315"/>
        <v>641300.47</v>
      </c>
      <c r="CX264" s="40">
        <f t="shared" si="315"/>
        <v>879166.55</v>
      </c>
      <c r="CY264" s="40">
        <f t="shared" si="315"/>
        <v>119760.26</v>
      </c>
      <c r="CZ264" s="40">
        <f t="shared" si="315"/>
        <v>4358099.71</v>
      </c>
      <c r="DA264" s="40">
        <f t="shared" si="315"/>
        <v>245125.98</v>
      </c>
      <c r="DB264" s="40">
        <f t="shared" si="315"/>
        <v>413171.52</v>
      </c>
      <c r="DC264" s="40">
        <f t="shared" si="315"/>
        <v>1249058.71</v>
      </c>
      <c r="DD264" s="40">
        <f t="shared" si="315"/>
        <v>1798628.27</v>
      </c>
      <c r="DE264" s="40">
        <f t="shared" si="315"/>
        <v>3332117.51</v>
      </c>
      <c r="DF264" s="40">
        <f t="shared" si="315"/>
        <v>49107553.08</v>
      </c>
      <c r="DG264" s="40">
        <f t="shared" si="315"/>
        <v>673288.22</v>
      </c>
      <c r="DH264" s="40">
        <f t="shared" si="315"/>
        <v>10461552.96</v>
      </c>
      <c r="DI264" s="40">
        <f t="shared" si="315"/>
        <v>9355336.04</v>
      </c>
      <c r="DJ264" s="40">
        <f t="shared" si="315"/>
        <v>1266292.7</v>
      </c>
      <c r="DK264" s="40">
        <f t="shared" si="315"/>
        <v>830753.2</v>
      </c>
      <c r="DL264" s="40">
        <f t="shared" si="315"/>
        <v>12851513.8</v>
      </c>
      <c r="DM264" s="40">
        <f t="shared" si="315"/>
        <v>892196.68</v>
      </c>
      <c r="DN264" s="40">
        <f t="shared" si="315"/>
        <v>4421686.24</v>
      </c>
      <c r="DO264" s="40">
        <f t="shared" si="315"/>
        <v>5388628.41</v>
      </c>
      <c r="DP264" s="40">
        <f t="shared" si="315"/>
        <v>366912.45</v>
      </c>
      <c r="DQ264" s="40">
        <f t="shared" si="315"/>
        <v>1107629.25</v>
      </c>
      <c r="DR264" s="40">
        <f t="shared" si="315"/>
        <v>1384490.63</v>
      </c>
      <c r="DS264" s="40">
        <f t="shared" si="315"/>
        <v>755426.19</v>
      </c>
      <c r="DT264" s="40">
        <f t="shared" si="315"/>
        <v>140774.61</v>
      </c>
      <c r="DU264" s="40">
        <f t="shared" si="315"/>
        <v>457052.46</v>
      </c>
      <c r="DV264" s="40">
        <f t="shared" si="315"/>
        <v>114576.01</v>
      </c>
      <c r="DW264" s="40">
        <f t="shared" si="315"/>
        <v>323326.58</v>
      </c>
      <c r="DX264" s="40">
        <f t="shared" si="315"/>
        <v>1182802.27</v>
      </c>
      <c r="DY264" s="40">
        <f t="shared" si="315"/>
        <v>1802332.65</v>
      </c>
      <c r="DZ264" s="40">
        <f t="shared" si="315"/>
        <v>2365112.33</v>
      </c>
      <c r="EA264" s="40">
        <f aca="true" t="shared" si="316" ref="EA264:FX264">ROUND(EA248*EA41,2)</f>
        <v>3923570.29</v>
      </c>
      <c r="EB264" s="40">
        <f t="shared" si="316"/>
        <v>1507260.42</v>
      </c>
      <c r="EC264" s="40">
        <f t="shared" si="316"/>
        <v>696389.65</v>
      </c>
      <c r="ED264" s="40">
        <f t="shared" si="316"/>
        <v>14482060.3</v>
      </c>
      <c r="EE264" s="40">
        <f t="shared" si="316"/>
        <v>291828.42</v>
      </c>
      <c r="EF264" s="40">
        <f t="shared" si="316"/>
        <v>1750977.65</v>
      </c>
      <c r="EG264" s="40">
        <f t="shared" si="316"/>
        <v>456439.63</v>
      </c>
      <c r="EH264" s="40">
        <f t="shared" si="316"/>
        <v>294415.84</v>
      </c>
      <c r="EI264" s="40">
        <f t="shared" si="316"/>
        <v>20809761.41</v>
      </c>
      <c r="EJ264" s="40">
        <f t="shared" si="316"/>
        <v>15090094.72</v>
      </c>
      <c r="EK264" s="40">
        <f t="shared" si="316"/>
        <v>4677493.84</v>
      </c>
      <c r="EL264" s="40">
        <f t="shared" si="316"/>
        <v>1153394.42</v>
      </c>
      <c r="EM264" s="40">
        <f t="shared" si="316"/>
        <v>1687489.05</v>
      </c>
      <c r="EN264" s="40">
        <f t="shared" si="316"/>
        <v>1245024.27</v>
      </c>
      <c r="EO264" s="40">
        <f t="shared" si="316"/>
        <v>768153.56</v>
      </c>
      <c r="EP264" s="40">
        <f t="shared" si="316"/>
        <v>2132646.38</v>
      </c>
      <c r="EQ264" s="40">
        <f t="shared" si="316"/>
        <v>11698310.93</v>
      </c>
      <c r="ER264" s="40">
        <f t="shared" si="316"/>
        <v>3364385.44</v>
      </c>
      <c r="ES264" s="40">
        <f t="shared" si="316"/>
        <v>345551.78</v>
      </c>
      <c r="ET264" s="40">
        <f t="shared" si="316"/>
        <v>681311.82</v>
      </c>
      <c r="EU264" s="40">
        <f t="shared" si="316"/>
        <v>644954.21</v>
      </c>
      <c r="EV264" s="40">
        <f t="shared" si="316"/>
        <v>646665.15</v>
      </c>
      <c r="EW264" s="40">
        <f t="shared" si="316"/>
        <v>5408081.64</v>
      </c>
      <c r="EX264" s="40">
        <f t="shared" si="316"/>
        <v>512165.14</v>
      </c>
      <c r="EY264" s="40">
        <f t="shared" si="316"/>
        <v>746041.05</v>
      </c>
      <c r="EZ264" s="40">
        <f t="shared" si="316"/>
        <v>691015.79</v>
      </c>
      <c r="FA264" s="40">
        <f t="shared" si="316"/>
        <v>20339791.52</v>
      </c>
      <c r="FB264" s="40">
        <f t="shared" si="316"/>
        <v>2571888.95</v>
      </c>
      <c r="FC264" s="40">
        <f t="shared" si="316"/>
        <v>5936174.05</v>
      </c>
      <c r="FD264" s="40">
        <f t="shared" si="316"/>
        <v>971649.14</v>
      </c>
      <c r="FE264" s="40">
        <f t="shared" si="316"/>
        <v>580583.17</v>
      </c>
      <c r="FF264" s="40">
        <f t="shared" si="316"/>
        <v>395886.64</v>
      </c>
      <c r="FG264" s="40">
        <f t="shared" si="316"/>
        <v>151863.53</v>
      </c>
      <c r="FH264" s="40">
        <f t="shared" si="316"/>
        <v>459489.44</v>
      </c>
      <c r="FI264" s="40">
        <f t="shared" si="316"/>
        <v>6395650.92</v>
      </c>
      <c r="FJ264" s="40">
        <f t="shared" si="316"/>
        <v>5162757.29</v>
      </c>
      <c r="FK264" s="40">
        <f t="shared" si="316"/>
        <v>4339918.16</v>
      </c>
      <c r="FL264" s="40">
        <f t="shared" si="316"/>
        <v>14142733.92</v>
      </c>
      <c r="FM264" s="40">
        <f t="shared" si="316"/>
        <v>5545600.88</v>
      </c>
      <c r="FN264" s="40">
        <f t="shared" si="316"/>
        <v>27644567.92</v>
      </c>
      <c r="FO264" s="40">
        <f t="shared" si="316"/>
        <v>6152844.14</v>
      </c>
      <c r="FP264" s="40">
        <f t="shared" si="316"/>
        <v>4493348</v>
      </c>
      <c r="FQ264" s="40">
        <f t="shared" si="316"/>
        <v>2530859.92</v>
      </c>
      <c r="FR264" s="40">
        <f t="shared" si="316"/>
        <v>268701.67</v>
      </c>
      <c r="FS264" s="40">
        <f t="shared" si="316"/>
        <v>414197.68</v>
      </c>
      <c r="FT264" s="40">
        <f t="shared" si="316"/>
        <v>1422195.39</v>
      </c>
      <c r="FU264" s="40">
        <f t="shared" si="316"/>
        <v>3192147.77</v>
      </c>
      <c r="FV264" s="40">
        <f t="shared" si="316"/>
        <v>2615189.49</v>
      </c>
      <c r="FW264" s="40">
        <f t="shared" si="316"/>
        <v>672126.37</v>
      </c>
      <c r="FX264" s="40">
        <f t="shared" si="316"/>
        <v>415713.51</v>
      </c>
      <c r="FY264" s="40"/>
      <c r="FZ264" s="124">
        <f>SUM(C264:FX264)</f>
        <v>1920386870.8300014</v>
      </c>
      <c r="GA264" s="41"/>
      <c r="GB264" s="41"/>
      <c r="GC264" s="2"/>
      <c r="GD264" s="40"/>
      <c r="GE264" s="2"/>
      <c r="GF264" s="2"/>
      <c r="GH264" s="2"/>
      <c r="GI264" s="40"/>
      <c r="GJ264" s="40"/>
      <c r="GK264" s="40"/>
    </row>
    <row r="265" spans="1:193" ht="15">
      <c r="A265" s="3" t="s">
        <v>612</v>
      </c>
      <c r="B265" s="5" t="s">
        <v>613</v>
      </c>
      <c r="C265" s="40">
        <f aca="true" t="shared" si="317" ref="C265:BN265">C40</f>
        <v>1022854.7</v>
      </c>
      <c r="D265" s="40">
        <f t="shared" si="317"/>
        <v>3553337.87</v>
      </c>
      <c r="E265" s="40">
        <f t="shared" si="317"/>
        <v>1067253.75</v>
      </c>
      <c r="F265" s="40">
        <f t="shared" si="317"/>
        <v>1644585.41</v>
      </c>
      <c r="G265" s="40">
        <f t="shared" si="317"/>
        <v>148760.53</v>
      </c>
      <c r="H265" s="40">
        <f t="shared" si="317"/>
        <v>114418.81</v>
      </c>
      <c r="I265" s="40">
        <f t="shared" si="317"/>
        <v>1197524.25</v>
      </c>
      <c r="J265" s="40">
        <f t="shared" si="317"/>
        <v>432693.45</v>
      </c>
      <c r="K265" s="40">
        <f t="shared" si="317"/>
        <v>80601.71</v>
      </c>
      <c r="L265" s="40">
        <f t="shared" si="317"/>
        <v>669397.35</v>
      </c>
      <c r="M265" s="40">
        <f t="shared" si="317"/>
        <v>237995.54</v>
      </c>
      <c r="N265" s="40">
        <f t="shared" si="317"/>
        <v>8981562.38</v>
      </c>
      <c r="O265" s="40">
        <f t="shared" si="317"/>
        <v>2537196.67</v>
      </c>
      <c r="P265" s="40">
        <f t="shared" si="317"/>
        <v>40937.69</v>
      </c>
      <c r="Q265" s="40">
        <f t="shared" si="317"/>
        <v>3362563.09</v>
      </c>
      <c r="R265" s="40">
        <f t="shared" si="317"/>
        <v>65469.23</v>
      </c>
      <c r="S265" s="40">
        <f t="shared" si="317"/>
        <v>612504.89</v>
      </c>
      <c r="T265" s="40">
        <f t="shared" si="317"/>
        <v>84897.85</v>
      </c>
      <c r="U265" s="40">
        <f t="shared" si="317"/>
        <v>25751.57</v>
      </c>
      <c r="V265" s="40">
        <f t="shared" si="317"/>
        <v>79867.26</v>
      </c>
      <c r="W265" s="41">
        <f t="shared" si="317"/>
        <v>24662.41</v>
      </c>
      <c r="X265" s="40">
        <f t="shared" si="317"/>
        <v>18428.32</v>
      </c>
      <c r="Y265" s="40">
        <f t="shared" si="317"/>
        <v>91659.6</v>
      </c>
      <c r="Z265" s="40">
        <f t="shared" si="317"/>
        <v>43626.71</v>
      </c>
      <c r="AA265" s="40">
        <f t="shared" si="317"/>
        <v>3282441.79</v>
      </c>
      <c r="AB265" s="40">
        <f t="shared" si="317"/>
        <v>6825272.62</v>
      </c>
      <c r="AC265" s="40">
        <f t="shared" si="317"/>
        <v>372417.56</v>
      </c>
      <c r="AD265" s="40">
        <f t="shared" si="317"/>
        <v>310460.31</v>
      </c>
      <c r="AE265" s="40">
        <f t="shared" si="317"/>
        <v>51484.16</v>
      </c>
      <c r="AF265" s="40">
        <f t="shared" si="317"/>
        <v>65246.38</v>
      </c>
      <c r="AG265" s="40">
        <f t="shared" si="317"/>
        <v>304548.38</v>
      </c>
      <c r="AH265" s="40">
        <f t="shared" si="317"/>
        <v>114154.52</v>
      </c>
      <c r="AI265" s="40">
        <f t="shared" si="317"/>
        <v>35121.22</v>
      </c>
      <c r="AJ265" s="40">
        <f t="shared" si="317"/>
        <v>100094.51</v>
      </c>
      <c r="AK265" s="40">
        <f t="shared" si="317"/>
        <v>70316.44</v>
      </c>
      <c r="AL265" s="40">
        <f t="shared" si="317"/>
        <v>86595.74</v>
      </c>
      <c r="AM265" s="40">
        <f t="shared" si="317"/>
        <v>80555.51</v>
      </c>
      <c r="AN265" s="40">
        <f t="shared" si="317"/>
        <v>247297.64</v>
      </c>
      <c r="AO265" s="40">
        <f t="shared" si="317"/>
        <v>1280313.08</v>
      </c>
      <c r="AP265" s="40">
        <f t="shared" si="317"/>
        <v>17806957.3</v>
      </c>
      <c r="AQ265" s="40">
        <f t="shared" si="317"/>
        <v>92611</v>
      </c>
      <c r="AR265" s="40">
        <f t="shared" si="317"/>
        <v>9915050.45</v>
      </c>
      <c r="AS265" s="40">
        <f t="shared" si="317"/>
        <v>1728559.73</v>
      </c>
      <c r="AT265" s="40">
        <f t="shared" si="317"/>
        <v>714265.29</v>
      </c>
      <c r="AU265" s="40">
        <f t="shared" si="317"/>
        <v>94035.52</v>
      </c>
      <c r="AV265" s="40">
        <f t="shared" si="317"/>
        <v>59607.03</v>
      </c>
      <c r="AW265" s="40">
        <f t="shared" si="317"/>
        <v>57260.83</v>
      </c>
      <c r="AX265" s="40">
        <f t="shared" si="317"/>
        <v>32257.41</v>
      </c>
      <c r="AY265" s="40">
        <f t="shared" si="317"/>
        <v>66383.81</v>
      </c>
      <c r="AZ265" s="40">
        <f t="shared" si="317"/>
        <v>1183160.88</v>
      </c>
      <c r="BA265" s="40">
        <f t="shared" si="317"/>
        <v>577084.2</v>
      </c>
      <c r="BB265" s="40">
        <f t="shared" si="317"/>
        <v>290214.91</v>
      </c>
      <c r="BC265" s="40">
        <f t="shared" si="317"/>
        <v>6764958.62</v>
      </c>
      <c r="BD265" s="40">
        <f t="shared" si="317"/>
        <v>1064234.77</v>
      </c>
      <c r="BE265" s="40">
        <f t="shared" si="317"/>
        <v>267691.72</v>
      </c>
      <c r="BF265" s="40">
        <f t="shared" si="317"/>
        <v>3821235.08</v>
      </c>
      <c r="BG265" s="40">
        <f t="shared" si="317"/>
        <v>89752.68</v>
      </c>
      <c r="BH265" s="40">
        <f t="shared" si="317"/>
        <v>93996.28</v>
      </c>
      <c r="BI265" s="40">
        <f t="shared" si="317"/>
        <v>42862.67</v>
      </c>
      <c r="BJ265" s="40">
        <f t="shared" si="317"/>
        <v>1107839.13</v>
      </c>
      <c r="BK265" s="40">
        <f t="shared" si="317"/>
        <v>1682346.1</v>
      </c>
      <c r="BL265" s="40">
        <f t="shared" si="317"/>
        <v>7849.48</v>
      </c>
      <c r="BM265" s="40">
        <f t="shared" si="317"/>
        <v>37450.01</v>
      </c>
      <c r="BN265" s="40">
        <f t="shared" si="317"/>
        <v>908118.03</v>
      </c>
      <c r="BO265" s="40">
        <f aca="true" t="shared" si="318" ref="BO265:DZ265">BO40</f>
        <v>388127.12</v>
      </c>
      <c r="BP265" s="40">
        <f t="shared" si="318"/>
        <v>175511.6</v>
      </c>
      <c r="BQ265" s="40">
        <f t="shared" si="318"/>
        <v>1438477.83</v>
      </c>
      <c r="BR265" s="40">
        <f t="shared" si="318"/>
        <v>419545.38</v>
      </c>
      <c r="BS265" s="40">
        <f t="shared" si="318"/>
        <v>197591.37</v>
      </c>
      <c r="BT265" s="40">
        <f t="shared" si="318"/>
        <v>72104.61</v>
      </c>
      <c r="BU265" s="40">
        <f t="shared" si="318"/>
        <v>134862.85</v>
      </c>
      <c r="BV265" s="40">
        <f t="shared" si="318"/>
        <v>454726.57</v>
      </c>
      <c r="BW265" s="40">
        <f t="shared" si="318"/>
        <v>552965.64</v>
      </c>
      <c r="BX265" s="40">
        <f t="shared" si="318"/>
        <v>58934.74</v>
      </c>
      <c r="BY265" s="40">
        <f t="shared" si="318"/>
        <v>216277.73</v>
      </c>
      <c r="BZ265" s="40">
        <f t="shared" si="318"/>
        <v>105382.39</v>
      </c>
      <c r="CA265" s="40">
        <f t="shared" si="318"/>
        <v>249579.78</v>
      </c>
      <c r="CB265" s="40">
        <f t="shared" si="318"/>
        <v>14717021.89</v>
      </c>
      <c r="CC265" s="40">
        <f t="shared" si="318"/>
        <v>61958.89</v>
      </c>
      <c r="CD265" s="40">
        <f t="shared" si="318"/>
        <v>51319.18</v>
      </c>
      <c r="CE265" s="40">
        <f t="shared" si="318"/>
        <v>65730.83</v>
      </c>
      <c r="CF265" s="40">
        <f t="shared" si="318"/>
        <v>52919.8</v>
      </c>
      <c r="CG265" s="40">
        <f t="shared" si="318"/>
        <v>47874.92</v>
      </c>
      <c r="CH265" s="40">
        <f t="shared" si="318"/>
        <v>38125.31</v>
      </c>
      <c r="CI265" s="40">
        <f t="shared" si="318"/>
        <v>225962.59</v>
      </c>
      <c r="CJ265" s="40">
        <f t="shared" si="318"/>
        <v>218913.89</v>
      </c>
      <c r="CK265" s="40">
        <f t="shared" si="318"/>
        <v>1328459.02</v>
      </c>
      <c r="CL265" s="40">
        <f t="shared" si="318"/>
        <v>253568.87</v>
      </c>
      <c r="CM265" s="40">
        <f t="shared" si="318"/>
        <v>113421.15</v>
      </c>
      <c r="CN265" s="40">
        <f t="shared" si="318"/>
        <v>4935046.85</v>
      </c>
      <c r="CO265" s="40">
        <f t="shared" si="318"/>
        <v>2380066.14</v>
      </c>
      <c r="CP265" s="40">
        <f t="shared" si="318"/>
        <v>536436.9</v>
      </c>
      <c r="CQ265" s="40">
        <f t="shared" si="318"/>
        <v>265396.86</v>
      </c>
      <c r="CR265" s="40">
        <f t="shared" si="318"/>
        <v>113263.97</v>
      </c>
      <c r="CS265" s="40">
        <f t="shared" si="318"/>
        <v>149540.45</v>
      </c>
      <c r="CT265" s="40">
        <f t="shared" si="318"/>
        <v>63721.27</v>
      </c>
      <c r="CU265" s="40">
        <f t="shared" si="318"/>
        <v>29552.49</v>
      </c>
      <c r="CV265" s="40">
        <f t="shared" si="318"/>
        <v>19572.64</v>
      </c>
      <c r="CW265" s="40">
        <f t="shared" si="318"/>
        <v>72995.92</v>
      </c>
      <c r="CX265" s="40">
        <f t="shared" si="318"/>
        <v>122805.88</v>
      </c>
      <c r="CY265" s="40">
        <f t="shared" si="318"/>
        <v>15998.99</v>
      </c>
      <c r="CZ265" s="40">
        <f t="shared" si="318"/>
        <v>529960.23</v>
      </c>
      <c r="DA265" s="40">
        <f t="shared" si="318"/>
        <v>31289.2</v>
      </c>
      <c r="DB265" s="40">
        <f t="shared" si="318"/>
        <v>40131.54</v>
      </c>
      <c r="DC265" s="40">
        <f t="shared" si="318"/>
        <v>69660.24</v>
      </c>
      <c r="DD265" s="40">
        <f t="shared" si="318"/>
        <v>109976.01</v>
      </c>
      <c r="DE265" s="40">
        <f t="shared" si="318"/>
        <v>247295.16</v>
      </c>
      <c r="DF265" s="40">
        <f t="shared" si="318"/>
        <v>6880782.16</v>
      </c>
      <c r="DG265" s="40">
        <f t="shared" si="318"/>
        <v>83571.83</v>
      </c>
      <c r="DH265" s="40">
        <f t="shared" si="318"/>
        <v>785033.5</v>
      </c>
      <c r="DI265" s="40">
        <f t="shared" si="318"/>
        <v>885467.46</v>
      </c>
      <c r="DJ265" s="40">
        <f t="shared" si="318"/>
        <v>141818.99</v>
      </c>
      <c r="DK265" s="40">
        <f t="shared" si="318"/>
        <v>104631.54</v>
      </c>
      <c r="DL265" s="40">
        <f t="shared" si="318"/>
        <v>1665252.08</v>
      </c>
      <c r="DM265" s="40">
        <f t="shared" si="318"/>
        <v>120169.15</v>
      </c>
      <c r="DN265" s="40">
        <f t="shared" si="318"/>
        <v>399265.03</v>
      </c>
      <c r="DO265" s="40">
        <f t="shared" si="318"/>
        <v>533481.31</v>
      </c>
      <c r="DP265" s="40">
        <f t="shared" si="318"/>
        <v>36086.51</v>
      </c>
      <c r="DQ265" s="40">
        <f t="shared" si="318"/>
        <v>99470.08</v>
      </c>
      <c r="DR265" s="40">
        <f t="shared" si="318"/>
        <v>298880.17</v>
      </c>
      <c r="DS265" s="40">
        <f t="shared" si="318"/>
        <v>162179.95</v>
      </c>
      <c r="DT265" s="40">
        <f t="shared" si="318"/>
        <v>24779.05</v>
      </c>
      <c r="DU265" s="40">
        <f t="shared" si="318"/>
        <v>78570.56</v>
      </c>
      <c r="DV265" s="40">
        <f t="shared" si="318"/>
        <v>24183.46</v>
      </c>
      <c r="DW265" s="40">
        <f t="shared" si="318"/>
        <v>69608.38</v>
      </c>
      <c r="DX265" s="40">
        <f t="shared" si="318"/>
        <v>82900.34</v>
      </c>
      <c r="DY265" s="40">
        <f t="shared" si="318"/>
        <v>106762.86</v>
      </c>
      <c r="DZ265" s="40">
        <f t="shared" si="318"/>
        <v>283371.1</v>
      </c>
      <c r="EA265" s="40">
        <f aca="true" t="shared" si="319" ref="EA265:FU265">EA40</f>
        <v>502524.98</v>
      </c>
      <c r="EB265" s="40">
        <f t="shared" si="319"/>
        <v>185515.22</v>
      </c>
      <c r="EC265" s="40">
        <f t="shared" si="319"/>
        <v>92945.89</v>
      </c>
      <c r="ED265" s="40">
        <f t="shared" si="319"/>
        <v>530409.68</v>
      </c>
      <c r="EE265" s="40">
        <f t="shared" si="319"/>
        <v>42648.9</v>
      </c>
      <c r="EF265" s="40">
        <f t="shared" si="319"/>
        <v>265817.86</v>
      </c>
      <c r="EG265" s="40">
        <f t="shared" si="319"/>
        <v>65903.96</v>
      </c>
      <c r="EH265" s="40">
        <f t="shared" si="319"/>
        <v>44352.52</v>
      </c>
      <c r="EI265" s="40">
        <f t="shared" si="319"/>
        <v>1973232.94</v>
      </c>
      <c r="EJ265" s="40">
        <f t="shared" si="319"/>
        <v>1355449.82</v>
      </c>
      <c r="EK265" s="40">
        <f t="shared" si="319"/>
        <v>140791.12</v>
      </c>
      <c r="EL265" s="40">
        <f t="shared" si="319"/>
        <v>93466.49</v>
      </c>
      <c r="EM265" s="40">
        <f t="shared" si="319"/>
        <v>225994.85</v>
      </c>
      <c r="EN265" s="40">
        <f t="shared" si="319"/>
        <v>159265.76</v>
      </c>
      <c r="EO265" s="40">
        <f t="shared" si="319"/>
        <v>102900.15</v>
      </c>
      <c r="EP265" s="40">
        <f t="shared" si="319"/>
        <v>137790.57</v>
      </c>
      <c r="EQ265" s="40">
        <f t="shared" si="319"/>
        <v>1034798.36</v>
      </c>
      <c r="ER265" s="40">
        <f t="shared" si="319"/>
        <v>179797.87</v>
      </c>
      <c r="ES265" s="40">
        <f t="shared" si="319"/>
        <v>41982.58</v>
      </c>
      <c r="ET265" s="40">
        <f t="shared" si="319"/>
        <v>90669.64</v>
      </c>
      <c r="EU265" s="40">
        <f t="shared" si="319"/>
        <v>85456.85</v>
      </c>
      <c r="EV265" s="40">
        <f t="shared" si="319"/>
        <v>38358.58</v>
      </c>
      <c r="EW265" s="40">
        <f t="shared" si="319"/>
        <v>183814.23</v>
      </c>
      <c r="EX265" s="40">
        <f t="shared" si="319"/>
        <v>23414.97</v>
      </c>
      <c r="EY265" s="40">
        <f t="shared" si="319"/>
        <v>79427.67</v>
      </c>
      <c r="EZ265" s="40">
        <f t="shared" si="319"/>
        <v>74640.99</v>
      </c>
      <c r="FA265" s="40">
        <f t="shared" si="319"/>
        <v>1269217.91</v>
      </c>
      <c r="FB265" s="40">
        <f t="shared" si="319"/>
        <v>214002.62</v>
      </c>
      <c r="FC265" s="40">
        <f t="shared" si="319"/>
        <v>569084.82</v>
      </c>
      <c r="FD265" s="40">
        <f t="shared" si="319"/>
        <v>115268.82</v>
      </c>
      <c r="FE265" s="40">
        <f t="shared" si="319"/>
        <v>74031.09</v>
      </c>
      <c r="FF265" s="40">
        <f t="shared" si="319"/>
        <v>50122.66</v>
      </c>
      <c r="FG265" s="40">
        <f t="shared" si="319"/>
        <v>14551.16</v>
      </c>
      <c r="FH265" s="40">
        <f t="shared" si="319"/>
        <v>63732.46</v>
      </c>
      <c r="FI265" s="40">
        <f t="shared" si="319"/>
        <v>358741.52</v>
      </c>
      <c r="FJ265" s="40">
        <f t="shared" si="319"/>
        <v>325897.57</v>
      </c>
      <c r="FK265" s="40">
        <f t="shared" si="319"/>
        <v>334124.47</v>
      </c>
      <c r="FL265" s="40">
        <f t="shared" si="319"/>
        <v>970959.74</v>
      </c>
      <c r="FM265" s="40">
        <f t="shared" si="319"/>
        <v>405574.94</v>
      </c>
      <c r="FN265" s="40">
        <f t="shared" si="319"/>
        <v>2369749.84</v>
      </c>
      <c r="FO265" s="40">
        <f t="shared" si="319"/>
        <v>314096.19</v>
      </c>
      <c r="FP265" s="40">
        <f t="shared" si="319"/>
        <v>320719.62</v>
      </c>
      <c r="FQ265" s="40">
        <f t="shared" si="319"/>
        <v>189877.4</v>
      </c>
      <c r="FR265" s="40">
        <f t="shared" si="319"/>
        <v>19744.52</v>
      </c>
      <c r="FS265" s="40">
        <f t="shared" si="319"/>
        <v>34421.54</v>
      </c>
      <c r="FT265" s="40">
        <f t="shared" si="319"/>
        <v>45726.39</v>
      </c>
      <c r="FU265" s="40">
        <f t="shared" si="319"/>
        <v>250816.35</v>
      </c>
      <c r="FV265" s="40">
        <f>FV40</f>
        <v>175021.06</v>
      </c>
      <c r="FW265" s="40">
        <f>FW40</f>
        <v>50900.87</v>
      </c>
      <c r="FX265" s="40">
        <f>FX40</f>
        <v>25765.38</v>
      </c>
      <c r="FY265" s="40"/>
      <c r="FZ265" s="124">
        <f>SUM(C265:FX265)</f>
        <v>148422515.42000002</v>
      </c>
      <c r="GA265" s="41"/>
      <c r="GB265" s="41"/>
      <c r="GC265" s="2"/>
      <c r="GD265" s="40"/>
      <c r="GE265" s="2"/>
      <c r="GF265" s="2"/>
      <c r="GH265" s="2"/>
      <c r="GI265" s="40"/>
      <c r="GJ265" s="40"/>
      <c r="GK265" s="40"/>
    </row>
    <row r="266" spans="1:191" ht="15">
      <c r="A266" s="3" t="s">
        <v>614</v>
      </c>
      <c r="B266" s="5" t="s">
        <v>615</v>
      </c>
      <c r="C266" s="40">
        <f aca="true" t="shared" si="320" ref="C266:BN266">C263-C264-C265</f>
        <v>26404435.099999998</v>
      </c>
      <c r="D266" s="40">
        <f t="shared" si="320"/>
        <v>244197074.32</v>
      </c>
      <c r="E266" s="40">
        <f t="shared" si="320"/>
        <v>37684354.190000005</v>
      </c>
      <c r="F266" s="40">
        <f t="shared" si="320"/>
        <v>77815877.61000001</v>
      </c>
      <c r="G266" s="40">
        <f t="shared" si="320"/>
        <v>5748100.64</v>
      </c>
      <c r="H266" s="40">
        <f t="shared" si="320"/>
        <v>5585286.43</v>
      </c>
      <c r="I266" s="40">
        <f t="shared" si="320"/>
        <v>63858624.02000001</v>
      </c>
      <c r="J266" s="40">
        <f t="shared" si="320"/>
        <v>11384906.71</v>
      </c>
      <c r="K266" s="40">
        <f t="shared" si="320"/>
        <v>2197866.49</v>
      </c>
      <c r="L266" s="40">
        <f t="shared" si="320"/>
        <v>13616633.56</v>
      </c>
      <c r="M266" s="40">
        <f t="shared" si="320"/>
        <v>8912479.420000002</v>
      </c>
      <c r="N266" s="40">
        <f t="shared" si="320"/>
        <v>220457190.28</v>
      </c>
      <c r="O266" s="40">
        <f t="shared" si="320"/>
        <v>69607133.11</v>
      </c>
      <c r="P266" s="40">
        <f t="shared" si="320"/>
        <v>1515547.44</v>
      </c>
      <c r="Q266" s="40">
        <f t="shared" si="320"/>
        <v>208335463.97</v>
      </c>
      <c r="R266" s="40">
        <f t="shared" si="320"/>
        <v>2951076.68</v>
      </c>
      <c r="S266" s="40">
        <f t="shared" si="320"/>
        <v>2531845.5399999996</v>
      </c>
      <c r="T266" s="40">
        <f t="shared" si="320"/>
        <v>1216448.4</v>
      </c>
      <c r="U266" s="40">
        <f t="shared" si="320"/>
        <v>724094.2000000001</v>
      </c>
      <c r="V266" s="40">
        <f t="shared" si="320"/>
        <v>1988106.46</v>
      </c>
      <c r="W266" s="41">
        <f t="shared" si="320"/>
        <v>2812358.55</v>
      </c>
      <c r="X266" s="40">
        <f t="shared" si="320"/>
        <v>570209.2200000001</v>
      </c>
      <c r="Y266" s="40">
        <f t="shared" si="320"/>
        <v>3246010.7100000004</v>
      </c>
      <c r="Z266" s="40">
        <f t="shared" si="320"/>
        <v>2097787.31</v>
      </c>
      <c r="AA266" s="40">
        <f t="shared" si="320"/>
        <v>114183874.08</v>
      </c>
      <c r="AB266" s="40">
        <f t="shared" si="320"/>
        <v>68790283.60000001</v>
      </c>
      <c r="AC266" s="40">
        <f t="shared" si="320"/>
        <v>3537602.4200000004</v>
      </c>
      <c r="AD266" s="40">
        <f t="shared" si="320"/>
        <v>4396533.71</v>
      </c>
      <c r="AE266" s="40">
        <f t="shared" si="320"/>
        <v>711976.6799999999</v>
      </c>
      <c r="AF266" s="40">
        <f t="shared" si="320"/>
        <v>1432966.8900000001</v>
      </c>
      <c r="AG266" s="40">
        <f t="shared" si="320"/>
        <v>90524.57999999996</v>
      </c>
      <c r="AH266" s="40">
        <f t="shared" si="320"/>
        <v>7469735.300000001</v>
      </c>
      <c r="AI266" s="40">
        <f t="shared" si="320"/>
        <v>2804726.96</v>
      </c>
      <c r="AJ266" s="40">
        <f t="shared" si="320"/>
        <v>2182217.42</v>
      </c>
      <c r="AK266" s="40">
        <f t="shared" si="320"/>
        <v>1310886.4800000002</v>
      </c>
      <c r="AL266" s="40">
        <f t="shared" si="320"/>
        <v>939938.51</v>
      </c>
      <c r="AM266" s="40">
        <f t="shared" si="320"/>
        <v>3452079.83</v>
      </c>
      <c r="AN266" s="40">
        <f t="shared" si="320"/>
        <v>1414256.33</v>
      </c>
      <c r="AO266" s="40">
        <f t="shared" si="320"/>
        <v>23692200.380000003</v>
      </c>
      <c r="AP266" s="40">
        <f t="shared" si="320"/>
        <v>247623361.25</v>
      </c>
      <c r="AQ266" s="40">
        <f t="shared" si="320"/>
        <v>1036229.7399999998</v>
      </c>
      <c r="AR266" s="40">
        <f t="shared" si="320"/>
        <v>258709701.71999997</v>
      </c>
      <c r="AS266" s="40">
        <f t="shared" si="320"/>
        <v>6100236.199999999</v>
      </c>
      <c r="AT266" s="40">
        <f t="shared" si="320"/>
        <v>14053627.59</v>
      </c>
      <c r="AU266" s="40">
        <f t="shared" si="320"/>
        <v>2659543.07</v>
      </c>
      <c r="AV266" s="40">
        <f t="shared" si="320"/>
        <v>2583788.47</v>
      </c>
      <c r="AW266" s="40">
        <f t="shared" si="320"/>
        <v>2248762.63</v>
      </c>
      <c r="AX266" s="40">
        <f t="shared" si="320"/>
        <v>644913.1900000001</v>
      </c>
      <c r="AY266" s="40">
        <f t="shared" si="320"/>
        <v>4213368.58</v>
      </c>
      <c r="AZ266" s="40">
        <f t="shared" si="320"/>
        <v>64459177.35</v>
      </c>
      <c r="BA266" s="40">
        <f t="shared" si="320"/>
        <v>49862898.47</v>
      </c>
      <c r="BB266" s="40">
        <f t="shared" si="320"/>
        <v>44397859.77000001</v>
      </c>
      <c r="BC266" s="40">
        <f t="shared" si="320"/>
        <v>146689158.7</v>
      </c>
      <c r="BD266" s="40">
        <f t="shared" si="320"/>
        <v>19140578.26</v>
      </c>
      <c r="BE266" s="40">
        <f t="shared" si="320"/>
        <v>6946558.269999999</v>
      </c>
      <c r="BF266" s="40">
        <f t="shared" si="320"/>
        <v>105358733.14999999</v>
      </c>
      <c r="BG266" s="40">
        <f t="shared" si="320"/>
        <v>6019770.78</v>
      </c>
      <c r="BH266" s="40">
        <f t="shared" si="320"/>
        <v>4221619.609999999</v>
      </c>
      <c r="BI266" s="40">
        <f t="shared" si="320"/>
        <v>2293614.0900000003</v>
      </c>
      <c r="BJ266" s="40">
        <f t="shared" si="320"/>
        <v>26958205.16</v>
      </c>
      <c r="BK266" s="40">
        <f t="shared" si="320"/>
        <v>75345657.68</v>
      </c>
      <c r="BL266" s="40">
        <f t="shared" si="320"/>
        <v>2413082.25</v>
      </c>
      <c r="BM266" s="40">
        <f t="shared" si="320"/>
        <v>2804579.02</v>
      </c>
      <c r="BN266" s="40">
        <f t="shared" si="320"/>
        <v>19385779.3</v>
      </c>
      <c r="BO266" s="40">
        <f aca="true" t="shared" si="321" ref="BO266:DZ266">BO263-BO264-BO265</f>
        <v>8773200.090000002</v>
      </c>
      <c r="BP266" s="40">
        <f t="shared" si="321"/>
        <v>1077287.0799999998</v>
      </c>
      <c r="BQ266" s="40">
        <f t="shared" si="321"/>
        <v>8248996.999999998</v>
      </c>
      <c r="BR266" s="40">
        <f t="shared" si="321"/>
        <v>23572694.650000002</v>
      </c>
      <c r="BS266" s="40">
        <f t="shared" si="321"/>
        <v>4474661.090000001</v>
      </c>
      <c r="BT266" s="40">
        <f t="shared" si="321"/>
        <v>1733282.8999999997</v>
      </c>
      <c r="BU266" s="40">
        <f t="shared" si="321"/>
        <v>45577.77999999988</v>
      </c>
      <c r="BV266" s="40">
        <f t="shared" si="321"/>
        <v>1197545.049999999</v>
      </c>
      <c r="BW266" s="40">
        <f t="shared" si="321"/>
        <v>451447.47999999917</v>
      </c>
      <c r="BX266" s="40">
        <f t="shared" si="321"/>
        <v>228218.33999999985</v>
      </c>
      <c r="BY266" s="40">
        <f t="shared" si="321"/>
        <v>2645369.14</v>
      </c>
      <c r="BZ266" s="40">
        <f t="shared" si="321"/>
        <v>1180119.7500000002</v>
      </c>
      <c r="CA266" s="40">
        <f t="shared" si="321"/>
        <v>1236628.18</v>
      </c>
      <c r="CB266" s="40">
        <f t="shared" si="321"/>
        <v>367636859.71000004</v>
      </c>
      <c r="CC266" s="40">
        <f t="shared" si="321"/>
        <v>1529963.0400000003</v>
      </c>
      <c r="CD266" s="40">
        <f t="shared" si="321"/>
        <v>673747.37</v>
      </c>
      <c r="CE266" s="40">
        <f t="shared" si="321"/>
        <v>1407864.5999999996</v>
      </c>
      <c r="CF266" s="40">
        <f t="shared" si="321"/>
        <v>1145891.42</v>
      </c>
      <c r="CG266" s="40">
        <f t="shared" si="321"/>
        <v>1870455.28</v>
      </c>
      <c r="CH266" s="40">
        <f t="shared" si="321"/>
        <v>1239201.5999999999</v>
      </c>
      <c r="CI266" s="40">
        <f t="shared" si="321"/>
        <v>3319155.24</v>
      </c>
      <c r="CJ266" s="40">
        <f t="shared" si="321"/>
        <v>5814702.400000001</v>
      </c>
      <c r="CK266" s="40">
        <f t="shared" si="321"/>
        <v>16963487.64</v>
      </c>
      <c r="CL266" s="40">
        <f t="shared" si="321"/>
        <v>6014249.430000001</v>
      </c>
      <c r="CM266" s="40">
        <f t="shared" si="321"/>
        <v>4358437.82</v>
      </c>
      <c r="CN266" s="40">
        <f t="shared" si="321"/>
        <v>104385431.50000003</v>
      </c>
      <c r="CO266" s="40">
        <f t="shared" si="321"/>
        <v>67101553.79000001</v>
      </c>
      <c r="CP266" s="40">
        <f t="shared" si="321"/>
        <v>827240.349999999</v>
      </c>
      <c r="CQ266" s="40">
        <f t="shared" si="321"/>
        <v>8338604.96</v>
      </c>
      <c r="CR266" s="40">
        <f t="shared" si="321"/>
        <v>1324272.98</v>
      </c>
      <c r="CS266" s="40">
        <f t="shared" si="321"/>
        <v>1784331.5800000003</v>
      </c>
      <c r="CT266" s="40">
        <f t="shared" si="321"/>
        <v>1054208.88</v>
      </c>
      <c r="CU266" s="40">
        <f t="shared" si="321"/>
        <v>3074209.17</v>
      </c>
      <c r="CV266" s="40">
        <f t="shared" si="321"/>
        <v>606781.64</v>
      </c>
      <c r="CW266" s="40">
        <f t="shared" si="321"/>
        <v>1432662.8100000003</v>
      </c>
      <c r="CX266" s="40">
        <f t="shared" si="321"/>
        <v>2763686.76</v>
      </c>
      <c r="CY266" s="40">
        <f t="shared" si="321"/>
        <v>1841087.57</v>
      </c>
      <c r="CZ266" s="40">
        <f t="shared" si="321"/>
        <v>11417880.55</v>
      </c>
      <c r="DA266" s="40">
        <f t="shared" si="321"/>
        <v>1864930.9400000002</v>
      </c>
      <c r="DB266" s="40">
        <f t="shared" si="321"/>
        <v>2429411.8899999997</v>
      </c>
      <c r="DC266" s="40">
        <f t="shared" si="321"/>
        <v>616617.4200000002</v>
      </c>
      <c r="DD266" s="40">
        <f t="shared" si="321"/>
        <v>14667.599999999875</v>
      </c>
      <c r="DE266" s="40">
        <f t="shared" si="321"/>
        <v>175635.5300000004</v>
      </c>
      <c r="DF266" s="40">
        <f t="shared" si="321"/>
        <v>90843741.81000002</v>
      </c>
      <c r="DG266" s="40">
        <f t="shared" si="321"/>
        <v>827271.4900000001</v>
      </c>
      <c r="DH266" s="40">
        <f t="shared" si="321"/>
        <v>4726524.52</v>
      </c>
      <c r="DI266" s="40">
        <f t="shared" si="321"/>
        <v>9960206.52</v>
      </c>
      <c r="DJ266" s="40">
        <f t="shared" si="321"/>
        <v>3847564.9899999993</v>
      </c>
      <c r="DK266" s="40">
        <f t="shared" si="321"/>
        <v>2458319.5700000003</v>
      </c>
      <c r="DL266" s="40">
        <f t="shared" si="321"/>
        <v>29294249.959999993</v>
      </c>
      <c r="DM266" s="40">
        <f t="shared" si="321"/>
        <v>2219600.32</v>
      </c>
      <c r="DN266" s="40">
        <f t="shared" si="321"/>
        <v>5850817.599999999</v>
      </c>
      <c r="DO266" s="40">
        <f t="shared" si="321"/>
        <v>16293008.35</v>
      </c>
      <c r="DP266" s="40">
        <f t="shared" si="321"/>
        <v>1974663.31</v>
      </c>
      <c r="DQ266" s="40">
        <f t="shared" si="321"/>
        <v>2978833.82</v>
      </c>
      <c r="DR266" s="40">
        <f t="shared" si="321"/>
        <v>8719918.569999998</v>
      </c>
      <c r="DS266" s="40">
        <f t="shared" si="321"/>
        <v>5511652.499999999</v>
      </c>
      <c r="DT266" s="40">
        <f t="shared" si="321"/>
        <v>2143978.06</v>
      </c>
      <c r="DU266" s="40">
        <f t="shared" si="321"/>
        <v>2847879.7199999997</v>
      </c>
      <c r="DV266" s="40">
        <f t="shared" si="321"/>
        <v>2148658.9400000004</v>
      </c>
      <c r="DW266" s="40">
        <f t="shared" si="321"/>
        <v>2860830.7100000004</v>
      </c>
      <c r="DX266" s="40">
        <f t="shared" si="321"/>
        <v>1567922.78</v>
      </c>
      <c r="DY266" s="40">
        <f t="shared" si="321"/>
        <v>1479401.7099999997</v>
      </c>
      <c r="DZ266" s="40">
        <f t="shared" si="321"/>
        <v>6315131.500000002</v>
      </c>
      <c r="EA266" s="40">
        <f aca="true" t="shared" si="322" ref="EA266:FX266">EA263-EA264-EA265</f>
        <v>53109.970000000205</v>
      </c>
      <c r="EB266" s="40">
        <f t="shared" si="322"/>
        <v>2759514.7000000007</v>
      </c>
      <c r="EC266" s="40">
        <f t="shared" si="322"/>
        <v>1796973.4400000002</v>
      </c>
      <c r="ED266" s="40">
        <f t="shared" si="322"/>
        <v>158850.06000000017</v>
      </c>
      <c r="EE266" s="40">
        <f t="shared" si="322"/>
        <v>2140096.6200000006</v>
      </c>
      <c r="EF266" s="40">
        <f t="shared" si="322"/>
        <v>9638382.29</v>
      </c>
      <c r="EG266" s="40">
        <f t="shared" si="322"/>
        <v>2065259.21</v>
      </c>
      <c r="EH266" s="40">
        <f t="shared" si="322"/>
        <v>2149441.24</v>
      </c>
      <c r="EI266" s="40">
        <f t="shared" si="322"/>
        <v>99488588.96000001</v>
      </c>
      <c r="EJ266" s="40">
        <f t="shared" si="322"/>
        <v>42405905.98</v>
      </c>
      <c r="EK266" s="40">
        <f t="shared" si="322"/>
        <v>63427.2700000006</v>
      </c>
      <c r="EL266" s="40">
        <f t="shared" si="322"/>
        <v>2239869.1599999997</v>
      </c>
      <c r="EM266" s="40">
        <f t="shared" si="322"/>
        <v>2828011.9</v>
      </c>
      <c r="EN266" s="40">
        <f t="shared" si="322"/>
        <v>7031995.860000001</v>
      </c>
      <c r="EO266" s="40">
        <f t="shared" si="322"/>
        <v>2820310.01</v>
      </c>
      <c r="EP266" s="40">
        <f t="shared" si="322"/>
        <v>1443803.14</v>
      </c>
      <c r="EQ266" s="40">
        <f t="shared" si="322"/>
        <v>2709542.9099999997</v>
      </c>
      <c r="ER266" s="40">
        <f t="shared" si="322"/>
        <v>38128.40000000002</v>
      </c>
      <c r="ES266" s="40">
        <f t="shared" si="322"/>
        <v>1214056.21</v>
      </c>
      <c r="ET266" s="40">
        <f t="shared" si="322"/>
        <v>1801329.09</v>
      </c>
      <c r="EU266" s="40">
        <f t="shared" si="322"/>
        <v>4094021.6700000004</v>
      </c>
      <c r="EV266" s="40">
        <f t="shared" si="322"/>
        <v>333079.04</v>
      </c>
      <c r="EW266" s="40">
        <f t="shared" si="322"/>
        <v>1163175.8000000003</v>
      </c>
      <c r="EX266" s="40">
        <f t="shared" si="322"/>
        <v>2304943.7499999995</v>
      </c>
      <c r="EY266" s="40">
        <f t="shared" si="322"/>
        <v>7709142.14</v>
      </c>
      <c r="EZ266" s="40">
        <f t="shared" si="322"/>
        <v>848323.03</v>
      </c>
      <c r="FA266" s="40">
        <f t="shared" si="322"/>
        <v>281035.5100000019</v>
      </c>
      <c r="FB266" s="40">
        <f t="shared" si="322"/>
        <v>1002739.1799999998</v>
      </c>
      <c r="FC266" s="40">
        <f t="shared" si="322"/>
        <v>12795940.780000001</v>
      </c>
      <c r="FD266" s="40">
        <f t="shared" si="322"/>
        <v>2332653.29</v>
      </c>
      <c r="FE266" s="40">
        <f t="shared" si="322"/>
        <v>768889.02</v>
      </c>
      <c r="FF266" s="40">
        <f t="shared" si="322"/>
        <v>1784251.97</v>
      </c>
      <c r="FG266" s="40">
        <f t="shared" si="322"/>
        <v>1365511.25</v>
      </c>
      <c r="FH266" s="40">
        <f t="shared" si="322"/>
        <v>789151.6300000001</v>
      </c>
      <c r="FI266" s="40">
        <f t="shared" si="322"/>
        <v>6449781.59</v>
      </c>
      <c r="FJ266" s="40">
        <f t="shared" si="322"/>
        <v>6375320.099999999</v>
      </c>
      <c r="FK266" s="40">
        <f t="shared" si="322"/>
        <v>9856855.37</v>
      </c>
      <c r="FL266" s="40">
        <f t="shared" si="322"/>
        <v>11546873.18</v>
      </c>
      <c r="FM266" s="40">
        <f t="shared" si="322"/>
        <v>14244411.450000005</v>
      </c>
      <c r="FN266" s="40">
        <f t="shared" si="322"/>
        <v>99155298.82</v>
      </c>
      <c r="FO266" s="40">
        <f t="shared" si="322"/>
        <v>1774085.2100000004</v>
      </c>
      <c r="FP266" s="40">
        <f t="shared" si="322"/>
        <v>12059183.63</v>
      </c>
      <c r="FQ266" s="40">
        <f t="shared" si="322"/>
        <v>3772021.5100000002</v>
      </c>
      <c r="FR266" s="40">
        <f t="shared" si="322"/>
        <v>1646025.54</v>
      </c>
      <c r="FS266" s="40">
        <f t="shared" si="322"/>
        <v>1521714.59</v>
      </c>
      <c r="FT266" s="40">
        <f t="shared" si="322"/>
        <v>10402.220000000103</v>
      </c>
      <c r="FU266" s="40">
        <f t="shared" si="322"/>
        <v>2746589.38</v>
      </c>
      <c r="FV266" s="40">
        <f t="shared" si="322"/>
        <v>2181747.43</v>
      </c>
      <c r="FW266" s="40">
        <f t="shared" si="322"/>
        <v>1069039.3900000001</v>
      </c>
      <c r="FX266" s="40">
        <f t="shared" si="322"/>
        <v>852278.1000000002</v>
      </c>
      <c r="FY266" s="40"/>
      <c r="FZ266" s="124">
        <f>SUM(C266:FX266)</f>
        <v>3648483036.570001</v>
      </c>
      <c r="GA266" s="41"/>
      <c r="GB266" s="41"/>
      <c r="GC266" s="2"/>
      <c r="GD266" s="40"/>
      <c r="GE266" s="2"/>
      <c r="GF266" s="2"/>
      <c r="GH266" s="2"/>
      <c r="GI266" s="40"/>
    </row>
    <row r="267" spans="1:195" ht="15">
      <c r="A267" s="2"/>
      <c r="B267" s="5" t="s">
        <v>616</v>
      </c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106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40"/>
      <c r="GA267" s="40"/>
      <c r="GB267" s="40"/>
      <c r="GC267" s="2"/>
      <c r="GD267" s="40"/>
      <c r="GE267" s="2"/>
      <c r="GF267" s="2"/>
      <c r="GH267" s="10"/>
      <c r="GI267" s="40"/>
      <c r="GJ267" s="40"/>
      <c r="GK267" s="40"/>
      <c r="GL267" s="40"/>
      <c r="GM267" s="40"/>
    </row>
    <row r="268" spans="1:195" ht="15">
      <c r="A268" s="3" t="s">
        <v>617</v>
      </c>
      <c r="B268" s="5" t="s">
        <v>618</v>
      </c>
      <c r="C268" s="40">
        <f aca="true" t="shared" si="323" ref="C268:BN268">ROUND(C259*C41,2)</f>
        <v>0</v>
      </c>
      <c r="D268" s="40">
        <f t="shared" si="323"/>
        <v>0</v>
      </c>
      <c r="E268" s="40">
        <f t="shared" si="323"/>
        <v>0</v>
      </c>
      <c r="F268" s="40">
        <f t="shared" si="323"/>
        <v>0</v>
      </c>
      <c r="G268" s="40">
        <f t="shared" si="323"/>
        <v>0</v>
      </c>
      <c r="H268" s="40">
        <f t="shared" si="323"/>
        <v>0</v>
      </c>
      <c r="I268" s="40">
        <f t="shared" si="323"/>
        <v>0</v>
      </c>
      <c r="J268" s="40">
        <f t="shared" si="323"/>
        <v>0</v>
      </c>
      <c r="K268" s="40">
        <f t="shared" si="323"/>
        <v>0</v>
      </c>
      <c r="L268" s="40">
        <f t="shared" si="323"/>
        <v>0</v>
      </c>
      <c r="M268" s="40">
        <f t="shared" si="323"/>
        <v>0</v>
      </c>
      <c r="N268" s="40">
        <f t="shared" si="323"/>
        <v>0</v>
      </c>
      <c r="O268" s="40">
        <f t="shared" si="323"/>
        <v>0</v>
      </c>
      <c r="P268" s="40">
        <f t="shared" si="323"/>
        <v>0</v>
      </c>
      <c r="Q268" s="40">
        <f t="shared" si="323"/>
        <v>0</v>
      </c>
      <c r="R268" s="40">
        <f t="shared" si="323"/>
        <v>0</v>
      </c>
      <c r="S268" s="40">
        <f t="shared" si="323"/>
        <v>0</v>
      </c>
      <c r="T268" s="40">
        <f t="shared" si="323"/>
        <v>0</v>
      </c>
      <c r="U268" s="40">
        <f t="shared" si="323"/>
        <v>0</v>
      </c>
      <c r="V268" s="40">
        <f t="shared" si="323"/>
        <v>0</v>
      </c>
      <c r="W268" s="41">
        <f t="shared" si="323"/>
        <v>0</v>
      </c>
      <c r="X268" s="40">
        <f t="shared" si="323"/>
        <v>0</v>
      </c>
      <c r="Y268" s="40">
        <f t="shared" si="323"/>
        <v>0</v>
      </c>
      <c r="Z268" s="40">
        <f t="shared" si="323"/>
        <v>0</v>
      </c>
      <c r="AA268" s="40">
        <f t="shared" si="323"/>
        <v>0</v>
      </c>
      <c r="AB268" s="40">
        <f t="shared" si="323"/>
        <v>0</v>
      </c>
      <c r="AC268" s="40">
        <f t="shared" si="323"/>
        <v>0</v>
      </c>
      <c r="AD268" s="40">
        <f t="shared" si="323"/>
        <v>0</v>
      </c>
      <c r="AE268" s="40">
        <f t="shared" si="323"/>
        <v>0</v>
      </c>
      <c r="AF268" s="40">
        <f t="shared" si="323"/>
        <v>0</v>
      </c>
      <c r="AG268" s="40">
        <f t="shared" si="323"/>
        <v>372381.43</v>
      </c>
      <c r="AH268" s="40">
        <f t="shared" si="323"/>
        <v>0</v>
      </c>
      <c r="AI268" s="40">
        <f t="shared" si="323"/>
        <v>0</v>
      </c>
      <c r="AJ268" s="40">
        <f t="shared" si="323"/>
        <v>0</v>
      </c>
      <c r="AK268" s="40">
        <f t="shared" si="323"/>
        <v>0</v>
      </c>
      <c r="AL268" s="40">
        <f t="shared" si="323"/>
        <v>0</v>
      </c>
      <c r="AM268" s="40">
        <f t="shared" si="323"/>
        <v>0</v>
      </c>
      <c r="AN268" s="40">
        <f t="shared" si="323"/>
        <v>0</v>
      </c>
      <c r="AO268" s="40">
        <f t="shared" si="323"/>
        <v>0</v>
      </c>
      <c r="AP268" s="40">
        <f t="shared" si="323"/>
        <v>0</v>
      </c>
      <c r="AQ268" s="40">
        <f t="shared" si="323"/>
        <v>0</v>
      </c>
      <c r="AR268" s="40">
        <f t="shared" si="323"/>
        <v>0</v>
      </c>
      <c r="AS268" s="40">
        <f t="shared" si="323"/>
        <v>0</v>
      </c>
      <c r="AT268" s="40">
        <f t="shared" si="323"/>
        <v>0</v>
      </c>
      <c r="AU268" s="40">
        <f t="shared" si="323"/>
        <v>0</v>
      </c>
      <c r="AV268" s="40">
        <f t="shared" si="323"/>
        <v>0</v>
      </c>
      <c r="AW268" s="40">
        <f t="shared" si="323"/>
        <v>0</v>
      </c>
      <c r="AX268" s="40">
        <f t="shared" si="323"/>
        <v>0</v>
      </c>
      <c r="AY268" s="40">
        <f t="shared" si="323"/>
        <v>0</v>
      </c>
      <c r="AZ268" s="40">
        <f t="shared" si="323"/>
        <v>0</v>
      </c>
      <c r="BA268" s="40">
        <f t="shared" si="323"/>
        <v>0</v>
      </c>
      <c r="BB268" s="40">
        <f t="shared" si="323"/>
        <v>0</v>
      </c>
      <c r="BC268" s="40">
        <f t="shared" si="323"/>
        <v>0</v>
      </c>
      <c r="BD268" s="40">
        <f t="shared" si="323"/>
        <v>0</v>
      </c>
      <c r="BE268" s="40">
        <f t="shared" si="323"/>
        <v>0</v>
      </c>
      <c r="BF268" s="40">
        <f t="shared" si="323"/>
        <v>0</v>
      </c>
      <c r="BG268" s="40">
        <f t="shared" si="323"/>
        <v>0</v>
      </c>
      <c r="BH268" s="40">
        <f t="shared" si="323"/>
        <v>0</v>
      </c>
      <c r="BI268" s="40">
        <f t="shared" si="323"/>
        <v>0</v>
      </c>
      <c r="BJ268" s="40">
        <f t="shared" si="323"/>
        <v>0</v>
      </c>
      <c r="BK268" s="40">
        <f t="shared" si="323"/>
        <v>0</v>
      </c>
      <c r="BL268" s="40">
        <f t="shared" si="323"/>
        <v>0</v>
      </c>
      <c r="BM268" s="40">
        <f t="shared" si="323"/>
        <v>0</v>
      </c>
      <c r="BN268" s="40">
        <f t="shared" si="323"/>
        <v>0</v>
      </c>
      <c r="BO268" s="40">
        <f aca="true" t="shared" si="324" ref="BO268:DZ268">ROUND(BO259*BO41,2)</f>
        <v>0</v>
      </c>
      <c r="BP268" s="40">
        <f t="shared" si="324"/>
        <v>0</v>
      </c>
      <c r="BQ268" s="40">
        <f t="shared" si="324"/>
        <v>0</v>
      </c>
      <c r="BR268" s="40">
        <f t="shared" si="324"/>
        <v>0</v>
      </c>
      <c r="BS268" s="40">
        <f t="shared" si="324"/>
        <v>0</v>
      </c>
      <c r="BT268" s="40">
        <f t="shared" si="324"/>
        <v>0</v>
      </c>
      <c r="BU268" s="40">
        <f t="shared" si="324"/>
        <v>148925.7</v>
      </c>
      <c r="BV268" s="40">
        <f t="shared" si="324"/>
        <v>0</v>
      </c>
      <c r="BW268" s="40">
        <f t="shared" si="324"/>
        <v>0</v>
      </c>
      <c r="BX268" s="40">
        <f t="shared" si="324"/>
        <v>0</v>
      </c>
      <c r="BY268" s="40">
        <f t="shared" si="324"/>
        <v>0</v>
      </c>
      <c r="BZ268" s="40">
        <f t="shared" si="324"/>
        <v>0</v>
      </c>
      <c r="CA268" s="40">
        <f t="shared" si="324"/>
        <v>0</v>
      </c>
      <c r="CB268" s="40">
        <f t="shared" si="324"/>
        <v>0</v>
      </c>
      <c r="CC268" s="40">
        <f t="shared" si="324"/>
        <v>0</v>
      </c>
      <c r="CD268" s="40">
        <f t="shared" si="324"/>
        <v>0</v>
      </c>
      <c r="CE268" s="40">
        <f t="shared" si="324"/>
        <v>0</v>
      </c>
      <c r="CF268" s="40">
        <f t="shared" si="324"/>
        <v>0</v>
      </c>
      <c r="CG268" s="40">
        <f t="shared" si="324"/>
        <v>0</v>
      </c>
      <c r="CH268" s="40">
        <f t="shared" si="324"/>
        <v>0</v>
      </c>
      <c r="CI268" s="40">
        <f t="shared" si="324"/>
        <v>0</v>
      </c>
      <c r="CJ268" s="40">
        <f t="shared" si="324"/>
        <v>0</v>
      </c>
      <c r="CK268" s="40">
        <f t="shared" si="324"/>
        <v>0</v>
      </c>
      <c r="CL268" s="40">
        <f t="shared" si="324"/>
        <v>0</v>
      </c>
      <c r="CM268" s="40">
        <f t="shared" si="324"/>
        <v>0</v>
      </c>
      <c r="CN268" s="40">
        <f t="shared" si="324"/>
        <v>0</v>
      </c>
      <c r="CO268" s="40">
        <f t="shared" si="324"/>
        <v>0</v>
      </c>
      <c r="CP268" s="40">
        <f t="shared" si="324"/>
        <v>0</v>
      </c>
      <c r="CQ268" s="40">
        <f t="shared" si="324"/>
        <v>0</v>
      </c>
      <c r="CR268" s="40">
        <f t="shared" si="324"/>
        <v>0</v>
      </c>
      <c r="CS268" s="40">
        <f t="shared" si="324"/>
        <v>0</v>
      </c>
      <c r="CT268" s="40">
        <f t="shared" si="324"/>
        <v>0</v>
      </c>
      <c r="CU268" s="40">
        <f t="shared" si="324"/>
        <v>0</v>
      </c>
      <c r="CV268" s="40">
        <f t="shared" si="324"/>
        <v>0</v>
      </c>
      <c r="CW268" s="40">
        <f t="shared" si="324"/>
        <v>0</v>
      </c>
      <c r="CX268" s="40">
        <f t="shared" si="324"/>
        <v>0</v>
      </c>
      <c r="CY268" s="40">
        <f t="shared" si="324"/>
        <v>0</v>
      </c>
      <c r="CZ268" s="40">
        <f t="shared" si="324"/>
        <v>0</v>
      </c>
      <c r="DA268" s="40">
        <f t="shared" si="324"/>
        <v>0</v>
      </c>
      <c r="DB268" s="40">
        <f t="shared" si="324"/>
        <v>0</v>
      </c>
      <c r="DC268" s="40">
        <f t="shared" si="324"/>
        <v>0</v>
      </c>
      <c r="DD268" s="40">
        <f t="shared" si="324"/>
        <v>49535.24</v>
      </c>
      <c r="DE268" s="40">
        <f t="shared" si="324"/>
        <v>0</v>
      </c>
      <c r="DF268" s="40">
        <f t="shared" si="324"/>
        <v>0</v>
      </c>
      <c r="DG268" s="40">
        <f t="shared" si="324"/>
        <v>0</v>
      </c>
      <c r="DH268" s="40">
        <f t="shared" si="324"/>
        <v>0</v>
      </c>
      <c r="DI268" s="40">
        <f t="shared" si="324"/>
        <v>0</v>
      </c>
      <c r="DJ268" s="40">
        <f t="shared" si="324"/>
        <v>0</v>
      </c>
      <c r="DK268" s="40">
        <f t="shared" si="324"/>
        <v>0</v>
      </c>
      <c r="DL268" s="40">
        <f t="shared" si="324"/>
        <v>0</v>
      </c>
      <c r="DM268" s="40">
        <f t="shared" si="324"/>
        <v>0</v>
      </c>
      <c r="DN268" s="40">
        <f t="shared" si="324"/>
        <v>0</v>
      </c>
      <c r="DO268" s="40">
        <f t="shared" si="324"/>
        <v>0</v>
      </c>
      <c r="DP268" s="40">
        <f t="shared" si="324"/>
        <v>0</v>
      </c>
      <c r="DQ268" s="40">
        <f t="shared" si="324"/>
        <v>0</v>
      </c>
      <c r="DR268" s="40">
        <f t="shared" si="324"/>
        <v>0</v>
      </c>
      <c r="DS268" s="40">
        <f t="shared" si="324"/>
        <v>0</v>
      </c>
      <c r="DT268" s="40">
        <f t="shared" si="324"/>
        <v>0</v>
      </c>
      <c r="DU268" s="40">
        <f t="shared" si="324"/>
        <v>0</v>
      </c>
      <c r="DV268" s="40">
        <f t="shared" si="324"/>
        <v>0</v>
      </c>
      <c r="DW268" s="40">
        <f t="shared" si="324"/>
        <v>0</v>
      </c>
      <c r="DX268" s="40">
        <f t="shared" si="324"/>
        <v>0</v>
      </c>
      <c r="DY268" s="40">
        <f t="shared" si="324"/>
        <v>0</v>
      </c>
      <c r="DZ268" s="40">
        <f t="shared" si="324"/>
        <v>0</v>
      </c>
      <c r="EA268" s="40">
        <f aca="true" t="shared" si="325" ref="EA268:FX268">ROUND(EA259*EA41,2)</f>
        <v>154436.98</v>
      </c>
      <c r="EB268" s="40">
        <f t="shared" si="325"/>
        <v>0</v>
      </c>
      <c r="EC268" s="40">
        <f t="shared" si="325"/>
        <v>0</v>
      </c>
      <c r="ED268" s="40">
        <f t="shared" si="325"/>
        <v>322121.82</v>
      </c>
      <c r="EE268" s="40">
        <f t="shared" si="325"/>
        <v>0</v>
      </c>
      <c r="EF268" s="40">
        <f t="shared" si="325"/>
        <v>0</v>
      </c>
      <c r="EG268" s="40">
        <f t="shared" si="325"/>
        <v>0</v>
      </c>
      <c r="EH268" s="40">
        <f t="shared" si="325"/>
        <v>0</v>
      </c>
      <c r="EI268" s="40">
        <f t="shared" si="325"/>
        <v>0</v>
      </c>
      <c r="EJ268" s="40">
        <f t="shared" si="325"/>
        <v>0</v>
      </c>
      <c r="EK268" s="40">
        <f t="shared" si="325"/>
        <v>195229.17</v>
      </c>
      <c r="EL268" s="40">
        <f t="shared" si="325"/>
        <v>0</v>
      </c>
      <c r="EM268" s="40">
        <f t="shared" si="325"/>
        <v>0</v>
      </c>
      <c r="EN268" s="40">
        <f t="shared" si="325"/>
        <v>0</v>
      </c>
      <c r="EO268" s="40">
        <f t="shared" si="325"/>
        <v>0</v>
      </c>
      <c r="EP268" s="40">
        <f t="shared" si="325"/>
        <v>0</v>
      </c>
      <c r="EQ268" s="40">
        <f t="shared" si="325"/>
        <v>0</v>
      </c>
      <c r="ER268" s="40">
        <f t="shared" si="325"/>
        <v>181430.91</v>
      </c>
      <c r="ES268" s="40">
        <f t="shared" si="325"/>
        <v>0</v>
      </c>
      <c r="ET268" s="40">
        <f t="shared" si="325"/>
        <v>0</v>
      </c>
      <c r="EU268" s="40">
        <f t="shared" si="325"/>
        <v>0</v>
      </c>
      <c r="EV268" s="40">
        <f t="shared" si="325"/>
        <v>0</v>
      </c>
      <c r="EW268" s="40">
        <f t="shared" si="325"/>
        <v>0</v>
      </c>
      <c r="EX268" s="40">
        <f t="shared" si="325"/>
        <v>0</v>
      </c>
      <c r="EY268" s="40">
        <f t="shared" si="325"/>
        <v>0</v>
      </c>
      <c r="EZ268" s="40">
        <f t="shared" si="325"/>
        <v>0</v>
      </c>
      <c r="FA268" s="40">
        <f t="shared" si="325"/>
        <v>239246.27</v>
      </c>
      <c r="FB268" s="40">
        <f t="shared" si="325"/>
        <v>0</v>
      </c>
      <c r="FC268" s="40">
        <f t="shared" si="325"/>
        <v>0</v>
      </c>
      <c r="FD268" s="40">
        <f t="shared" si="325"/>
        <v>0</v>
      </c>
      <c r="FE268" s="40">
        <f t="shared" si="325"/>
        <v>0</v>
      </c>
      <c r="FF268" s="40">
        <f t="shared" si="325"/>
        <v>0</v>
      </c>
      <c r="FG268" s="40">
        <f t="shared" si="325"/>
        <v>0</v>
      </c>
      <c r="FH268" s="40">
        <f t="shared" si="325"/>
        <v>0</v>
      </c>
      <c r="FI268" s="40">
        <f t="shared" si="325"/>
        <v>0</v>
      </c>
      <c r="FJ268" s="40">
        <f t="shared" si="325"/>
        <v>0</v>
      </c>
      <c r="FK268" s="40">
        <f t="shared" si="325"/>
        <v>0</v>
      </c>
      <c r="FL268" s="40">
        <f t="shared" si="325"/>
        <v>0</v>
      </c>
      <c r="FM268" s="40">
        <f t="shared" si="325"/>
        <v>0</v>
      </c>
      <c r="FN268" s="40">
        <f t="shared" si="325"/>
        <v>0</v>
      </c>
      <c r="FO268" s="40">
        <f t="shared" si="325"/>
        <v>0</v>
      </c>
      <c r="FP268" s="40">
        <f t="shared" si="325"/>
        <v>0</v>
      </c>
      <c r="FQ268" s="40">
        <f t="shared" si="325"/>
        <v>0</v>
      </c>
      <c r="FR268" s="40">
        <f t="shared" si="325"/>
        <v>0</v>
      </c>
      <c r="FS268" s="40">
        <f t="shared" si="325"/>
        <v>0</v>
      </c>
      <c r="FT268" s="40">
        <f t="shared" si="325"/>
        <v>59254.48</v>
      </c>
      <c r="FU268" s="40">
        <f t="shared" si="325"/>
        <v>0</v>
      </c>
      <c r="FV268" s="40">
        <f t="shared" si="325"/>
        <v>0</v>
      </c>
      <c r="FW268" s="40">
        <f t="shared" si="325"/>
        <v>0</v>
      </c>
      <c r="FX268" s="40">
        <f t="shared" si="325"/>
        <v>0</v>
      </c>
      <c r="FY268" s="40"/>
      <c r="FZ268" s="40">
        <f>SUM(A268:FX268)</f>
        <v>1722561.9999999998</v>
      </c>
      <c r="GA268" s="40"/>
      <c r="GB268" s="40"/>
      <c r="GC268" s="2"/>
      <c r="GD268" s="40"/>
      <c r="GG268" s="10"/>
      <c r="GH268" s="40"/>
      <c r="GI268" s="40"/>
      <c r="GJ268" s="40"/>
      <c r="GK268" s="40"/>
      <c r="GL268" s="40"/>
      <c r="GM268" s="40"/>
    </row>
    <row r="269" spans="1:195" ht="15">
      <c r="A269" s="2"/>
      <c r="B269" s="5" t="s">
        <v>619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1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/>
      <c r="EG269" s="40"/>
      <c r="EH269" s="40"/>
      <c r="EI269" s="40"/>
      <c r="EJ269" s="40"/>
      <c r="EK269" s="40"/>
      <c r="EL269" s="40"/>
      <c r="EM269" s="40"/>
      <c r="EN269" s="40"/>
      <c r="EO269" s="40"/>
      <c r="EP269" s="40"/>
      <c r="EQ269" s="40"/>
      <c r="ER269" s="40"/>
      <c r="ES269" s="40"/>
      <c r="ET269" s="40"/>
      <c r="EU269" s="40"/>
      <c r="EV269" s="40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2"/>
      <c r="GD269" s="40"/>
      <c r="GF269" s="2"/>
      <c r="GG269" s="10"/>
      <c r="GH269" s="40"/>
      <c r="GI269" s="40"/>
      <c r="GJ269" s="40"/>
      <c r="GK269" s="40"/>
      <c r="GL269" s="40"/>
      <c r="GM269" s="40"/>
    </row>
    <row r="270" spans="1:195" ht="15">
      <c r="A270" s="3" t="s">
        <v>620</v>
      </c>
      <c r="B270" s="5" t="s">
        <v>621</v>
      </c>
      <c r="C270" s="40">
        <f aca="true" t="shared" si="326" ref="C270:BN270">ROUND(C263/C99,2)</f>
        <v>7411.53</v>
      </c>
      <c r="D270" s="40">
        <f t="shared" si="326"/>
        <v>7041.87</v>
      </c>
      <c r="E270" s="40">
        <f t="shared" si="326"/>
        <v>7694.41</v>
      </c>
      <c r="F270" s="40">
        <f t="shared" si="326"/>
        <v>6967.68</v>
      </c>
      <c r="G270" s="40">
        <f t="shared" si="326"/>
        <v>7452.15</v>
      </c>
      <c r="H270" s="40">
        <f t="shared" si="326"/>
        <v>7436.14</v>
      </c>
      <c r="I270" s="40">
        <f t="shared" si="326"/>
        <v>7495.89</v>
      </c>
      <c r="J270" s="40">
        <f t="shared" si="326"/>
        <v>7002.38</v>
      </c>
      <c r="K270" s="40">
        <f t="shared" si="326"/>
        <v>9403.39</v>
      </c>
      <c r="L270" s="40">
        <f t="shared" si="326"/>
        <v>7357.16</v>
      </c>
      <c r="M270" s="40">
        <f t="shared" si="326"/>
        <v>8430.35</v>
      </c>
      <c r="N270" s="40">
        <f t="shared" si="326"/>
        <v>7170.48</v>
      </c>
      <c r="O270" s="40">
        <f t="shared" si="326"/>
        <v>6982.9</v>
      </c>
      <c r="P270" s="40">
        <f t="shared" si="326"/>
        <v>13073.45</v>
      </c>
      <c r="Q270" s="40">
        <f t="shared" si="326"/>
        <v>7538.67</v>
      </c>
      <c r="R270" s="40">
        <f t="shared" si="326"/>
        <v>8238.43</v>
      </c>
      <c r="S270" s="40">
        <f t="shared" si="326"/>
        <v>7283.54</v>
      </c>
      <c r="T270" s="40">
        <f t="shared" si="326"/>
        <v>12223.82</v>
      </c>
      <c r="U270" s="40">
        <f t="shared" si="326"/>
        <v>14277.65</v>
      </c>
      <c r="V270" s="40">
        <f t="shared" si="326"/>
        <v>9421.65</v>
      </c>
      <c r="W270" s="41">
        <f t="shared" si="326"/>
        <v>7214.15</v>
      </c>
      <c r="X270" s="40">
        <f t="shared" si="326"/>
        <v>14679.32</v>
      </c>
      <c r="Y270" s="40">
        <f t="shared" si="326"/>
        <v>7841.62</v>
      </c>
      <c r="Z270" s="40">
        <f t="shared" si="326"/>
        <v>9881.5</v>
      </c>
      <c r="AA270" s="40">
        <f t="shared" si="326"/>
        <v>7109.39</v>
      </c>
      <c r="AB270" s="40">
        <f t="shared" si="326"/>
        <v>7143.87</v>
      </c>
      <c r="AC270" s="40">
        <f t="shared" si="326"/>
        <v>7429.13</v>
      </c>
      <c r="AD270" s="40">
        <f t="shared" si="326"/>
        <v>7155.43</v>
      </c>
      <c r="AE270" s="40">
        <f t="shared" si="326"/>
        <v>13368.79</v>
      </c>
      <c r="AF270" s="40">
        <f t="shared" si="326"/>
        <v>11456.05</v>
      </c>
      <c r="AG270" s="40">
        <f t="shared" si="326"/>
        <v>7562.64</v>
      </c>
      <c r="AH270" s="40">
        <f t="shared" si="326"/>
        <v>7303.97</v>
      </c>
      <c r="AI270" s="40">
        <f t="shared" si="326"/>
        <v>9121.17</v>
      </c>
      <c r="AJ270" s="40">
        <f t="shared" si="326"/>
        <v>9933.36</v>
      </c>
      <c r="AK270" s="40">
        <f t="shared" si="326"/>
        <v>11494.28</v>
      </c>
      <c r="AL270" s="40">
        <f t="shared" si="326"/>
        <v>10113.89</v>
      </c>
      <c r="AM270" s="40">
        <f t="shared" si="326"/>
        <v>7903.1</v>
      </c>
      <c r="AN270" s="40">
        <f t="shared" si="326"/>
        <v>7908.96</v>
      </c>
      <c r="AO270" s="40">
        <f t="shared" si="326"/>
        <v>6899.85</v>
      </c>
      <c r="AP270" s="40">
        <f t="shared" si="326"/>
        <v>7672.41</v>
      </c>
      <c r="AQ270" s="40">
        <f t="shared" si="326"/>
        <v>10341.17</v>
      </c>
      <c r="AR270" s="40">
        <f t="shared" si="326"/>
        <v>6959.14</v>
      </c>
      <c r="AS270" s="40">
        <f t="shared" si="326"/>
        <v>7547.36</v>
      </c>
      <c r="AT270" s="40">
        <f t="shared" si="326"/>
        <v>7073.79</v>
      </c>
      <c r="AU270" s="40">
        <f t="shared" si="326"/>
        <v>9370.86</v>
      </c>
      <c r="AV270" s="40">
        <f t="shared" si="326"/>
        <v>9982.16</v>
      </c>
      <c r="AW270" s="40">
        <f t="shared" si="326"/>
        <v>10876.25</v>
      </c>
      <c r="AX270" s="40">
        <f t="shared" si="326"/>
        <v>15326.87</v>
      </c>
      <c r="AY270" s="40">
        <f t="shared" si="326"/>
        <v>8039.12</v>
      </c>
      <c r="AZ270" s="40">
        <f t="shared" si="326"/>
        <v>7390.2</v>
      </c>
      <c r="BA270" s="40">
        <f t="shared" si="326"/>
        <v>6872.52</v>
      </c>
      <c r="BB270" s="40">
        <f t="shared" si="326"/>
        <v>6872.52</v>
      </c>
      <c r="BC270" s="40">
        <f t="shared" si="326"/>
        <v>7091.52</v>
      </c>
      <c r="BD270" s="40">
        <f t="shared" si="326"/>
        <v>6872.52</v>
      </c>
      <c r="BE270" s="40">
        <f t="shared" si="326"/>
        <v>7362.71</v>
      </c>
      <c r="BF270" s="40">
        <f t="shared" si="326"/>
        <v>6872.15</v>
      </c>
      <c r="BG270" s="40">
        <f t="shared" si="326"/>
        <v>7857.37</v>
      </c>
      <c r="BH270" s="40">
        <f t="shared" si="326"/>
        <v>7904.42</v>
      </c>
      <c r="BI270" s="40">
        <f t="shared" si="326"/>
        <v>10117.3</v>
      </c>
      <c r="BJ270" s="40">
        <f t="shared" si="326"/>
        <v>6872.52</v>
      </c>
      <c r="BK270" s="40">
        <f t="shared" si="326"/>
        <v>6872.52</v>
      </c>
      <c r="BL270" s="40">
        <f t="shared" si="326"/>
        <v>10017.43</v>
      </c>
      <c r="BM270" s="40">
        <f t="shared" si="326"/>
        <v>9583.03</v>
      </c>
      <c r="BN270" s="40">
        <f t="shared" si="326"/>
        <v>6872.52</v>
      </c>
      <c r="BO270" s="40">
        <f aca="true" t="shared" si="327" ref="BO270:DZ270">ROUND(BO263/BO99,2)</f>
        <v>6941.59</v>
      </c>
      <c r="BP270" s="40">
        <f t="shared" si="327"/>
        <v>10890.9</v>
      </c>
      <c r="BQ270" s="40">
        <f t="shared" si="327"/>
        <v>7515.29</v>
      </c>
      <c r="BR270" s="40">
        <f t="shared" si="327"/>
        <v>6973.56</v>
      </c>
      <c r="BS270" s="40">
        <f t="shared" si="327"/>
        <v>7492.27</v>
      </c>
      <c r="BT270" s="40">
        <f t="shared" si="327"/>
        <v>9803.56</v>
      </c>
      <c r="BU270" s="40">
        <f t="shared" si="327"/>
        <v>8404.08</v>
      </c>
      <c r="BV270" s="40">
        <f t="shared" si="327"/>
        <v>7222.46</v>
      </c>
      <c r="BW270" s="40">
        <f t="shared" si="327"/>
        <v>7208.89</v>
      </c>
      <c r="BX270" s="40">
        <f t="shared" si="327"/>
        <v>14935.55</v>
      </c>
      <c r="BY270" s="40">
        <f t="shared" si="327"/>
        <v>7786.73</v>
      </c>
      <c r="BZ270" s="40">
        <f t="shared" si="327"/>
        <v>9848.85</v>
      </c>
      <c r="CA270" s="40">
        <f t="shared" si="327"/>
        <v>11771.8</v>
      </c>
      <c r="CB270" s="40">
        <f t="shared" si="327"/>
        <v>7069.27</v>
      </c>
      <c r="CC270" s="40">
        <f t="shared" si="327"/>
        <v>11327.74</v>
      </c>
      <c r="CD270" s="40">
        <f t="shared" si="327"/>
        <v>13848.92</v>
      </c>
      <c r="CE270" s="40">
        <f t="shared" si="327"/>
        <v>11953.83</v>
      </c>
      <c r="CF270" s="40">
        <f t="shared" si="327"/>
        <v>12664.7</v>
      </c>
      <c r="CG270" s="40">
        <f t="shared" si="327"/>
        <v>10767.39</v>
      </c>
      <c r="CH270" s="40">
        <f t="shared" si="327"/>
        <v>13085.23</v>
      </c>
      <c r="CI270" s="40">
        <f t="shared" si="327"/>
        <v>7277.5</v>
      </c>
      <c r="CJ270" s="40">
        <f t="shared" si="327"/>
        <v>7759.08</v>
      </c>
      <c r="CK270" s="40">
        <f t="shared" si="327"/>
        <v>7116.75</v>
      </c>
      <c r="CL270" s="40">
        <f t="shared" si="327"/>
        <v>7447.25</v>
      </c>
      <c r="CM270" s="40">
        <f t="shared" si="327"/>
        <v>8110.15</v>
      </c>
      <c r="CN270" s="40">
        <f t="shared" si="327"/>
        <v>6872.52</v>
      </c>
      <c r="CO270" s="40">
        <f t="shared" si="327"/>
        <v>6872.52</v>
      </c>
      <c r="CP270" s="40">
        <f t="shared" si="327"/>
        <v>7550.55</v>
      </c>
      <c r="CQ270" s="40">
        <f t="shared" si="327"/>
        <v>7302.94</v>
      </c>
      <c r="CR270" s="40">
        <f t="shared" si="327"/>
        <v>11152.9</v>
      </c>
      <c r="CS270" s="40">
        <f t="shared" si="327"/>
        <v>8984.32</v>
      </c>
      <c r="CT270" s="40">
        <f t="shared" si="327"/>
        <v>12961.83</v>
      </c>
      <c r="CU270" s="40">
        <f t="shared" si="327"/>
        <v>6767.83</v>
      </c>
      <c r="CV270" s="40">
        <f t="shared" si="327"/>
        <v>13522.37</v>
      </c>
      <c r="CW270" s="40">
        <f t="shared" si="327"/>
        <v>12095.54</v>
      </c>
      <c r="CX270" s="40">
        <f t="shared" si="327"/>
        <v>7889.5</v>
      </c>
      <c r="CY270" s="40">
        <f t="shared" si="327"/>
        <v>7482.39</v>
      </c>
      <c r="CZ270" s="40">
        <f t="shared" si="327"/>
        <v>6901.69</v>
      </c>
      <c r="DA270" s="40">
        <f t="shared" si="327"/>
        <v>11606.21</v>
      </c>
      <c r="DB270" s="40">
        <f t="shared" si="327"/>
        <v>9476.38</v>
      </c>
      <c r="DC270" s="40">
        <f t="shared" si="327"/>
        <v>12624.5</v>
      </c>
      <c r="DD270" s="40">
        <f t="shared" si="327"/>
        <v>12694.86</v>
      </c>
      <c r="DE270" s="40">
        <f t="shared" si="327"/>
        <v>7880.48</v>
      </c>
      <c r="DF270" s="40">
        <f t="shared" si="327"/>
        <v>6872.52</v>
      </c>
      <c r="DG270" s="40">
        <f t="shared" si="327"/>
        <v>13481.97</v>
      </c>
      <c r="DH270" s="40">
        <f t="shared" si="327"/>
        <v>6872.52</v>
      </c>
      <c r="DI270" s="40">
        <f t="shared" si="327"/>
        <v>6899.02</v>
      </c>
      <c r="DJ270" s="40">
        <f t="shared" si="327"/>
        <v>7715.32</v>
      </c>
      <c r="DK270" s="40">
        <f t="shared" si="327"/>
        <v>8874.75</v>
      </c>
      <c r="DL270" s="40">
        <f t="shared" si="327"/>
        <v>7168.85</v>
      </c>
      <c r="DM270" s="40">
        <f t="shared" si="327"/>
        <v>10205.13</v>
      </c>
      <c r="DN270" s="40">
        <f t="shared" si="327"/>
        <v>7360.86</v>
      </c>
      <c r="DO270" s="40">
        <f t="shared" si="327"/>
        <v>7381.91</v>
      </c>
      <c r="DP270" s="40">
        <f t="shared" si="327"/>
        <v>11793.96</v>
      </c>
      <c r="DQ270" s="40">
        <f t="shared" si="327"/>
        <v>7956.54</v>
      </c>
      <c r="DR270" s="40">
        <f t="shared" si="327"/>
        <v>7358.39</v>
      </c>
      <c r="DS270" s="40">
        <f t="shared" si="327"/>
        <v>7828.15</v>
      </c>
      <c r="DT270" s="40">
        <f t="shared" si="327"/>
        <v>12149.04</v>
      </c>
      <c r="DU270" s="40">
        <f t="shared" si="327"/>
        <v>8469.34</v>
      </c>
      <c r="DV270" s="40">
        <f t="shared" si="327"/>
        <v>11617.16</v>
      </c>
      <c r="DW270" s="40">
        <f t="shared" si="327"/>
        <v>8844.16</v>
      </c>
      <c r="DX270" s="40">
        <f t="shared" si="327"/>
        <v>11699.53</v>
      </c>
      <c r="DY270" s="40">
        <f t="shared" si="327"/>
        <v>9931.12</v>
      </c>
      <c r="DZ270" s="40">
        <f t="shared" si="327"/>
        <v>7514.77</v>
      </c>
      <c r="EA270" s="40">
        <f aca="true" t="shared" si="328" ref="EA270:FX270">ROUND(EA263/EA99,2)</f>
        <v>8160.33</v>
      </c>
      <c r="EB270" s="40">
        <f t="shared" si="328"/>
        <v>7610.75</v>
      </c>
      <c r="EC270" s="40">
        <f t="shared" si="328"/>
        <v>9097.11</v>
      </c>
      <c r="ED270" s="40">
        <f t="shared" si="328"/>
        <v>9386.45</v>
      </c>
      <c r="EE270" s="40">
        <f t="shared" si="328"/>
        <v>10179.24</v>
      </c>
      <c r="EF270" s="40">
        <f t="shared" si="328"/>
        <v>7241.04</v>
      </c>
      <c r="EG270" s="40">
        <f t="shared" si="328"/>
        <v>9241.44</v>
      </c>
      <c r="EH270" s="40">
        <f t="shared" si="328"/>
        <v>10118.79</v>
      </c>
      <c r="EI270" s="40">
        <f t="shared" si="328"/>
        <v>7085.21</v>
      </c>
      <c r="EJ270" s="40">
        <f t="shared" si="328"/>
        <v>6872.52</v>
      </c>
      <c r="EK270" s="40">
        <f t="shared" si="328"/>
        <v>7446.17</v>
      </c>
      <c r="EL270" s="40">
        <f t="shared" si="328"/>
        <v>7545.4</v>
      </c>
      <c r="EM270" s="40">
        <f t="shared" si="328"/>
        <v>7885.41</v>
      </c>
      <c r="EN270" s="40">
        <f t="shared" si="328"/>
        <v>7365.36</v>
      </c>
      <c r="EO270" s="40">
        <f t="shared" si="328"/>
        <v>7695.15</v>
      </c>
      <c r="EP270" s="40">
        <f t="shared" si="328"/>
        <v>8924.17</v>
      </c>
      <c r="EQ270" s="40">
        <f t="shared" si="328"/>
        <v>7251.09</v>
      </c>
      <c r="ER270" s="40">
        <f t="shared" si="328"/>
        <v>9069.14</v>
      </c>
      <c r="ES270" s="40">
        <f t="shared" si="328"/>
        <v>12999.92</v>
      </c>
      <c r="ET270" s="40">
        <f t="shared" si="328"/>
        <v>12347.94</v>
      </c>
      <c r="EU270" s="40">
        <f t="shared" si="328"/>
        <v>8206.21</v>
      </c>
      <c r="EV270" s="40">
        <f t="shared" si="328"/>
        <v>15639.06</v>
      </c>
      <c r="EW270" s="40">
        <f t="shared" si="328"/>
        <v>9961.76</v>
      </c>
      <c r="EX270" s="40">
        <f t="shared" si="328"/>
        <v>10477.77</v>
      </c>
      <c r="EY270" s="40">
        <f t="shared" si="328"/>
        <v>6932.51</v>
      </c>
      <c r="EZ270" s="40">
        <f t="shared" si="328"/>
        <v>13416.29</v>
      </c>
      <c r="FA270" s="40">
        <f t="shared" si="328"/>
        <v>7541.53</v>
      </c>
      <c r="FB270" s="40">
        <f t="shared" si="328"/>
        <v>8035.27</v>
      </c>
      <c r="FC270" s="40">
        <f t="shared" si="328"/>
        <v>6890.58</v>
      </c>
      <c r="FD270" s="40">
        <f t="shared" si="328"/>
        <v>8557.49</v>
      </c>
      <c r="FE270" s="40">
        <f t="shared" si="328"/>
        <v>13860.79</v>
      </c>
      <c r="FF270" s="40">
        <f t="shared" si="328"/>
        <v>11781.62</v>
      </c>
      <c r="FG270" s="40">
        <f t="shared" si="328"/>
        <v>13617.12</v>
      </c>
      <c r="FH270" s="40">
        <f t="shared" si="328"/>
        <v>13799.93</v>
      </c>
      <c r="FI270" s="40">
        <f t="shared" si="328"/>
        <v>7272.22</v>
      </c>
      <c r="FJ270" s="40">
        <f t="shared" si="328"/>
        <v>7018.86</v>
      </c>
      <c r="FK270" s="40">
        <f t="shared" si="328"/>
        <v>7103.49</v>
      </c>
      <c r="FL270" s="40">
        <f t="shared" si="328"/>
        <v>6872.52</v>
      </c>
      <c r="FM270" s="40">
        <f t="shared" si="328"/>
        <v>6872.52</v>
      </c>
      <c r="FN270" s="40">
        <f t="shared" si="328"/>
        <v>7086.52</v>
      </c>
      <c r="FO270" s="40">
        <f t="shared" si="328"/>
        <v>7328.61</v>
      </c>
      <c r="FP270" s="40">
        <f t="shared" si="328"/>
        <v>7417.47</v>
      </c>
      <c r="FQ270" s="40">
        <f t="shared" si="328"/>
        <v>7665.59</v>
      </c>
      <c r="FR270" s="40">
        <f t="shared" si="328"/>
        <v>12983.03</v>
      </c>
      <c r="FS270" s="40">
        <f t="shared" si="328"/>
        <v>12541.91</v>
      </c>
      <c r="FT270" s="40">
        <f t="shared" si="328"/>
        <v>13777.48</v>
      </c>
      <c r="FU270" s="40">
        <f t="shared" si="328"/>
        <v>7841.83</v>
      </c>
      <c r="FV270" s="40">
        <f t="shared" si="328"/>
        <v>7728.83</v>
      </c>
      <c r="FW270" s="40">
        <f t="shared" si="328"/>
        <v>13157.61</v>
      </c>
      <c r="FX270" s="40">
        <f t="shared" si="328"/>
        <v>15220.67</v>
      </c>
      <c r="FY270" s="40"/>
      <c r="FZ270" s="40">
        <f>ROUND(FZ263/FZ99,2)</f>
        <v>7241.69</v>
      </c>
      <c r="GA270" s="40"/>
      <c r="GB270" s="40"/>
      <c r="GC270" s="2"/>
      <c r="GD270" s="40"/>
      <c r="GF270" s="2"/>
      <c r="GG270" s="10"/>
      <c r="GH270" s="40"/>
      <c r="GI270" s="40"/>
      <c r="GJ270" s="40"/>
      <c r="GK270" s="40"/>
      <c r="GL270" s="40"/>
      <c r="GM270" s="40"/>
    </row>
    <row r="271" spans="1:195" ht="15">
      <c r="A271" s="2"/>
      <c r="B271" s="5" t="s">
        <v>622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1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116"/>
      <c r="GD271" s="40"/>
      <c r="GF271" s="2"/>
      <c r="GG271" s="10"/>
      <c r="GH271" s="40"/>
      <c r="GI271" s="40"/>
      <c r="GJ271" s="40"/>
      <c r="GK271" s="40"/>
      <c r="GL271" s="40"/>
      <c r="GM271" s="40"/>
    </row>
    <row r="272" spans="1:189" ht="15">
      <c r="A272" s="2"/>
      <c r="B272" s="5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1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2"/>
      <c r="GD272" s="40"/>
      <c r="GG272" s="125"/>
    </row>
    <row r="273" spans="1:189" ht="15.75">
      <c r="A273" s="2"/>
      <c r="B273" s="39" t="s">
        <v>623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1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2">
        <f>FZ270*0.95</f>
        <v>6879.6055</v>
      </c>
      <c r="GA273" s="2"/>
      <c r="GB273" s="2"/>
      <c r="GC273" s="2"/>
      <c r="GD273" s="2"/>
      <c r="GG273" s="125"/>
    </row>
    <row r="274" spans="1:189" ht="15">
      <c r="A274" s="3" t="s">
        <v>624</v>
      </c>
      <c r="B274" s="5" t="s">
        <v>625</v>
      </c>
      <c r="C274" s="40">
        <f aca="true" t="shared" si="329" ref="C274:BN274">ROUND((C263-C165)/C96,2)</f>
        <v>7411.53</v>
      </c>
      <c r="D274" s="40">
        <f t="shared" si="329"/>
        <v>7093.58</v>
      </c>
      <c r="E274" s="40">
        <f t="shared" si="329"/>
        <v>7694.41</v>
      </c>
      <c r="F274" s="40">
        <f t="shared" si="329"/>
        <v>6977.87</v>
      </c>
      <c r="G274" s="40">
        <f t="shared" si="329"/>
        <v>7452.15</v>
      </c>
      <c r="H274" s="40">
        <f t="shared" si="329"/>
        <v>7436.14</v>
      </c>
      <c r="I274" s="40">
        <f t="shared" si="329"/>
        <v>7547.57</v>
      </c>
      <c r="J274" s="40">
        <f t="shared" si="329"/>
        <v>7002.38</v>
      </c>
      <c r="K274" s="40">
        <f t="shared" si="329"/>
        <v>9403.39</v>
      </c>
      <c r="L274" s="40">
        <f t="shared" si="329"/>
        <v>7357.16</v>
      </c>
      <c r="M274" s="40">
        <f t="shared" si="329"/>
        <v>8430.35</v>
      </c>
      <c r="N274" s="40">
        <f t="shared" si="329"/>
        <v>7170.48</v>
      </c>
      <c r="O274" s="40">
        <f t="shared" si="329"/>
        <v>6982.9</v>
      </c>
      <c r="P274" s="40">
        <f t="shared" si="329"/>
        <v>13073.45</v>
      </c>
      <c r="Q274" s="40">
        <f t="shared" si="329"/>
        <v>7538.67</v>
      </c>
      <c r="R274" s="40">
        <f t="shared" si="329"/>
        <v>8238.43</v>
      </c>
      <c r="S274" s="40">
        <f t="shared" si="329"/>
        <v>7283.54</v>
      </c>
      <c r="T274" s="40">
        <f t="shared" si="329"/>
        <v>12223.82</v>
      </c>
      <c r="U274" s="40">
        <f t="shared" si="329"/>
        <v>14277.65</v>
      </c>
      <c r="V274" s="40">
        <f t="shared" si="329"/>
        <v>9421.65</v>
      </c>
      <c r="W274" s="41">
        <f t="shared" si="329"/>
        <v>9805.13</v>
      </c>
      <c r="X274" s="40">
        <f t="shared" si="329"/>
        <v>14679.32</v>
      </c>
      <c r="Y274" s="40">
        <f t="shared" si="329"/>
        <v>7841.62</v>
      </c>
      <c r="Z274" s="40">
        <f t="shared" si="329"/>
        <v>9881.5</v>
      </c>
      <c r="AA274" s="40">
        <f t="shared" si="329"/>
        <v>7109.39</v>
      </c>
      <c r="AB274" s="40">
        <f t="shared" si="329"/>
        <v>7143.87</v>
      </c>
      <c r="AC274" s="40">
        <f t="shared" si="329"/>
        <v>7429.13</v>
      </c>
      <c r="AD274" s="40">
        <f t="shared" si="329"/>
        <v>7155.43</v>
      </c>
      <c r="AE274" s="40">
        <f t="shared" si="329"/>
        <v>13368.79</v>
      </c>
      <c r="AF274" s="40">
        <f t="shared" si="329"/>
        <v>11456.05</v>
      </c>
      <c r="AG274" s="40">
        <f t="shared" si="329"/>
        <v>7562.64</v>
      </c>
      <c r="AH274" s="40">
        <f t="shared" si="329"/>
        <v>7303.97</v>
      </c>
      <c r="AI274" s="40">
        <f t="shared" si="329"/>
        <v>9121.17</v>
      </c>
      <c r="AJ274" s="40">
        <f t="shared" si="329"/>
        <v>9933.36</v>
      </c>
      <c r="AK274" s="40">
        <f t="shared" si="329"/>
        <v>11494.28</v>
      </c>
      <c r="AL274" s="40">
        <f t="shared" si="329"/>
        <v>10113.89</v>
      </c>
      <c r="AM274" s="40">
        <f t="shared" si="329"/>
        <v>7952.65</v>
      </c>
      <c r="AN274" s="40">
        <f t="shared" si="329"/>
        <v>7908.96</v>
      </c>
      <c r="AO274" s="40">
        <f t="shared" si="329"/>
        <v>6899.85</v>
      </c>
      <c r="AP274" s="40">
        <f t="shared" si="329"/>
        <v>7689.18</v>
      </c>
      <c r="AQ274" s="40">
        <f t="shared" si="329"/>
        <v>10341.17</v>
      </c>
      <c r="AR274" s="40">
        <f t="shared" si="329"/>
        <v>6975.93</v>
      </c>
      <c r="AS274" s="40">
        <f t="shared" si="329"/>
        <v>7547.36</v>
      </c>
      <c r="AT274" s="40">
        <f t="shared" si="329"/>
        <v>7073.79</v>
      </c>
      <c r="AU274" s="40">
        <f t="shared" si="329"/>
        <v>9370.86</v>
      </c>
      <c r="AV274" s="40">
        <f t="shared" si="329"/>
        <v>9982.16</v>
      </c>
      <c r="AW274" s="40">
        <f t="shared" si="329"/>
        <v>10876.25</v>
      </c>
      <c r="AX274" s="40">
        <f t="shared" si="329"/>
        <v>15326.87</v>
      </c>
      <c r="AY274" s="40">
        <f t="shared" si="329"/>
        <v>8039.12</v>
      </c>
      <c r="AZ274" s="40">
        <f t="shared" si="329"/>
        <v>7390.2</v>
      </c>
      <c r="BA274" s="40">
        <f t="shared" si="329"/>
        <v>6872.52</v>
      </c>
      <c r="BB274" s="40">
        <f t="shared" si="329"/>
        <v>6872.52</v>
      </c>
      <c r="BC274" s="40">
        <f t="shared" si="329"/>
        <v>7092.29</v>
      </c>
      <c r="BD274" s="40">
        <f t="shared" si="329"/>
        <v>6872.52</v>
      </c>
      <c r="BE274" s="40">
        <f t="shared" si="329"/>
        <v>7362.71</v>
      </c>
      <c r="BF274" s="40">
        <f t="shared" si="329"/>
        <v>6872.52</v>
      </c>
      <c r="BG274" s="40">
        <f t="shared" si="329"/>
        <v>7857.37</v>
      </c>
      <c r="BH274" s="40">
        <f t="shared" si="329"/>
        <v>7904.42</v>
      </c>
      <c r="BI274" s="40">
        <f t="shared" si="329"/>
        <v>10117.3</v>
      </c>
      <c r="BJ274" s="40">
        <f t="shared" si="329"/>
        <v>6872.52</v>
      </c>
      <c r="BK274" s="40">
        <f t="shared" si="329"/>
        <v>6872.52</v>
      </c>
      <c r="BL274" s="40">
        <f t="shared" si="329"/>
        <v>10642.69</v>
      </c>
      <c r="BM274" s="40">
        <f t="shared" si="329"/>
        <v>9583.03</v>
      </c>
      <c r="BN274" s="40">
        <f t="shared" si="329"/>
        <v>6872.52</v>
      </c>
      <c r="BO274" s="40">
        <f aca="true" t="shared" si="330" ref="BO274:DZ274">ROUND((BO263-BO165)/BO96,2)</f>
        <v>6941.59</v>
      </c>
      <c r="BP274" s="40">
        <f t="shared" si="330"/>
        <v>10890.9</v>
      </c>
      <c r="BQ274" s="40">
        <f t="shared" si="330"/>
        <v>7515.29</v>
      </c>
      <c r="BR274" s="40">
        <f t="shared" si="330"/>
        <v>6998.6</v>
      </c>
      <c r="BS274" s="40">
        <f t="shared" si="330"/>
        <v>7492.27</v>
      </c>
      <c r="BT274" s="40">
        <f t="shared" si="330"/>
        <v>9803.56</v>
      </c>
      <c r="BU274" s="40">
        <f t="shared" si="330"/>
        <v>8404.08</v>
      </c>
      <c r="BV274" s="40">
        <f t="shared" si="330"/>
        <v>7222.46</v>
      </c>
      <c r="BW274" s="40">
        <f t="shared" si="330"/>
        <v>7208.89</v>
      </c>
      <c r="BX274" s="40">
        <f t="shared" si="330"/>
        <v>14935.55</v>
      </c>
      <c r="BY274" s="40">
        <f t="shared" si="330"/>
        <v>7786.73</v>
      </c>
      <c r="BZ274" s="40">
        <f t="shared" si="330"/>
        <v>9848.85</v>
      </c>
      <c r="CA274" s="40">
        <f t="shared" si="330"/>
        <v>11771.8</v>
      </c>
      <c r="CB274" s="40">
        <f t="shared" si="330"/>
        <v>7069.67</v>
      </c>
      <c r="CC274" s="40">
        <f t="shared" si="330"/>
        <v>11327.74</v>
      </c>
      <c r="CD274" s="40">
        <f t="shared" si="330"/>
        <v>13848.92</v>
      </c>
      <c r="CE274" s="40">
        <f t="shared" si="330"/>
        <v>11953.83</v>
      </c>
      <c r="CF274" s="40">
        <f t="shared" si="330"/>
        <v>12664.7</v>
      </c>
      <c r="CG274" s="40">
        <f t="shared" si="330"/>
        <v>10767.39</v>
      </c>
      <c r="CH274" s="40">
        <f t="shared" si="330"/>
        <v>13085.23</v>
      </c>
      <c r="CI274" s="40">
        <f t="shared" si="330"/>
        <v>7277.5</v>
      </c>
      <c r="CJ274" s="40">
        <f t="shared" si="330"/>
        <v>7759.08</v>
      </c>
      <c r="CK274" s="40">
        <f t="shared" si="330"/>
        <v>7116.75</v>
      </c>
      <c r="CL274" s="40">
        <f t="shared" si="330"/>
        <v>7447.25</v>
      </c>
      <c r="CM274" s="40">
        <f t="shared" si="330"/>
        <v>8110.15</v>
      </c>
      <c r="CN274" s="40">
        <f t="shared" si="330"/>
        <v>6872.52</v>
      </c>
      <c r="CO274" s="40">
        <f t="shared" si="330"/>
        <v>6872.52</v>
      </c>
      <c r="CP274" s="40">
        <f t="shared" si="330"/>
        <v>7550.55</v>
      </c>
      <c r="CQ274" s="40">
        <f t="shared" si="330"/>
        <v>7302.94</v>
      </c>
      <c r="CR274" s="40">
        <f t="shared" si="330"/>
        <v>11152.9</v>
      </c>
      <c r="CS274" s="40">
        <f t="shared" si="330"/>
        <v>8984.32</v>
      </c>
      <c r="CT274" s="40">
        <f t="shared" si="330"/>
        <v>12961.83</v>
      </c>
      <c r="CU274" s="40">
        <f t="shared" si="330"/>
        <v>7997.66</v>
      </c>
      <c r="CV274" s="40">
        <f t="shared" si="330"/>
        <v>13522.37</v>
      </c>
      <c r="CW274" s="40">
        <f t="shared" si="330"/>
        <v>12095.54</v>
      </c>
      <c r="CX274" s="40">
        <f t="shared" si="330"/>
        <v>7889.5</v>
      </c>
      <c r="CY274" s="40">
        <f t="shared" si="330"/>
        <v>10333.6</v>
      </c>
      <c r="CZ274" s="40">
        <f t="shared" si="330"/>
        <v>6901.69</v>
      </c>
      <c r="DA274" s="40">
        <f t="shared" si="330"/>
        <v>11606.21</v>
      </c>
      <c r="DB274" s="40">
        <f t="shared" si="330"/>
        <v>9476.38</v>
      </c>
      <c r="DC274" s="40">
        <f t="shared" si="330"/>
        <v>12624.5</v>
      </c>
      <c r="DD274" s="40">
        <f t="shared" si="330"/>
        <v>12694.86</v>
      </c>
      <c r="DE274" s="40">
        <f t="shared" si="330"/>
        <v>7880.48</v>
      </c>
      <c r="DF274" s="40">
        <f t="shared" si="330"/>
        <v>6872.52</v>
      </c>
      <c r="DG274" s="40">
        <f t="shared" si="330"/>
        <v>13481.97</v>
      </c>
      <c r="DH274" s="40">
        <f t="shared" si="330"/>
        <v>6872.52</v>
      </c>
      <c r="DI274" s="40">
        <f t="shared" si="330"/>
        <v>6899.02</v>
      </c>
      <c r="DJ274" s="40">
        <f t="shared" si="330"/>
        <v>7715.32</v>
      </c>
      <c r="DK274" s="40">
        <f t="shared" si="330"/>
        <v>8874.75</v>
      </c>
      <c r="DL274" s="40">
        <f t="shared" si="330"/>
        <v>7168.85</v>
      </c>
      <c r="DM274" s="40">
        <f t="shared" si="330"/>
        <v>10205.13</v>
      </c>
      <c r="DN274" s="40">
        <f t="shared" si="330"/>
        <v>7360.86</v>
      </c>
      <c r="DO274" s="40">
        <f t="shared" si="330"/>
        <v>7381.91</v>
      </c>
      <c r="DP274" s="40">
        <f t="shared" si="330"/>
        <v>11793.96</v>
      </c>
      <c r="DQ274" s="40">
        <f t="shared" si="330"/>
        <v>7956.54</v>
      </c>
      <c r="DR274" s="40">
        <f t="shared" si="330"/>
        <v>7358.39</v>
      </c>
      <c r="DS274" s="40">
        <f t="shared" si="330"/>
        <v>7828.15</v>
      </c>
      <c r="DT274" s="40">
        <f t="shared" si="330"/>
        <v>12149.04</v>
      </c>
      <c r="DU274" s="40">
        <f t="shared" si="330"/>
        <v>8469.34</v>
      </c>
      <c r="DV274" s="40">
        <f t="shared" si="330"/>
        <v>11617.16</v>
      </c>
      <c r="DW274" s="40">
        <f t="shared" si="330"/>
        <v>8844.16</v>
      </c>
      <c r="DX274" s="40">
        <f t="shared" si="330"/>
        <v>11699.53</v>
      </c>
      <c r="DY274" s="40">
        <f t="shared" si="330"/>
        <v>9931.12</v>
      </c>
      <c r="DZ274" s="40">
        <f t="shared" si="330"/>
        <v>7514.77</v>
      </c>
      <c r="EA274" s="40">
        <f aca="true" t="shared" si="331" ref="EA274:FX274">ROUND((EA263-EA165)/EA96,2)</f>
        <v>8160.33</v>
      </c>
      <c r="EB274" s="40">
        <f t="shared" si="331"/>
        <v>7610.75</v>
      </c>
      <c r="EC274" s="40">
        <f t="shared" si="331"/>
        <v>9097.11</v>
      </c>
      <c r="ED274" s="40">
        <f t="shared" si="331"/>
        <v>9386.45</v>
      </c>
      <c r="EE274" s="40">
        <f t="shared" si="331"/>
        <v>10179.24</v>
      </c>
      <c r="EF274" s="40">
        <f t="shared" si="331"/>
        <v>7241.04</v>
      </c>
      <c r="EG274" s="40">
        <f t="shared" si="331"/>
        <v>9241.44</v>
      </c>
      <c r="EH274" s="40">
        <f t="shared" si="331"/>
        <v>10118.79</v>
      </c>
      <c r="EI274" s="40">
        <f t="shared" si="331"/>
        <v>7085.21</v>
      </c>
      <c r="EJ274" s="40">
        <f t="shared" si="331"/>
        <v>6872.52</v>
      </c>
      <c r="EK274" s="40">
        <f t="shared" si="331"/>
        <v>7446.17</v>
      </c>
      <c r="EL274" s="40">
        <f t="shared" si="331"/>
        <v>7545.4</v>
      </c>
      <c r="EM274" s="40">
        <f t="shared" si="331"/>
        <v>7885.41</v>
      </c>
      <c r="EN274" s="40">
        <f t="shared" si="331"/>
        <v>7420.49</v>
      </c>
      <c r="EO274" s="40">
        <f t="shared" si="331"/>
        <v>7695.15</v>
      </c>
      <c r="EP274" s="40">
        <f t="shared" si="331"/>
        <v>8924.17</v>
      </c>
      <c r="EQ274" s="40">
        <f t="shared" si="331"/>
        <v>7251.09</v>
      </c>
      <c r="ER274" s="40">
        <f t="shared" si="331"/>
        <v>9069.14</v>
      </c>
      <c r="ES274" s="40">
        <f t="shared" si="331"/>
        <v>12999.92</v>
      </c>
      <c r="ET274" s="40">
        <f t="shared" si="331"/>
        <v>12347.94</v>
      </c>
      <c r="EU274" s="40">
        <f t="shared" si="331"/>
        <v>8206.21</v>
      </c>
      <c r="EV274" s="40">
        <f t="shared" si="331"/>
        <v>15639.06</v>
      </c>
      <c r="EW274" s="40">
        <f t="shared" si="331"/>
        <v>9961.76</v>
      </c>
      <c r="EX274" s="40">
        <f t="shared" si="331"/>
        <v>10477.77</v>
      </c>
      <c r="EY274" s="41">
        <f t="shared" si="331"/>
        <v>8036.86</v>
      </c>
      <c r="EZ274" s="40">
        <f t="shared" si="331"/>
        <v>13416.29</v>
      </c>
      <c r="FA274" s="40">
        <f t="shared" si="331"/>
        <v>7541.53</v>
      </c>
      <c r="FB274" s="40">
        <f t="shared" si="331"/>
        <v>8035.27</v>
      </c>
      <c r="FC274" s="40">
        <f t="shared" si="331"/>
        <v>6890.58</v>
      </c>
      <c r="FD274" s="40">
        <f t="shared" si="331"/>
        <v>8557.49</v>
      </c>
      <c r="FE274" s="40">
        <f t="shared" si="331"/>
        <v>13860.79</v>
      </c>
      <c r="FF274" s="40">
        <f t="shared" si="331"/>
        <v>11781.62</v>
      </c>
      <c r="FG274" s="40">
        <f t="shared" si="331"/>
        <v>13617.12</v>
      </c>
      <c r="FH274" s="40">
        <f t="shared" si="331"/>
        <v>13799.93</v>
      </c>
      <c r="FI274" s="40">
        <f t="shared" si="331"/>
        <v>7272.22</v>
      </c>
      <c r="FJ274" s="40">
        <f t="shared" si="331"/>
        <v>7018.86</v>
      </c>
      <c r="FK274" s="40">
        <f t="shared" si="331"/>
        <v>7103.49</v>
      </c>
      <c r="FL274" s="40">
        <f t="shared" si="331"/>
        <v>6872.52</v>
      </c>
      <c r="FM274" s="40">
        <f t="shared" si="331"/>
        <v>6872.52</v>
      </c>
      <c r="FN274" s="40">
        <f t="shared" si="331"/>
        <v>7086.52</v>
      </c>
      <c r="FO274" s="40">
        <f t="shared" si="331"/>
        <v>7328.61</v>
      </c>
      <c r="FP274" s="40">
        <f t="shared" si="331"/>
        <v>7417.47</v>
      </c>
      <c r="FQ274" s="40">
        <f t="shared" si="331"/>
        <v>7665.59</v>
      </c>
      <c r="FR274" s="40">
        <f t="shared" si="331"/>
        <v>12983.03</v>
      </c>
      <c r="FS274" s="40">
        <f t="shared" si="331"/>
        <v>12541.91</v>
      </c>
      <c r="FT274" s="40">
        <f t="shared" si="331"/>
        <v>13777.48</v>
      </c>
      <c r="FU274" s="40">
        <f t="shared" si="331"/>
        <v>7841.83</v>
      </c>
      <c r="FV274" s="40">
        <f t="shared" si="331"/>
        <v>7728.83</v>
      </c>
      <c r="FW274" s="40">
        <f t="shared" si="331"/>
        <v>13157.61</v>
      </c>
      <c r="FX274" s="40">
        <f t="shared" si="331"/>
        <v>15220.67</v>
      </c>
      <c r="FY274" s="40"/>
      <c r="FZ274" s="2"/>
      <c r="GA274" s="2"/>
      <c r="GB274" s="2"/>
      <c r="GC274" s="2"/>
      <c r="GD274" s="2"/>
      <c r="GG274" s="125"/>
    </row>
    <row r="275" spans="1:189" ht="15">
      <c r="A275" s="3" t="s">
        <v>626</v>
      </c>
      <c r="B275" s="5" t="s">
        <v>627</v>
      </c>
      <c r="C275" s="40">
        <f>C33</f>
        <v>6641</v>
      </c>
      <c r="D275" s="40">
        <f aca="true" t="shared" si="332" ref="D275:BO275">D33</f>
        <v>6641</v>
      </c>
      <c r="E275" s="40">
        <f t="shared" si="332"/>
        <v>6641</v>
      </c>
      <c r="F275" s="40">
        <f t="shared" si="332"/>
        <v>6641</v>
      </c>
      <c r="G275" s="40">
        <f t="shared" si="332"/>
        <v>6641</v>
      </c>
      <c r="H275" s="40">
        <f t="shared" si="332"/>
        <v>6641</v>
      </c>
      <c r="I275" s="40">
        <f t="shared" si="332"/>
        <v>6641</v>
      </c>
      <c r="J275" s="40">
        <f t="shared" si="332"/>
        <v>6641</v>
      </c>
      <c r="K275" s="40">
        <f t="shared" si="332"/>
        <v>6641</v>
      </c>
      <c r="L275" s="40">
        <f t="shared" si="332"/>
        <v>6641</v>
      </c>
      <c r="M275" s="40">
        <f t="shared" si="332"/>
        <v>6641</v>
      </c>
      <c r="N275" s="40">
        <f t="shared" si="332"/>
        <v>6641</v>
      </c>
      <c r="O275" s="40">
        <f t="shared" si="332"/>
        <v>6641</v>
      </c>
      <c r="P275" s="40">
        <f t="shared" si="332"/>
        <v>6641</v>
      </c>
      <c r="Q275" s="40">
        <f t="shared" si="332"/>
        <v>6641</v>
      </c>
      <c r="R275" s="40">
        <f t="shared" si="332"/>
        <v>6641</v>
      </c>
      <c r="S275" s="40">
        <f t="shared" si="332"/>
        <v>6641</v>
      </c>
      <c r="T275" s="40">
        <f t="shared" si="332"/>
        <v>6641</v>
      </c>
      <c r="U275" s="40">
        <f t="shared" si="332"/>
        <v>6641</v>
      </c>
      <c r="V275" s="40">
        <f t="shared" si="332"/>
        <v>6641</v>
      </c>
      <c r="W275" s="40">
        <f t="shared" si="332"/>
        <v>6641</v>
      </c>
      <c r="X275" s="40">
        <f t="shared" si="332"/>
        <v>6641</v>
      </c>
      <c r="Y275" s="40">
        <f t="shared" si="332"/>
        <v>6641</v>
      </c>
      <c r="Z275" s="40">
        <f t="shared" si="332"/>
        <v>6641</v>
      </c>
      <c r="AA275" s="40">
        <f t="shared" si="332"/>
        <v>6641</v>
      </c>
      <c r="AB275" s="40">
        <f t="shared" si="332"/>
        <v>6641</v>
      </c>
      <c r="AC275" s="40">
        <f t="shared" si="332"/>
        <v>6641</v>
      </c>
      <c r="AD275" s="40">
        <f t="shared" si="332"/>
        <v>6641</v>
      </c>
      <c r="AE275" s="40">
        <f t="shared" si="332"/>
        <v>6641</v>
      </c>
      <c r="AF275" s="40">
        <f t="shared" si="332"/>
        <v>6641</v>
      </c>
      <c r="AG275" s="40">
        <f t="shared" si="332"/>
        <v>6641</v>
      </c>
      <c r="AH275" s="40">
        <f t="shared" si="332"/>
        <v>6641</v>
      </c>
      <c r="AI275" s="40">
        <f t="shared" si="332"/>
        <v>6641</v>
      </c>
      <c r="AJ275" s="40">
        <f t="shared" si="332"/>
        <v>6641</v>
      </c>
      <c r="AK275" s="40">
        <f t="shared" si="332"/>
        <v>6641</v>
      </c>
      <c r="AL275" s="40">
        <f t="shared" si="332"/>
        <v>6641</v>
      </c>
      <c r="AM275" s="40">
        <f t="shared" si="332"/>
        <v>6641</v>
      </c>
      <c r="AN275" s="40">
        <f t="shared" si="332"/>
        <v>6641</v>
      </c>
      <c r="AO275" s="40">
        <f t="shared" si="332"/>
        <v>6641</v>
      </c>
      <c r="AP275" s="40">
        <f t="shared" si="332"/>
        <v>6641</v>
      </c>
      <c r="AQ275" s="40">
        <f t="shared" si="332"/>
        <v>6641</v>
      </c>
      <c r="AR275" s="40">
        <f t="shared" si="332"/>
        <v>6641</v>
      </c>
      <c r="AS275" s="40">
        <f t="shared" si="332"/>
        <v>6641</v>
      </c>
      <c r="AT275" s="40">
        <f t="shared" si="332"/>
        <v>6641</v>
      </c>
      <c r="AU275" s="40">
        <f t="shared" si="332"/>
        <v>6641</v>
      </c>
      <c r="AV275" s="40">
        <f t="shared" si="332"/>
        <v>6641</v>
      </c>
      <c r="AW275" s="40">
        <f t="shared" si="332"/>
        <v>6641</v>
      </c>
      <c r="AX275" s="40">
        <f t="shared" si="332"/>
        <v>6641</v>
      </c>
      <c r="AY275" s="40">
        <f t="shared" si="332"/>
        <v>6641</v>
      </c>
      <c r="AZ275" s="40">
        <f t="shared" si="332"/>
        <v>6641</v>
      </c>
      <c r="BA275" s="40">
        <f t="shared" si="332"/>
        <v>6641</v>
      </c>
      <c r="BB275" s="40">
        <f t="shared" si="332"/>
        <v>6641</v>
      </c>
      <c r="BC275" s="40">
        <f t="shared" si="332"/>
        <v>6641</v>
      </c>
      <c r="BD275" s="40">
        <f t="shared" si="332"/>
        <v>6641</v>
      </c>
      <c r="BE275" s="40">
        <f t="shared" si="332"/>
        <v>6641</v>
      </c>
      <c r="BF275" s="40">
        <f t="shared" si="332"/>
        <v>6641</v>
      </c>
      <c r="BG275" s="40">
        <f t="shared" si="332"/>
        <v>6641</v>
      </c>
      <c r="BH275" s="40">
        <f t="shared" si="332"/>
        <v>6641</v>
      </c>
      <c r="BI275" s="40">
        <f t="shared" si="332"/>
        <v>6641</v>
      </c>
      <c r="BJ275" s="40">
        <f t="shared" si="332"/>
        <v>6641</v>
      </c>
      <c r="BK275" s="40">
        <f t="shared" si="332"/>
        <v>6641</v>
      </c>
      <c r="BL275" s="40">
        <f t="shared" si="332"/>
        <v>6641</v>
      </c>
      <c r="BM275" s="40">
        <f t="shared" si="332"/>
        <v>6641</v>
      </c>
      <c r="BN275" s="40">
        <f t="shared" si="332"/>
        <v>6641</v>
      </c>
      <c r="BO275" s="40">
        <f t="shared" si="332"/>
        <v>6641</v>
      </c>
      <c r="BP275" s="40">
        <f aca="true" t="shared" si="333" ref="BP275:EA275">BP33</f>
        <v>6641</v>
      </c>
      <c r="BQ275" s="40">
        <f t="shared" si="333"/>
        <v>6641</v>
      </c>
      <c r="BR275" s="40">
        <f t="shared" si="333"/>
        <v>6641</v>
      </c>
      <c r="BS275" s="40">
        <f t="shared" si="333"/>
        <v>6641</v>
      </c>
      <c r="BT275" s="40">
        <f t="shared" si="333"/>
        <v>6641</v>
      </c>
      <c r="BU275" s="40">
        <f t="shared" si="333"/>
        <v>6641</v>
      </c>
      <c r="BV275" s="40">
        <f t="shared" si="333"/>
        <v>6641</v>
      </c>
      <c r="BW275" s="40">
        <f t="shared" si="333"/>
        <v>6641</v>
      </c>
      <c r="BX275" s="40">
        <f t="shared" si="333"/>
        <v>6641</v>
      </c>
      <c r="BY275" s="40">
        <f t="shared" si="333"/>
        <v>6641</v>
      </c>
      <c r="BZ275" s="40">
        <f t="shared" si="333"/>
        <v>6641</v>
      </c>
      <c r="CA275" s="40">
        <f t="shared" si="333"/>
        <v>6641</v>
      </c>
      <c r="CB275" s="40">
        <f t="shared" si="333"/>
        <v>6641</v>
      </c>
      <c r="CC275" s="40">
        <f t="shared" si="333"/>
        <v>6641</v>
      </c>
      <c r="CD275" s="40">
        <f t="shared" si="333"/>
        <v>6641</v>
      </c>
      <c r="CE275" s="40">
        <f t="shared" si="333"/>
        <v>6641</v>
      </c>
      <c r="CF275" s="40">
        <f t="shared" si="333"/>
        <v>6641</v>
      </c>
      <c r="CG275" s="40">
        <f t="shared" si="333"/>
        <v>6641</v>
      </c>
      <c r="CH275" s="40">
        <f t="shared" si="333"/>
        <v>6641</v>
      </c>
      <c r="CI275" s="40">
        <f t="shared" si="333"/>
        <v>6641</v>
      </c>
      <c r="CJ275" s="40">
        <f t="shared" si="333"/>
        <v>6641</v>
      </c>
      <c r="CK275" s="40">
        <f t="shared" si="333"/>
        <v>6641</v>
      </c>
      <c r="CL275" s="40">
        <f t="shared" si="333"/>
        <v>6641</v>
      </c>
      <c r="CM275" s="40">
        <f t="shared" si="333"/>
        <v>6641</v>
      </c>
      <c r="CN275" s="40">
        <f t="shared" si="333"/>
        <v>6641</v>
      </c>
      <c r="CO275" s="40">
        <f t="shared" si="333"/>
        <v>6641</v>
      </c>
      <c r="CP275" s="40">
        <f t="shared" si="333"/>
        <v>6641</v>
      </c>
      <c r="CQ275" s="40">
        <f t="shared" si="333"/>
        <v>6641</v>
      </c>
      <c r="CR275" s="40">
        <f t="shared" si="333"/>
        <v>6641</v>
      </c>
      <c r="CS275" s="40">
        <f t="shared" si="333"/>
        <v>6641</v>
      </c>
      <c r="CT275" s="40">
        <f t="shared" si="333"/>
        <v>6641</v>
      </c>
      <c r="CU275" s="40">
        <f t="shared" si="333"/>
        <v>6641</v>
      </c>
      <c r="CV275" s="40">
        <f t="shared" si="333"/>
        <v>6641</v>
      </c>
      <c r="CW275" s="40">
        <f t="shared" si="333"/>
        <v>6641</v>
      </c>
      <c r="CX275" s="40">
        <f t="shared" si="333"/>
        <v>6641</v>
      </c>
      <c r="CY275" s="40">
        <f t="shared" si="333"/>
        <v>6641</v>
      </c>
      <c r="CZ275" s="40">
        <f t="shared" si="333"/>
        <v>6641</v>
      </c>
      <c r="DA275" s="40">
        <f t="shared" si="333"/>
        <v>6641</v>
      </c>
      <c r="DB275" s="40">
        <f t="shared" si="333"/>
        <v>6641</v>
      </c>
      <c r="DC275" s="40">
        <f t="shared" si="333"/>
        <v>6641</v>
      </c>
      <c r="DD275" s="40">
        <f t="shared" si="333"/>
        <v>6641</v>
      </c>
      <c r="DE275" s="40">
        <f t="shared" si="333"/>
        <v>6641</v>
      </c>
      <c r="DF275" s="40">
        <f t="shared" si="333"/>
        <v>6641</v>
      </c>
      <c r="DG275" s="40">
        <f t="shared" si="333"/>
        <v>6641</v>
      </c>
      <c r="DH275" s="40">
        <f t="shared" si="333"/>
        <v>6641</v>
      </c>
      <c r="DI275" s="40">
        <f t="shared" si="333"/>
        <v>6641</v>
      </c>
      <c r="DJ275" s="40">
        <f t="shared" si="333"/>
        <v>6641</v>
      </c>
      <c r="DK275" s="40">
        <f t="shared" si="333"/>
        <v>6641</v>
      </c>
      <c r="DL275" s="40">
        <f t="shared" si="333"/>
        <v>6641</v>
      </c>
      <c r="DM275" s="40">
        <f t="shared" si="333"/>
        <v>6641</v>
      </c>
      <c r="DN275" s="40">
        <f t="shared" si="333"/>
        <v>6641</v>
      </c>
      <c r="DO275" s="40">
        <f t="shared" si="333"/>
        <v>6641</v>
      </c>
      <c r="DP275" s="40">
        <f t="shared" si="333"/>
        <v>6641</v>
      </c>
      <c r="DQ275" s="40">
        <f t="shared" si="333"/>
        <v>6641</v>
      </c>
      <c r="DR275" s="40">
        <f t="shared" si="333"/>
        <v>6641</v>
      </c>
      <c r="DS275" s="40">
        <f t="shared" si="333"/>
        <v>6641</v>
      </c>
      <c r="DT275" s="40">
        <f t="shared" si="333"/>
        <v>6641</v>
      </c>
      <c r="DU275" s="40">
        <f t="shared" si="333"/>
        <v>6641</v>
      </c>
      <c r="DV275" s="40">
        <f t="shared" si="333"/>
        <v>6641</v>
      </c>
      <c r="DW275" s="40">
        <f t="shared" si="333"/>
        <v>6641</v>
      </c>
      <c r="DX275" s="40">
        <f t="shared" si="333"/>
        <v>6641</v>
      </c>
      <c r="DY275" s="40">
        <f t="shared" si="333"/>
        <v>6641</v>
      </c>
      <c r="DZ275" s="40">
        <f t="shared" si="333"/>
        <v>6641</v>
      </c>
      <c r="EA275" s="40">
        <f t="shared" si="333"/>
        <v>6641</v>
      </c>
      <c r="EB275" s="40">
        <f aca="true" t="shared" si="334" ref="EB275:FX275">EB33</f>
        <v>6641</v>
      </c>
      <c r="EC275" s="40">
        <f t="shared" si="334"/>
        <v>6641</v>
      </c>
      <c r="ED275" s="40">
        <f t="shared" si="334"/>
        <v>6641</v>
      </c>
      <c r="EE275" s="40">
        <f t="shared" si="334"/>
        <v>6641</v>
      </c>
      <c r="EF275" s="40">
        <f t="shared" si="334"/>
        <v>6641</v>
      </c>
      <c r="EG275" s="40">
        <f t="shared" si="334"/>
        <v>6641</v>
      </c>
      <c r="EH275" s="40">
        <f t="shared" si="334"/>
        <v>6641</v>
      </c>
      <c r="EI275" s="40">
        <f t="shared" si="334"/>
        <v>6641</v>
      </c>
      <c r="EJ275" s="40">
        <f t="shared" si="334"/>
        <v>6641</v>
      </c>
      <c r="EK275" s="40">
        <f t="shared" si="334"/>
        <v>6641</v>
      </c>
      <c r="EL275" s="40">
        <f t="shared" si="334"/>
        <v>6641</v>
      </c>
      <c r="EM275" s="40">
        <f t="shared" si="334"/>
        <v>6641</v>
      </c>
      <c r="EN275" s="40">
        <f t="shared" si="334"/>
        <v>6641</v>
      </c>
      <c r="EO275" s="40">
        <f t="shared" si="334"/>
        <v>6641</v>
      </c>
      <c r="EP275" s="40">
        <f t="shared" si="334"/>
        <v>6641</v>
      </c>
      <c r="EQ275" s="40">
        <f t="shared" si="334"/>
        <v>6641</v>
      </c>
      <c r="ER275" s="40">
        <f t="shared" si="334"/>
        <v>6641</v>
      </c>
      <c r="ES275" s="40">
        <f t="shared" si="334"/>
        <v>6641</v>
      </c>
      <c r="ET275" s="40">
        <f t="shared" si="334"/>
        <v>6641</v>
      </c>
      <c r="EU275" s="40">
        <f t="shared" si="334"/>
        <v>6641</v>
      </c>
      <c r="EV275" s="40">
        <f t="shared" si="334"/>
        <v>6641</v>
      </c>
      <c r="EW275" s="40">
        <f t="shared" si="334"/>
        <v>6641</v>
      </c>
      <c r="EX275" s="40">
        <f t="shared" si="334"/>
        <v>6641</v>
      </c>
      <c r="EY275" s="40">
        <f t="shared" si="334"/>
        <v>6641</v>
      </c>
      <c r="EZ275" s="40">
        <f t="shared" si="334"/>
        <v>6641</v>
      </c>
      <c r="FA275" s="40">
        <f t="shared" si="334"/>
        <v>6641</v>
      </c>
      <c r="FB275" s="40">
        <f t="shared" si="334"/>
        <v>6641</v>
      </c>
      <c r="FC275" s="40">
        <f t="shared" si="334"/>
        <v>6641</v>
      </c>
      <c r="FD275" s="40">
        <f t="shared" si="334"/>
        <v>6641</v>
      </c>
      <c r="FE275" s="40">
        <f t="shared" si="334"/>
        <v>6641</v>
      </c>
      <c r="FF275" s="40">
        <f t="shared" si="334"/>
        <v>6641</v>
      </c>
      <c r="FG275" s="40">
        <f t="shared" si="334"/>
        <v>6641</v>
      </c>
      <c r="FH275" s="40">
        <f t="shared" si="334"/>
        <v>6641</v>
      </c>
      <c r="FI275" s="40">
        <f t="shared" si="334"/>
        <v>6641</v>
      </c>
      <c r="FJ275" s="40">
        <f t="shared" si="334"/>
        <v>6641</v>
      </c>
      <c r="FK275" s="40">
        <f t="shared" si="334"/>
        <v>6641</v>
      </c>
      <c r="FL275" s="40">
        <f t="shared" si="334"/>
        <v>6641</v>
      </c>
      <c r="FM275" s="40">
        <f t="shared" si="334"/>
        <v>6641</v>
      </c>
      <c r="FN275" s="40">
        <f t="shared" si="334"/>
        <v>6641</v>
      </c>
      <c r="FO275" s="40">
        <f t="shared" si="334"/>
        <v>6641</v>
      </c>
      <c r="FP275" s="40">
        <f t="shared" si="334"/>
        <v>6641</v>
      </c>
      <c r="FQ275" s="40">
        <f t="shared" si="334"/>
        <v>6641</v>
      </c>
      <c r="FR275" s="40">
        <f t="shared" si="334"/>
        <v>6641</v>
      </c>
      <c r="FS275" s="40">
        <f t="shared" si="334"/>
        <v>6641</v>
      </c>
      <c r="FT275" s="40">
        <f t="shared" si="334"/>
        <v>6641</v>
      </c>
      <c r="FU275" s="40">
        <f t="shared" si="334"/>
        <v>6641</v>
      </c>
      <c r="FV275" s="40">
        <f t="shared" si="334"/>
        <v>6641</v>
      </c>
      <c r="FW275" s="40">
        <f t="shared" si="334"/>
        <v>6641</v>
      </c>
      <c r="FX275" s="40">
        <f t="shared" si="334"/>
        <v>6641</v>
      </c>
      <c r="FY275" s="40"/>
      <c r="FZ275" s="2"/>
      <c r="GA275" s="2"/>
      <c r="GB275" s="2"/>
      <c r="GC275" s="2"/>
      <c r="GD275" s="2"/>
      <c r="GG275" s="125"/>
    </row>
    <row r="276" spans="1:189" ht="15">
      <c r="A276" s="3"/>
      <c r="B276" s="5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1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40"/>
      <c r="EK276" s="40"/>
      <c r="EL276" s="40"/>
      <c r="EM276" s="40"/>
      <c r="EN276" s="40"/>
      <c r="EO276" s="40"/>
      <c r="EP276" s="40"/>
      <c r="EQ276" s="40"/>
      <c r="ER276" s="40"/>
      <c r="ES276" s="40"/>
      <c r="ET276" s="40"/>
      <c r="EU276" s="40"/>
      <c r="EV276" s="40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0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  <c r="FZ276" s="2"/>
      <c r="GA276" s="2"/>
      <c r="GB276" s="2"/>
      <c r="GC276" s="2"/>
      <c r="GD276" s="2"/>
      <c r="GG276" s="125"/>
    </row>
    <row r="277" spans="1:189" ht="15">
      <c r="A277" s="3" t="s">
        <v>628</v>
      </c>
      <c r="B277" s="5" t="s">
        <v>629</v>
      </c>
      <c r="C277" s="40">
        <f>((C274*(C93+C94+C95)+(C275*C98))*-1)</f>
        <v>0</v>
      </c>
      <c r="D277" s="40">
        <f>((D274*(D93+D94+D95)+(D275*D98))*-1)</f>
        <v>-12399577.84</v>
      </c>
      <c r="E277" s="40">
        <f aca="true" t="shared" si="335" ref="E277:BP277">((E274*(E93+E94+E95)+(E275*E98))*-1)</f>
        <v>0</v>
      </c>
      <c r="F277" s="40">
        <f t="shared" si="335"/>
        <v>-5505560.297</v>
      </c>
      <c r="G277" s="40">
        <f t="shared" si="335"/>
        <v>0</v>
      </c>
      <c r="H277" s="40">
        <f t="shared" si="335"/>
        <v>0</v>
      </c>
      <c r="I277" s="40">
        <f t="shared" si="335"/>
        <v>-6057765.666</v>
      </c>
      <c r="J277" s="40">
        <f t="shared" si="335"/>
        <v>0</v>
      </c>
      <c r="K277" s="40">
        <f t="shared" si="335"/>
        <v>0</v>
      </c>
      <c r="L277" s="40">
        <f t="shared" si="335"/>
        <v>0</v>
      </c>
      <c r="M277" s="40">
        <f t="shared" si="335"/>
        <v>0</v>
      </c>
      <c r="N277" s="40">
        <f t="shared" si="335"/>
        <v>0</v>
      </c>
      <c r="O277" s="40">
        <f t="shared" si="335"/>
        <v>0</v>
      </c>
      <c r="P277" s="40">
        <f t="shared" si="335"/>
        <v>0</v>
      </c>
      <c r="Q277" s="40">
        <f t="shared" si="335"/>
        <v>0</v>
      </c>
      <c r="R277" s="40">
        <f t="shared" si="335"/>
        <v>0</v>
      </c>
      <c r="S277" s="40">
        <f t="shared" si="335"/>
        <v>0</v>
      </c>
      <c r="T277" s="40">
        <f t="shared" si="335"/>
        <v>0</v>
      </c>
      <c r="U277" s="40">
        <f t="shared" si="335"/>
        <v>0</v>
      </c>
      <c r="V277" s="40">
        <f t="shared" si="335"/>
        <v>0</v>
      </c>
      <c r="W277" s="40">
        <f t="shared" si="335"/>
        <v>0</v>
      </c>
      <c r="X277" s="40">
        <f t="shared" si="335"/>
        <v>0</v>
      </c>
      <c r="Y277" s="40">
        <f t="shared" si="335"/>
        <v>0</v>
      </c>
      <c r="Z277" s="40">
        <f t="shared" si="335"/>
        <v>0</v>
      </c>
      <c r="AA277" s="40">
        <f t="shared" si="335"/>
        <v>0</v>
      </c>
      <c r="AB277" s="40">
        <f t="shared" si="335"/>
        <v>0</v>
      </c>
      <c r="AC277" s="40">
        <f t="shared" si="335"/>
        <v>0</v>
      </c>
      <c r="AD277" s="40">
        <f t="shared" si="335"/>
        <v>0</v>
      </c>
      <c r="AE277" s="40">
        <f t="shared" si="335"/>
        <v>0</v>
      </c>
      <c r="AF277" s="40">
        <f t="shared" si="335"/>
        <v>0</v>
      </c>
      <c r="AG277" s="40">
        <f t="shared" si="335"/>
        <v>0</v>
      </c>
      <c r="AH277" s="40">
        <f t="shared" si="335"/>
        <v>0</v>
      </c>
      <c r="AI277" s="40">
        <f t="shared" si="335"/>
        <v>0</v>
      </c>
      <c r="AJ277" s="40">
        <f t="shared" si="335"/>
        <v>0</v>
      </c>
      <c r="AK277" s="40">
        <f t="shared" si="335"/>
        <v>0</v>
      </c>
      <c r="AL277" s="40">
        <f t="shared" si="335"/>
        <v>0</v>
      </c>
      <c r="AM277" s="40">
        <f t="shared" si="335"/>
        <v>0</v>
      </c>
      <c r="AN277" s="40">
        <f t="shared" si="335"/>
        <v>0</v>
      </c>
      <c r="AO277" s="40">
        <f t="shared" si="335"/>
        <v>0</v>
      </c>
      <c r="AP277" s="40">
        <f t="shared" si="335"/>
        <v>0</v>
      </c>
      <c r="AQ277" s="40">
        <f t="shared" si="335"/>
        <v>0</v>
      </c>
      <c r="AR277" s="40">
        <f t="shared" si="335"/>
        <v>0</v>
      </c>
      <c r="AS277" s="40">
        <f t="shared" si="335"/>
        <v>-1421167.888</v>
      </c>
      <c r="AT277" s="40">
        <f t="shared" si="335"/>
        <v>0</v>
      </c>
      <c r="AU277" s="40">
        <f t="shared" si="335"/>
        <v>0</v>
      </c>
      <c r="AV277" s="40">
        <f t="shared" si="335"/>
        <v>0</v>
      </c>
      <c r="AW277" s="40">
        <f t="shared" si="335"/>
        <v>0</v>
      </c>
      <c r="AX277" s="40">
        <f t="shared" si="335"/>
        <v>0</v>
      </c>
      <c r="AY277" s="40">
        <f t="shared" si="335"/>
        <v>0</v>
      </c>
      <c r="AZ277" s="40">
        <f t="shared" si="335"/>
        <v>0</v>
      </c>
      <c r="BA277" s="40">
        <f t="shared" si="335"/>
        <v>0</v>
      </c>
      <c r="BB277" s="40">
        <f t="shared" si="335"/>
        <v>0</v>
      </c>
      <c r="BC277" s="40">
        <f t="shared" si="335"/>
        <v>-11749087.614</v>
      </c>
      <c r="BD277" s="40">
        <f t="shared" si="335"/>
        <v>0</v>
      </c>
      <c r="BE277" s="40">
        <f t="shared" si="335"/>
        <v>0</v>
      </c>
      <c r="BF277" s="40">
        <f t="shared" si="335"/>
        <v>0</v>
      </c>
      <c r="BG277" s="40">
        <f t="shared" si="335"/>
        <v>0</v>
      </c>
      <c r="BH277" s="40">
        <f t="shared" si="335"/>
        <v>0</v>
      </c>
      <c r="BI277" s="40">
        <f t="shared" si="335"/>
        <v>0</v>
      </c>
      <c r="BJ277" s="40">
        <f t="shared" si="335"/>
        <v>0</v>
      </c>
      <c r="BK277" s="40">
        <f t="shared" si="335"/>
        <v>0</v>
      </c>
      <c r="BL277" s="40">
        <f t="shared" si="335"/>
        <v>0</v>
      </c>
      <c r="BM277" s="40">
        <f t="shared" si="335"/>
        <v>0</v>
      </c>
      <c r="BN277" s="40">
        <f t="shared" si="335"/>
        <v>0</v>
      </c>
      <c r="BO277" s="40">
        <f t="shared" si="335"/>
        <v>0</v>
      </c>
      <c r="BP277" s="40">
        <f t="shared" si="335"/>
        <v>0</v>
      </c>
      <c r="BQ277" s="40">
        <f aca="true" t="shared" si="336" ref="BQ277:EB277">((BQ274*(BQ93+BQ94+BQ95)+(BQ275*BQ98))*-1)</f>
        <v>-1358764.432</v>
      </c>
      <c r="BR277" s="40">
        <f t="shared" si="336"/>
        <v>0</v>
      </c>
      <c r="BS277" s="40">
        <f t="shared" si="336"/>
        <v>0</v>
      </c>
      <c r="BT277" s="40">
        <f t="shared" si="336"/>
        <v>0</v>
      </c>
      <c r="BU277" s="40">
        <f t="shared" si="336"/>
        <v>0</v>
      </c>
      <c r="BV277" s="40">
        <f t="shared" si="336"/>
        <v>0</v>
      </c>
      <c r="BW277" s="40">
        <f t="shared" si="336"/>
        <v>0</v>
      </c>
      <c r="BX277" s="40">
        <f t="shared" si="336"/>
        <v>0</v>
      </c>
      <c r="BY277" s="40">
        <f t="shared" si="336"/>
        <v>0</v>
      </c>
      <c r="BZ277" s="40">
        <f t="shared" si="336"/>
        <v>0</v>
      </c>
      <c r="CA277" s="40">
        <f t="shared" si="336"/>
        <v>0</v>
      </c>
      <c r="CB277" s="40">
        <f t="shared" si="336"/>
        <v>0</v>
      </c>
      <c r="CC277" s="40">
        <f t="shared" si="336"/>
        <v>0</v>
      </c>
      <c r="CD277" s="40">
        <f t="shared" si="336"/>
        <v>0</v>
      </c>
      <c r="CE277" s="40">
        <f t="shared" si="336"/>
        <v>0</v>
      </c>
      <c r="CF277" s="40">
        <f t="shared" si="336"/>
        <v>0</v>
      </c>
      <c r="CG277" s="40">
        <f t="shared" si="336"/>
        <v>0</v>
      </c>
      <c r="CH277" s="40">
        <f t="shared" si="336"/>
        <v>0</v>
      </c>
      <c r="CI277" s="40">
        <f t="shared" si="336"/>
        <v>0</v>
      </c>
      <c r="CJ277" s="40">
        <f t="shared" si="336"/>
        <v>0</v>
      </c>
      <c r="CK277" s="40">
        <f t="shared" si="336"/>
        <v>-519522.75</v>
      </c>
      <c r="CL277" s="40">
        <f t="shared" si="336"/>
        <v>0</v>
      </c>
      <c r="CM277" s="40">
        <f t="shared" si="336"/>
        <v>0</v>
      </c>
      <c r="CN277" s="40">
        <f t="shared" si="336"/>
        <v>-2365521.384</v>
      </c>
      <c r="CO277" s="40">
        <f t="shared" si="336"/>
        <v>0</v>
      </c>
      <c r="CP277" s="40">
        <f t="shared" si="336"/>
        <v>0</v>
      </c>
      <c r="CQ277" s="40">
        <f t="shared" si="336"/>
        <v>0</v>
      </c>
      <c r="CR277" s="40">
        <f t="shared" si="336"/>
        <v>0</v>
      </c>
      <c r="CS277" s="40">
        <f t="shared" si="336"/>
        <v>0</v>
      </c>
      <c r="CT277" s="40">
        <f t="shared" si="336"/>
        <v>0</v>
      </c>
      <c r="CU277" s="40">
        <f t="shared" si="336"/>
        <v>0</v>
      </c>
      <c r="CV277" s="40">
        <f t="shared" si="336"/>
        <v>0</v>
      </c>
      <c r="CW277" s="40">
        <f t="shared" si="336"/>
        <v>0</v>
      </c>
      <c r="CX277" s="40">
        <f t="shared" si="336"/>
        <v>0</v>
      </c>
      <c r="CY277" s="40">
        <f t="shared" si="336"/>
        <v>0</v>
      </c>
      <c r="CZ277" s="40">
        <f t="shared" si="336"/>
        <v>0</v>
      </c>
      <c r="DA277" s="40">
        <f t="shared" si="336"/>
        <v>0</v>
      </c>
      <c r="DB277" s="40">
        <f t="shared" si="336"/>
        <v>0</v>
      </c>
      <c r="DC277" s="40">
        <f t="shared" si="336"/>
        <v>0</v>
      </c>
      <c r="DD277" s="40">
        <f t="shared" si="336"/>
        <v>0</v>
      </c>
      <c r="DE277" s="40">
        <f t="shared" si="336"/>
        <v>0</v>
      </c>
      <c r="DF277" s="40">
        <f t="shared" si="336"/>
        <v>-2535272.628</v>
      </c>
      <c r="DG277" s="40">
        <f t="shared" si="336"/>
        <v>0</v>
      </c>
      <c r="DH277" s="40">
        <f t="shared" si="336"/>
        <v>0</v>
      </c>
      <c r="DI277" s="40">
        <f t="shared" si="336"/>
        <v>0</v>
      </c>
      <c r="DJ277" s="40">
        <f t="shared" si="336"/>
        <v>0</v>
      </c>
      <c r="DK277" s="40">
        <f t="shared" si="336"/>
        <v>0</v>
      </c>
      <c r="DL277" s="40">
        <f t="shared" si="336"/>
        <v>0</v>
      </c>
      <c r="DM277" s="40">
        <f t="shared" si="336"/>
        <v>0</v>
      </c>
      <c r="DN277" s="40">
        <f t="shared" si="336"/>
        <v>0</v>
      </c>
      <c r="DO277" s="40">
        <f t="shared" si="336"/>
        <v>0</v>
      </c>
      <c r="DP277" s="40">
        <f t="shared" si="336"/>
        <v>0</v>
      </c>
      <c r="DQ277" s="40">
        <f t="shared" si="336"/>
        <v>0</v>
      </c>
      <c r="DR277" s="40">
        <f t="shared" si="336"/>
        <v>0</v>
      </c>
      <c r="DS277" s="40">
        <f t="shared" si="336"/>
        <v>0</v>
      </c>
      <c r="DT277" s="40">
        <f t="shared" si="336"/>
        <v>0</v>
      </c>
      <c r="DU277" s="40">
        <f t="shared" si="336"/>
        <v>0</v>
      </c>
      <c r="DV277" s="40">
        <f t="shared" si="336"/>
        <v>0</v>
      </c>
      <c r="DW277" s="40">
        <f t="shared" si="336"/>
        <v>0</v>
      </c>
      <c r="DX277" s="40">
        <f t="shared" si="336"/>
        <v>0</v>
      </c>
      <c r="DY277" s="40">
        <f t="shared" si="336"/>
        <v>0</v>
      </c>
      <c r="DZ277" s="40">
        <f t="shared" si="336"/>
        <v>0</v>
      </c>
      <c r="EA277" s="40">
        <f t="shared" si="336"/>
        <v>0</v>
      </c>
      <c r="EB277" s="40">
        <f t="shared" si="336"/>
        <v>0</v>
      </c>
      <c r="EC277" s="40">
        <f aca="true" t="shared" si="337" ref="EC277:FX277">((EC274*(EC93+EC94+EC95)+(EC275*EC98))*-1)</f>
        <v>0</v>
      </c>
      <c r="ED277" s="40">
        <f t="shared" si="337"/>
        <v>0</v>
      </c>
      <c r="EE277" s="40">
        <f t="shared" si="337"/>
        <v>0</v>
      </c>
      <c r="EF277" s="40">
        <f t="shared" si="337"/>
        <v>0</v>
      </c>
      <c r="EG277" s="40">
        <f t="shared" si="337"/>
        <v>0</v>
      </c>
      <c r="EH277" s="40">
        <f t="shared" si="337"/>
        <v>0</v>
      </c>
      <c r="EI277" s="40">
        <f t="shared" si="337"/>
        <v>0</v>
      </c>
      <c r="EJ277" s="40">
        <f t="shared" si="337"/>
        <v>0</v>
      </c>
      <c r="EK277" s="40">
        <f t="shared" si="337"/>
        <v>0</v>
      </c>
      <c r="EL277" s="40">
        <f t="shared" si="337"/>
        <v>0</v>
      </c>
      <c r="EM277" s="40">
        <f t="shared" si="337"/>
        <v>0</v>
      </c>
      <c r="EN277" s="40">
        <f t="shared" si="337"/>
        <v>0</v>
      </c>
      <c r="EO277" s="40">
        <f t="shared" si="337"/>
        <v>0</v>
      </c>
      <c r="EP277" s="40">
        <f t="shared" si="337"/>
        <v>0</v>
      </c>
      <c r="EQ277" s="40">
        <f t="shared" si="337"/>
        <v>0</v>
      </c>
      <c r="ER277" s="40">
        <f t="shared" si="337"/>
        <v>0</v>
      </c>
      <c r="ES277" s="40">
        <f t="shared" si="337"/>
        <v>0</v>
      </c>
      <c r="ET277" s="40">
        <f t="shared" si="337"/>
        <v>0</v>
      </c>
      <c r="EU277" s="40">
        <f t="shared" si="337"/>
        <v>0</v>
      </c>
      <c r="EV277" s="40">
        <f t="shared" si="337"/>
        <v>0</v>
      </c>
      <c r="EW277" s="40">
        <f t="shared" si="337"/>
        <v>0</v>
      </c>
      <c r="EX277" s="40">
        <f t="shared" si="337"/>
        <v>0</v>
      </c>
      <c r="EY277" s="40">
        <f t="shared" si="337"/>
        <v>0</v>
      </c>
      <c r="EZ277" s="40">
        <f t="shared" si="337"/>
        <v>0</v>
      </c>
      <c r="FA277" s="40">
        <f t="shared" si="337"/>
        <v>0</v>
      </c>
      <c r="FB277" s="40">
        <f t="shared" si="337"/>
        <v>0</v>
      </c>
      <c r="FC277" s="40">
        <f t="shared" si="337"/>
        <v>0</v>
      </c>
      <c r="FD277" s="40">
        <f t="shared" si="337"/>
        <v>0</v>
      </c>
      <c r="FE277" s="40">
        <f t="shared" si="337"/>
        <v>0</v>
      </c>
      <c r="FF277" s="40">
        <f t="shared" si="337"/>
        <v>0</v>
      </c>
      <c r="FG277" s="40">
        <f t="shared" si="337"/>
        <v>0</v>
      </c>
      <c r="FH277" s="40">
        <f t="shared" si="337"/>
        <v>0</v>
      </c>
      <c r="FI277" s="40">
        <f t="shared" si="337"/>
        <v>0</v>
      </c>
      <c r="FJ277" s="40">
        <f t="shared" si="337"/>
        <v>0</v>
      </c>
      <c r="FK277" s="40">
        <f t="shared" si="337"/>
        <v>0</v>
      </c>
      <c r="FL277" s="40">
        <f t="shared" si="337"/>
        <v>0</v>
      </c>
      <c r="FM277" s="40">
        <f t="shared" si="337"/>
        <v>0</v>
      </c>
      <c r="FN277" s="40">
        <f t="shared" si="337"/>
        <v>0</v>
      </c>
      <c r="FO277" s="40">
        <f t="shared" si="337"/>
        <v>0</v>
      </c>
      <c r="FP277" s="40">
        <f t="shared" si="337"/>
        <v>0</v>
      </c>
      <c r="FQ277" s="40">
        <f t="shared" si="337"/>
        <v>0</v>
      </c>
      <c r="FR277" s="40">
        <f t="shared" si="337"/>
        <v>0</v>
      </c>
      <c r="FS277" s="40">
        <f t="shared" si="337"/>
        <v>0</v>
      </c>
      <c r="FT277" s="40">
        <f t="shared" si="337"/>
        <v>0</v>
      </c>
      <c r="FU277" s="40">
        <f t="shared" si="337"/>
        <v>0</v>
      </c>
      <c r="FV277" s="40">
        <f t="shared" si="337"/>
        <v>0</v>
      </c>
      <c r="FW277" s="40">
        <f t="shared" si="337"/>
        <v>0</v>
      </c>
      <c r="FX277" s="40">
        <f t="shared" si="337"/>
        <v>0</v>
      </c>
      <c r="FY277" s="40">
        <f>SUM(C277:FX277)</f>
        <v>-43912240.499000005</v>
      </c>
      <c r="FZ277" s="40"/>
      <c r="GA277" s="40"/>
      <c r="GB277" s="40"/>
      <c r="GC277" s="2"/>
      <c r="GD277" s="40"/>
      <c r="GG277" s="125"/>
    </row>
    <row r="278" spans="1:189" ht="15">
      <c r="A278" s="3"/>
      <c r="B278" s="5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1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2"/>
      <c r="GD278" s="40"/>
      <c r="GE278" s="123"/>
      <c r="GF278" s="123"/>
      <c r="GG278" s="126"/>
    </row>
    <row r="279" spans="1:189" ht="15">
      <c r="A279" s="3" t="s">
        <v>630</v>
      </c>
      <c r="B279" s="5" t="s">
        <v>631</v>
      </c>
      <c r="C279" s="40">
        <f aca="true" t="shared" si="338" ref="C279:BN279">C263+C277</f>
        <v>39835497.37</v>
      </c>
      <c r="D279" s="40">
        <f t="shared" si="338"/>
        <v>282776533.93</v>
      </c>
      <c r="E279" s="40">
        <f t="shared" si="338"/>
        <v>52875972.940000005</v>
      </c>
      <c r="F279" s="40">
        <f t="shared" si="338"/>
        <v>95181629.853</v>
      </c>
      <c r="G279" s="40">
        <f t="shared" si="338"/>
        <v>7934302.28</v>
      </c>
      <c r="H279" s="40">
        <f t="shared" si="338"/>
        <v>7146132.2299999995</v>
      </c>
      <c r="I279" s="40">
        <f t="shared" si="338"/>
        <v>72965365.15400001</v>
      </c>
      <c r="J279" s="40">
        <f t="shared" si="338"/>
        <v>14999102.280000001</v>
      </c>
      <c r="K279" s="40">
        <f t="shared" si="338"/>
        <v>2882138.17</v>
      </c>
      <c r="L279" s="40">
        <f t="shared" si="338"/>
        <v>23569393.11</v>
      </c>
      <c r="M279" s="40">
        <f t="shared" si="338"/>
        <v>12463432.58</v>
      </c>
      <c r="N279" s="40">
        <f t="shared" si="338"/>
        <v>351205021.32</v>
      </c>
      <c r="O279" s="40">
        <f t="shared" si="338"/>
        <v>105837011.26</v>
      </c>
      <c r="P279" s="40">
        <f t="shared" si="338"/>
        <v>2157119.57</v>
      </c>
      <c r="Q279" s="40">
        <f t="shared" si="338"/>
        <v>257934791.47</v>
      </c>
      <c r="R279" s="40">
        <f t="shared" si="338"/>
        <v>3930554.9400000004</v>
      </c>
      <c r="S279" s="40">
        <f t="shared" si="338"/>
        <v>11423508.1</v>
      </c>
      <c r="T279" s="40">
        <f t="shared" si="338"/>
        <v>1858020.46</v>
      </c>
      <c r="U279" s="40">
        <f t="shared" si="338"/>
        <v>930902.77</v>
      </c>
      <c r="V279" s="40">
        <f t="shared" si="338"/>
        <v>2616391.67</v>
      </c>
      <c r="W279" s="41">
        <f t="shared" si="338"/>
        <v>2990984.98</v>
      </c>
      <c r="X279" s="40">
        <f t="shared" si="338"/>
        <v>714882.72</v>
      </c>
      <c r="Y279" s="40">
        <f t="shared" si="338"/>
        <v>4345038.890000001</v>
      </c>
      <c r="Z279" s="40">
        <f t="shared" si="338"/>
        <v>2483220.52</v>
      </c>
      <c r="AA279" s="40">
        <f t="shared" si="338"/>
        <v>177065699.53</v>
      </c>
      <c r="AB279" s="40">
        <f t="shared" si="338"/>
        <v>197694395.17000002</v>
      </c>
      <c r="AC279" s="40">
        <f t="shared" si="338"/>
        <v>6932120.7700000005</v>
      </c>
      <c r="AD279" s="40">
        <f t="shared" si="338"/>
        <v>7727152.59</v>
      </c>
      <c r="AE279" s="40">
        <f t="shared" si="338"/>
        <v>1308804.48</v>
      </c>
      <c r="AF279" s="40">
        <f t="shared" si="338"/>
        <v>2241949.16</v>
      </c>
      <c r="AG279" s="40">
        <f t="shared" si="338"/>
        <v>7062748.86</v>
      </c>
      <c r="AH279" s="40">
        <f t="shared" si="338"/>
        <v>7976667.91</v>
      </c>
      <c r="AI279" s="40">
        <f t="shared" si="338"/>
        <v>2996303.81</v>
      </c>
      <c r="AJ279" s="40">
        <f t="shared" si="338"/>
        <v>2745579.63</v>
      </c>
      <c r="AK279" s="40">
        <f t="shared" si="338"/>
        <v>2491960.49</v>
      </c>
      <c r="AL279" s="40">
        <f t="shared" si="338"/>
        <v>2699397.17</v>
      </c>
      <c r="AM279" s="40">
        <f t="shared" si="338"/>
        <v>4079580.84</v>
      </c>
      <c r="AN279" s="40">
        <f t="shared" si="338"/>
        <v>3783647.47</v>
      </c>
      <c r="AO279" s="40">
        <f t="shared" si="338"/>
        <v>35471447.050000004</v>
      </c>
      <c r="AP279" s="40">
        <f t="shared" si="338"/>
        <v>553299213.59</v>
      </c>
      <c r="AQ279" s="40">
        <f t="shared" si="338"/>
        <v>2743513.6799999997</v>
      </c>
      <c r="AR279" s="40">
        <f t="shared" si="338"/>
        <v>393574769.58</v>
      </c>
      <c r="AS279" s="40">
        <f t="shared" si="338"/>
        <v>44379236.462000005</v>
      </c>
      <c r="AT279" s="40">
        <f t="shared" si="338"/>
        <v>19101342.27</v>
      </c>
      <c r="AU279" s="40">
        <f t="shared" si="338"/>
        <v>3324780.64</v>
      </c>
      <c r="AV279" s="40">
        <f t="shared" si="338"/>
        <v>3006627.65</v>
      </c>
      <c r="AW279" s="40">
        <f t="shared" si="338"/>
        <v>2666855.29</v>
      </c>
      <c r="AX279" s="40">
        <f t="shared" si="338"/>
        <v>893556.78</v>
      </c>
      <c r="AY279" s="40">
        <f t="shared" si="338"/>
        <v>5009982.27</v>
      </c>
      <c r="AZ279" s="40">
        <f t="shared" si="338"/>
        <v>76616423.39</v>
      </c>
      <c r="BA279" s="40">
        <f t="shared" si="338"/>
        <v>57193798.69</v>
      </c>
      <c r="BB279" s="40">
        <f t="shared" si="338"/>
        <v>47790816.830000006</v>
      </c>
      <c r="BC279" s="40">
        <f t="shared" si="338"/>
        <v>202665919.036</v>
      </c>
      <c r="BD279" s="40">
        <f t="shared" si="338"/>
        <v>30764148.53</v>
      </c>
      <c r="BE279" s="40">
        <f t="shared" si="338"/>
        <v>9843944.799999999</v>
      </c>
      <c r="BF279" s="40">
        <f t="shared" si="338"/>
        <v>146941725.45999998</v>
      </c>
      <c r="BG279" s="40">
        <f t="shared" si="338"/>
        <v>6895624.41</v>
      </c>
      <c r="BH279" s="40">
        <f t="shared" si="338"/>
        <v>5185299.359999999</v>
      </c>
      <c r="BI279" s="40">
        <f t="shared" si="338"/>
        <v>2794397.3800000004</v>
      </c>
      <c r="BJ279" s="40">
        <f t="shared" si="338"/>
        <v>38769947.08</v>
      </c>
      <c r="BK279" s="40">
        <f t="shared" si="338"/>
        <v>94139778.96</v>
      </c>
      <c r="BL279" s="40">
        <f t="shared" si="338"/>
        <v>2500349.85</v>
      </c>
      <c r="BM279" s="40">
        <f t="shared" si="338"/>
        <v>3157608.73</v>
      </c>
      <c r="BN279" s="40">
        <f t="shared" si="338"/>
        <v>26556104.53</v>
      </c>
      <c r="BO279" s="40">
        <f aca="true" t="shared" si="339" ref="BO279:DZ279">BO263+BO277</f>
        <v>11745169.72</v>
      </c>
      <c r="BP279" s="40">
        <f t="shared" si="339"/>
        <v>2485304.52</v>
      </c>
      <c r="BQ279" s="40">
        <f t="shared" si="339"/>
        <v>39160672.318</v>
      </c>
      <c r="BR279" s="40">
        <f t="shared" si="339"/>
        <v>33370586.05</v>
      </c>
      <c r="BS279" s="40">
        <f t="shared" si="339"/>
        <v>9163052.040000001</v>
      </c>
      <c r="BT279" s="40">
        <f t="shared" si="339"/>
        <v>3183217.55</v>
      </c>
      <c r="BU279" s="40">
        <f t="shared" si="339"/>
        <v>3971769.4699999997</v>
      </c>
      <c r="BV279" s="40">
        <f t="shared" si="339"/>
        <v>9853602.45</v>
      </c>
      <c r="BW279" s="40">
        <f t="shared" si="339"/>
        <v>12195287.6</v>
      </c>
      <c r="BX279" s="40">
        <f t="shared" si="339"/>
        <v>1272508.89</v>
      </c>
      <c r="BY279" s="40">
        <f t="shared" si="339"/>
        <v>4894736.16</v>
      </c>
      <c r="BZ279" s="40">
        <f t="shared" si="339"/>
        <v>2518351.95</v>
      </c>
      <c r="CA279" s="40">
        <f t="shared" si="339"/>
        <v>2392030.31</v>
      </c>
      <c r="CB279" s="40">
        <f t="shared" si="339"/>
        <v>575415591.27</v>
      </c>
      <c r="CC279" s="40">
        <f t="shared" si="339"/>
        <v>2067312.6300000001</v>
      </c>
      <c r="CD279" s="40">
        <f t="shared" si="339"/>
        <v>1071906.11</v>
      </c>
      <c r="CE279" s="40">
        <f t="shared" si="339"/>
        <v>1949670.3099999998</v>
      </c>
      <c r="CF279" s="40">
        <f t="shared" si="339"/>
        <v>1450108.42</v>
      </c>
      <c r="CG279" s="40">
        <f t="shared" si="339"/>
        <v>2268689.17</v>
      </c>
      <c r="CH279" s="40">
        <f t="shared" si="339"/>
        <v>1571536.4</v>
      </c>
      <c r="CI279" s="40">
        <f t="shared" si="339"/>
        <v>5287834.75</v>
      </c>
      <c r="CJ279" s="40">
        <f t="shared" si="339"/>
        <v>8530329.64</v>
      </c>
      <c r="CK279" s="40">
        <f t="shared" si="339"/>
        <v>32287974.39</v>
      </c>
      <c r="CL279" s="40">
        <f t="shared" si="339"/>
        <v>9956222.65</v>
      </c>
      <c r="CM279" s="40">
        <f t="shared" si="339"/>
        <v>6397289.73</v>
      </c>
      <c r="CN279" s="40">
        <f t="shared" si="339"/>
        <v>171535350.196</v>
      </c>
      <c r="CO279" s="40">
        <f t="shared" si="339"/>
        <v>99594498.08</v>
      </c>
      <c r="CP279" s="40">
        <f t="shared" si="339"/>
        <v>8880204.719999999</v>
      </c>
      <c r="CQ279" s="40">
        <f t="shared" si="339"/>
        <v>10828062.38</v>
      </c>
      <c r="CR279" s="40">
        <f t="shared" si="339"/>
        <v>2317573.5</v>
      </c>
      <c r="CS279" s="40">
        <f t="shared" si="339"/>
        <v>2971115.39</v>
      </c>
      <c r="CT279" s="40">
        <f t="shared" si="339"/>
        <v>1718738.65</v>
      </c>
      <c r="CU279" s="40">
        <f t="shared" si="339"/>
        <v>3337218.93</v>
      </c>
      <c r="CV279" s="40">
        <f t="shared" si="339"/>
        <v>787001.97</v>
      </c>
      <c r="CW279" s="40">
        <f t="shared" si="339"/>
        <v>2146959.2</v>
      </c>
      <c r="CX279" s="40">
        <f t="shared" si="339"/>
        <v>3765659.19</v>
      </c>
      <c r="CY279" s="40">
        <f t="shared" si="339"/>
        <v>1976846.82</v>
      </c>
      <c r="CZ279" s="40">
        <f t="shared" si="339"/>
        <v>16305940.49</v>
      </c>
      <c r="DA279" s="40">
        <f t="shared" si="339"/>
        <v>2141346.12</v>
      </c>
      <c r="DB279" s="40">
        <f t="shared" si="339"/>
        <v>2882714.9499999997</v>
      </c>
      <c r="DC279" s="40">
        <f t="shared" si="339"/>
        <v>1935336.37</v>
      </c>
      <c r="DD279" s="40">
        <f t="shared" si="339"/>
        <v>1923271.88</v>
      </c>
      <c r="DE279" s="40">
        <f t="shared" si="339"/>
        <v>3755048.2</v>
      </c>
      <c r="DF279" s="40">
        <f t="shared" si="339"/>
        <v>144296804.42200002</v>
      </c>
      <c r="DG279" s="40">
        <f t="shared" si="339"/>
        <v>1584131.54</v>
      </c>
      <c r="DH279" s="40">
        <f t="shared" si="339"/>
        <v>15973110.98</v>
      </c>
      <c r="DI279" s="40">
        <f t="shared" si="339"/>
        <v>20201010.02</v>
      </c>
      <c r="DJ279" s="40">
        <f t="shared" si="339"/>
        <v>5255676.68</v>
      </c>
      <c r="DK279" s="40">
        <f t="shared" si="339"/>
        <v>3393704.31</v>
      </c>
      <c r="DL279" s="40">
        <f t="shared" si="339"/>
        <v>43811015.839999996</v>
      </c>
      <c r="DM279" s="40">
        <f t="shared" si="339"/>
        <v>3231966.15</v>
      </c>
      <c r="DN279" s="40">
        <f t="shared" si="339"/>
        <v>10671768.87</v>
      </c>
      <c r="DO279" s="40">
        <f t="shared" si="339"/>
        <v>22215118.07</v>
      </c>
      <c r="DP279" s="40">
        <f t="shared" si="339"/>
        <v>2377662.27</v>
      </c>
      <c r="DQ279" s="40">
        <f t="shared" si="339"/>
        <v>4185933.15</v>
      </c>
      <c r="DR279" s="40">
        <f t="shared" si="339"/>
        <v>10403289.37</v>
      </c>
      <c r="DS279" s="40">
        <f t="shared" si="339"/>
        <v>6429258.64</v>
      </c>
      <c r="DT279" s="40">
        <f t="shared" si="339"/>
        <v>2309531.7199999997</v>
      </c>
      <c r="DU279" s="40">
        <f t="shared" si="339"/>
        <v>3383502.7399999998</v>
      </c>
      <c r="DV279" s="40">
        <f t="shared" si="339"/>
        <v>2287418.41</v>
      </c>
      <c r="DW279" s="40">
        <f t="shared" si="339"/>
        <v>3253765.6700000004</v>
      </c>
      <c r="DX279" s="40">
        <f t="shared" si="339"/>
        <v>2833625.39</v>
      </c>
      <c r="DY279" s="40">
        <f t="shared" si="339"/>
        <v>3388497.2199999997</v>
      </c>
      <c r="DZ279" s="40">
        <f t="shared" si="339"/>
        <v>8963614.930000002</v>
      </c>
      <c r="EA279" s="40">
        <f aca="true" t="shared" si="340" ref="EA279:FX279">EA263+EA277</f>
        <v>4479205.24</v>
      </c>
      <c r="EB279" s="40">
        <f t="shared" si="340"/>
        <v>4452290.340000001</v>
      </c>
      <c r="EC279" s="40">
        <f t="shared" si="340"/>
        <v>2586308.98</v>
      </c>
      <c r="ED279" s="40">
        <f t="shared" si="340"/>
        <v>15171320.040000001</v>
      </c>
      <c r="EE279" s="40">
        <f t="shared" si="340"/>
        <v>2474573.9400000004</v>
      </c>
      <c r="EF279" s="40">
        <f t="shared" si="340"/>
        <v>11655177.799999999</v>
      </c>
      <c r="EG279" s="40">
        <f t="shared" si="340"/>
        <v>2587602.8</v>
      </c>
      <c r="EH279" s="40">
        <f t="shared" si="340"/>
        <v>2488209.6</v>
      </c>
      <c r="EI279" s="40">
        <f t="shared" si="340"/>
        <v>122271583.31</v>
      </c>
      <c r="EJ279" s="40">
        <f t="shared" si="340"/>
        <v>58851450.519999996</v>
      </c>
      <c r="EK279" s="40">
        <f t="shared" si="340"/>
        <v>4881712.23</v>
      </c>
      <c r="EL279" s="40">
        <f t="shared" si="340"/>
        <v>3486730.07</v>
      </c>
      <c r="EM279" s="40">
        <f t="shared" si="340"/>
        <v>4741495.8</v>
      </c>
      <c r="EN279" s="40">
        <f t="shared" si="340"/>
        <v>8436285.89</v>
      </c>
      <c r="EO279" s="40">
        <f t="shared" si="340"/>
        <v>3691363.7199999997</v>
      </c>
      <c r="EP279" s="40">
        <f t="shared" si="340"/>
        <v>3714240.09</v>
      </c>
      <c r="EQ279" s="40">
        <f t="shared" si="340"/>
        <v>15442652.2</v>
      </c>
      <c r="ER279" s="40">
        <f t="shared" si="340"/>
        <v>3582311.71</v>
      </c>
      <c r="ES279" s="40">
        <f t="shared" si="340"/>
        <v>1601590.57</v>
      </c>
      <c r="ET279" s="40">
        <f t="shared" si="340"/>
        <v>2573310.55</v>
      </c>
      <c r="EU279" s="40">
        <f t="shared" si="340"/>
        <v>4824432.73</v>
      </c>
      <c r="EV279" s="40">
        <f t="shared" si="340"/>
        <v>1018102.77</v>
      </c>
      <c r="EW279" s="40">
        <f t="shared" si="340"/>
        <v>6755071.67</v>
      </c>
      <c r="EX279" s="40">
        <f t="shared" si="340"/>
        <v>2840523.86</v>
      </c>
      <c r="EY279" s="40">
        <f t="shared" si="340"/>
        <v>8534610.86</v>
      </c>
      <c r="EZ279" s="40">
        <f t="shared" si="340"/>
        <v>1613979.81</v>
      </c>
      <c r="FA279" s="40">
        <f t="shared" si="340"/>
        <v>21890044.94</v>
      </c>
      <c r="FB279" s="40">
        <f t="shared" si="340"/>
        <v>3788630.75</v>
      </c>
      <c r="FC279" s="40">
        <f t="shared" si="340"/>
        <v>19301199.650000002</v>
      </c>
      <c r="FD279" s="40">
        <f t="shared" si="340"/>
        <v>3419571.25</v>
      </c>
      <c r="FE279" s="40">
        <f t="shared" si="340"/>
        <v>1423503.28</v>
      </c>
      <c r="FF279" s="40">
        <f t="shared" si="340"/>
        <v>2230261.27</v>
      </c>
      <c r="FG279" s="40">
        <f t="shared" si="340"/>
        <v>1531925.94</v>
      </c>
      <c r="FH279" s="40">
        <f t="shared" si="340"/>
        <v>1312373.53</v>
      </c>
      <c r="FI279" s="40">
        <f t="shared" si="340"/>
        <v>13204174.03</v>
      </c>
      <c r="FJ279" s="40">
        <f t="shared" si="340"/>
        <v>11863974.959999999</v>
      </c>
      <c r="FK279" s="40">
        <f t="shared" si="340"/>
        <v>14530898</v>
      </c>
      <c r="FL279" s="40">
        <f t="shared" si="340"/>
        <v>26660566.84</v>
      </c>
      <c r="FM279" s="40">
        <f t="shared" si="340"/>
        <v>20195587.270000003</v>
      </c>
      <c r="FN279" s="40">
        <f t="shared" si="340"/>
        <v>129169616.58</v>
      </c>
      <c r="FO279" s="40">
        <f t="shared" si="340"/>
        <v>8241025.54</v>
      </c>
      <c r="FP279" s="40">
        <f t="shared" si="340"/>
        <v>16873251.25</v>
      </c>
      <c r="FQ279" s="40">
        <f t="shared" si="340"/>
        <v>6492758.83</v>
      </c>
      <c r="FR279" s="40">
        <f t="shared" si="340"/>
        <v>1934471.73</v>
      </c>
      <c r="FS279" s="40">
        <f t="shared" si="340"/>
        <v>1970333.81</v>
      </c>
      <c r="FT279" s="40">
        <f t="shared" si="340"/>
        <v>1478324</v>
      </c>
      <c r="FU279" s="40">
        <f t="shared" si="340"/>
        <v>6189553.5</v>
      </c>
      <c r="FV279" s="40">
        <f t="shared" si="340"/>
        <v>4971957.98</v>
      </c>
      <c r="FW279" s="40">
        <f t="shared" si="340"/>
        <v>1792066.6300000001</v>
      </c>
      <c r="FX279" s="40">
        <f t="shared" si="340"/>
        <v>1293756.9900000002</v>
      </c>
      <c r="FY279" s="40">
        <f>FY277*-1</f>
        <v>43912240.499000005</v>
      </c>
      <c r="FZ279" s="40">
        <f>SUM(C279:FY279)</f>
        <v>5717292422.819998</v>
      </c>
      <c r="GA279" s="40"/>
      <c r="GB279" s="40"/>
      <c r="GC279" s="2"/>
      <c r="GD279" s="40"/>
      <c r="GE279" s="2"/>
      <c r="GF279" s="2"/>
      <c r="GG279" s="125"/>
    </row>
    <row r="280" spans="1:189" ht="15">
      <c r="A280" s="3" t="s">
        <v>632</v>
      </c>
      <c r="B280" s="5" t="s">
        <v>633</v>
      </c>
      <c r="C280" s="40">
        <f>C264</f>
        <v>12408207.57</v>
      </c>
      <c r="D280" s="40">
        <f aca="true" t="shared" si="341" ref="D280:BO281">D264</f>
        <v>47425699.58</v>
      </c>
      <c r="E280" s="40">
        <f t="shared" si="341"/>
        <v>14124365</v>
      </c>
      <c r="F280" s="40">
        <f t="shared" si="341"/>
        <v>21226727.13</v>
      </c>
      <c r="G280" s="40">
        <f t="shared" si="341"/>
        <v>2037441.11</v>
      </c>
      <c r="H280" s="40">
        <f t="shared" si="341"/>
        <v>1446426.99</v>
      </c>
      <c r="I280" s="40">
        <f t="shared" si="341"/>
        <v>13966982.55</v>
      </c>
      <c r="J280" s="40">
        <f t="shared" si="341"/>
        <v>3181502.12</v>
      </c>
      <c r="K280" s="40">
        <f t="shared" si="341"/>
        <v>603669.97</v>
      </c>
      <c r="L280" s="40">
        <f t="shared" si="341"/>
        <v>9283362.2</v>
      </c>
      <c r="M280" s="40">
        <f t="shared" si="341"/>
        <v>3312957.62</v>
      </c>
      <c r="N280" s="40">
        <f t="shared" si="341"/>
        <v>121766268.66</v>
      </c>
      <c r="O280" s="40">
        <f t="shared" si="341"/>
        <v>33692681.48</v>
      </c>
      <c r="P280" s="40">
        <f t="shared" si="341"/>
        <v>600634.44</v>
      </c>
      <c r="Q280" s="40">
        <f t="shared" si="341"/>
        <v>46236764.41</v>
      </c>
      <c r="R280" s="40">
        <f t="shared" si="341"/>
        <v>914009.03</v>
      </c>
      <c r="S280" s="40">
        <f t="shared" si="341"/>
        <v>8279157.67</v>
      </c>
      <c r="T280" s="40">
        <f t="shared" si="341"/>
        <v>556674.21</v>
      </c>
      <c r="U280" s="40">
        <f t="shared" si="341"/>
        <v>181057</v>
      </c>
      <c r="V280" s="40">
        <f t="shared" si="341"/>
        <v>548417.95</v>
      </c>
      <c r="W280" s="41">
        <f t="shared" si="341"/>
        <v>153964.02</v>
      </c>
      <c r="X280" s="40">
        <f t="shared" si="341"/>
        <v>126245.18</v>
      </c>
      <c r="Y280" s="40">
        <f t="shared" si="341"/>
        <v>1007368.58</v>
      </c>
      <c r="Z280" s="40">
        <f t="shared" si="341"/>
        <v>341806.5</v>
      </c>
      <c r="AA280" s="40">
        <f t="shared" si="341"/>
        <v>59599383.66</v>
      </c>
      <c r="AB280" s="40">
        <f t="shared" si="341"/>
        <v>122078838.95</v>
      </c>
      <c r="AC280" s="40">
        <f t="shared" si="341"/>
        <v>3022100.79</v>
      </c>
      <c r="AD280" s="40">
        <f t="shared" si="341"/>
        <v>3020158.57</v>
      </c>
      <c r="AE280" s="40">
        <f t="shared" si="341"/>
        <v>545343.64</v>
      </c>
      <c r="AF280" s="40">
        <f t="shared" si="341"/>
        <v>743735.89</v>
      </c>
      <c r="AG280" s="40">
        <f t="shared" si="341"/>
        <v>6667675.9</v>
      </c>
      <c r="AH280" s="40">
        <f t="shared" si="341"/>
        <v>392778.09</v>
      </c>
      <c r="AI280" s="40">
        <f t="shared" si="341"/>
        <v>156455.63</v>
      </c>
      <c r="AJ280" s="40">
        <f t="shared" si="341"/>
        <v>463267.7</v>
      </c>
      <c r="AK280" s="40">
        <f t="shared" si="341"/>
        <v>1110757.57</v>
      </c>
      <c r="AL280" s="40">
        <f t="shared" si="341"/>
        <v>1672862.92</v>
      </c>
      <c r="AM280" s="40">
        <f t="shared" si="341"/>
        <v>546945.5</v>
      </c>
      <c r="AN280" s="40">
        <f t="shared" si="341"/>
        <v>2122093.5</v>
      </c>
      <c r="AO280" s="40">
        <f t="shared" si="341"/>
        <v>10498933.59</v>
      </c>
      <c r="AP280" s="40">
        <f t="shared" si="341"/>
        <v>287868895.04</v>
      </c>
      <c r="AQ280" s="40">
        <f t="shared" si="341"/>
        <v>1614672.94</v>
      </c>
      <c r="AR280" s="40">
        <f t="shared" si="341"/>
        <v>124950017.41</v>
      </c>
      <c r="AS280" s="40">
        <f t="shared" si="341"/>
        <v>37971608.42</v>
      </c>
      <c r="AT280" s="40">
        <f t="shared" si="341"/>
        <v>4333449.39</v>
      </c>
      <c r="AU280" s="40">
        <f t="shared" si="341"/>
        <v>571202.05</v>
      </c>
      <c r="AV280" s="40">
        <f t="shared" si="341"/>
        <v>363232.15</v>
      </c>
      <c r="AW280" s="40">
        <f t="shared" si="341"/>
        <v>360831.83</v>
      </c>
      <c r="AX280" s="40">
        <f t="shared" si="341"/>
        <v>216386.18</v>
      </c>
      <c r="AY280" s="40">
        <f t="shared" si="341"/>
        <v>730229.88</v>
      </c>
      <c r="AZ280" s="40">
        <f t="shared" si="341"/>
        <v>10974085.16</v>
      </c>
      <c r="BA280" s="40">
        <f t="shared" si="341"/>
        <v>6753816.02</v>
      </c>
      <c r="BB280" s="40">
        <f t="shared" si="341"/>
        <v>3102742.15</v>
      </c>
      <c r="BC280" s="40">
        <f t="shared" si="341"/>
        <v>60960889.33</v>
      </c>
      <c r="BD280" s="40">
        <f t="shared" si="341"/>
        <v>10559335.5</v>
      </c>
      <c r="BE280" s="40">
        <f t="shared" si="341"/>
        <v>2629694.81</v>
      </c>
      <c r="BF280" s="40">
        <f t="shared" si="341"/>
        <v>37761757.23</v>
      </c>
      <c r="BG280" s="40">
        <f t="shared" si="341"/>
        <v>786100.95</v>
      </c>
      <c r="BH280" s="40">
        <f t="shared" si="341"/>
        <v>869683.47</v>
      </c>
      <c r="BI280" s="40">
        <f t="shared" si="341"/>
        <v>457920.62</v>
      </c>
      <c r="BJ280" s="40">
        <f t="shared" si="341"/>
        <v>10703902.79</v>
      </c>
      <c r="BK280" s="40">
        <f t="shared" si="341"/>
        <v>17111775.18</v>
      </c>
      <c r="BL280" s="40">
        <f t="shared" si="341"/>
        <v>79418.12</v>
      </c>
      <c r="BM280" s="40">
        <f t="shared" si="341"/>
        <v>315579.7</v>
      </c>
      <c r="BN280" s="40">
        <f t="shared" si="341"/>
        <v>6262207.2</v>
      </c>
      <c r="BO280" s="40">
        <f t="shared" si="341"/>
        <v>2583842.51</v>
      </c>
      <c r="BP280" s="40">
        <f aca="true" t="shared" si="342" ref="BP280:EA281">BP264</f>
        <v>1232505.84</v>
      </c>
      <c r="BQ280" s="40">
        <f t="shared" si="342"/>
        <v>30831961.92</v>
      </c>
      <c r="BR280" s="40">
        <f t="shared" si="342"/>
        <v>9378346.02</v>
      </c>
      <c r="BS280" s="40">
        <f t="shared" si="342"/>
        <v>4490799.58</v>
      </c>
      <c r="BT280" s="40">
        <f t="shared" si="342"/>
        <v>1377830.04</v>
      </c>
      <c r="BU280" s="40">
        <f t="shared" si="342"/>
        <v>3791328.84</v>
      </c>
      <c r="BV280" s="40">
        <f t="shared" si="342"/>
        <v>8201330.83</v>
      </c>
      <c r="BW280" s="40">
        <f t="shared" si="342"/>
        <v>11190874.48</v>
      </c>
      <c r="BX280" s="40">
        <f t="shared" si="342"/>
        <v>985355.81</v>
      </c>
      <c r="BY280" s="40">
        <f t="shared" si="342"/>
        <v>2033089.29</v>
      </c>
      <c r="BZ280" s="40">
        <f t="shared" si="342"/>
        <v>1232849.81</v>
      </c>
      <c r="CA280" s="40">
        <f t="shared" si="342"/>
        <v>905822.35</v>
      </c>
      <c r="CB280" s="40">
        <f t="shared" si="342"/>
        <v>193061709.67</v>
      </c>
      <c r="CC280" s="40">
        <f t="shared" si="342"/>
        <v>475390.7</v>
      </c>
      <c r="CD280" s="40">
        <f t="shared" si="342"/>
        <v>346839.56</v>
      </c>
      <c r="CE280" s="40">
        <f t="shared" si="342"/>
        <v>476074.88</v>
      </c>
      <c r="CF280" s="40">
        <f t="shared" si="342"/>
        <v>251297.2</v>
      </c>
      <c r="CG280" s="40">
        <f t="shared" si="342"/>
        <v>350358.97</v>
      </c>
      <c r="CH280" s="40">
        <f t="shared" si="342"/>
        <v>294209.49</v>
      </c>
      <c r="CI280" s="40">
        <f t="shared" si="342"/>
        <v>1742716.92</v>
      </c>
      <c r="CJ280" s="40">
        <f t="shared" si="342"/>
        <v>2496713.35</v>
      </c>
      <c r="CK280" s="40">
        <f t="shared" si="342"/>
        <v>14515550.48</v>
      </c>
      <c r="CL280" s="40">
        <f t="shared" si="342"/>
        <v>3688404.35</v>
      </c>
      <c r="CM280" s="40">
        <f t="shared" si="342"/>
        <v>1925430.76</v>
      </c>
      <c r="CN280" s="40">
        <f t="shared" si="342"/>
        <v>64580393.23</v>
      </c>
      <c r="CO280" s="40">
        <f t="shared" si="342"/>
        <v>30112878.15</v>
      </c>
      <c r="CP280" s="40">
        <f t="shared" si="342"/>
        <v>7516527.47</v>
      </c>
      <c r="CQ280" s="40">
        <f t="shared" si="342"/>
        <v>2224060.56</v>
      </c>
      <c r="CR280" s="40">
        <f t="shared" si="342"/>
        <v>880036.55</v>
      </c>
      <c r="CS280" s="40">
        <f t="shared" si="342"/>
        <v>1037243.36</v>
      </c>
      <c r="CT280" s="40">
        <f t="shared" si="342"/>
        <v>600808.5</v>
      </c>
      <c r="CU280" s="40">
        <f t="shared" si="342"/>
        <v>233457.27</v>
      </c>
      <c r="CV280" s="40">
        <f t="shared" si="342"/>
        <v>160647.69</v>
      </c>
      <c r="CW280" s="40">
        <f t="shared" si="342"/>
        <v>641300.47</v>
      </c>
      <c r="CX280" s="40">
        <f t="shared" si="342"/>
        <v>879166.55</v>
      </c>
      <c r="CY280" s="40">
        <f t="shared" si="342"/>
        <v>119760.26</v>
      </c>
      <c r="CZ280" s="40">
        <f t="shared" si="342"/>
        <v>4358099.71</v>
      </c>
      <c r="DA280" s="40">
        <f t="shared" si="342"/>
        <v>245125.98</v>
      </c>
      <c r="DB280" s="40">
        <f t="shared" si="342"/>
        <v>413171.52</v>
      </c>
      <c r="DC280" s="40">
        <f t="shared" si="342"/>
        <v>1249058.71</v>
      </c>
      <c r="DD280" s="40">
        <f t="shared" si="342"/>
        <v>1798628.27</v>
      </c>
      <c r="DE280" s="40">
        <f t="shared" si="342"/>
        <v>3332117.51</v>
      </c>
      <c r="DF280" s="40">
        <f t="shared" si="342"/>
        <v>49107553.08</v>
      </c>
      <c r="DG280" s="40">
        <f t="shared" si="342"/>
        <v>673288.22</v>
      </c>
      <c r="DH280" s="40">
        <f t="shared" si="342"/>
        <v>10461552.96</v>
      </c>
      <c r="DI280" s="40">
        <f t="shared" si="342"/>
        <v>9355336.04</v>
      </c>
      <c r="DJ280" s="40">
        <f t="shared" si="342"/>
        <v>1266292.7</v>
      </c>
      <c r="DK280" s="40">
        <f t="shared" si="342"/>
        <v>830753.2</v>
      </c>
      <c r="DL280" s="40">
        <f t="shared" si="342"/>
        <v>12851513.8</v>
      </c>
      <c r="DM280" s="40">
        <f t="shared" si="342"/>
        <v>892196.68</v>
      </c>
      <c r="DN280" s="40">
        <f t="shared" si="342"/>
        <v>4421686.24</v>
      </c>
      <c r="DO280" s="40">
        <f t="shared" si="342"/>
        <v>5388628.41</v>
      </c>
      <c r="DP280" s="40">
        <f t="shared" si="342"/>
        <v>366912.45</v>
      </c>
      <c r="DQ280" s="40">
        <f t="shared" si="342"/>
        <v>1107629.25</v>
      </c>
      <c r="DR280" s="40">
        <f t="shared" si="342"/>
        <v>1384490.63</v>
      </c>
      <c r="DS280" s="40">
        <f t="shared" si="342"/>
        <v>755426.19</v>
      </c>
      <c r="DT280" s="40">
        <f t="shared" si="342"/>
        <v>140774.61</v>
      </c>
      <c r="DU280" s="40">
        <f t="shared" si="342"/>
        <v>457052.46</v>
      </c>
      <c r="DV280" s="40">
        <f t="shared" si="342"/>
        <v>114576.01</v>
      </c>
      <c r="DW280" s="40">
        <f t="shared" si="342"/>
        <v>323326.58</v>
      </c>
      <c r="DX280" s="40">
        <f t="shared" si="342"/>
        <v>1182802.27</v>
      </c>
      <c r="DY280" s="40">
        <f t="shared" si="342"/>
        <v>1802332.65</v>
      </c>
      <c r="DZ280" s="40">
        <f t="shared" si="342"/>
        <v>2365112.33</v>
      </c>
      <c r="EA280" s="40">
        <f t="shared" si="342"/>
        <v>3923570.29</v>
      </c>
      <c r="EB280" s="40">
        <f aca="true" t="shared" si="343" ref="EB280:FX281">EB264</f>
        <v>1507260.42</v>
      </c>
      <c r="EC280" s="40">
        <f t="shared" si="343"/>
        <v>696389.65</v>
      </c>
      <c r="ED280" s="40">
        <f t="shared" si="343"/>
        <v>14482060.3</v>
      </c>
      <c r="EE280" s="40">
        <f t="shared" si="343"/>
        <v>291828.42</v>
      </c>
      <c r="EF280" s="40">
        <f t="shared" si="343"/>
        <v>1750977.65</v>
      </c>
      <c r="EG280" s="40">
        <f t="shared" si="343"/>
        <v>456439.63</v>
      </c>
      <c r="EH280" s="40">
        <f t="shared" si="343"/>
        <v>294415.84</v>
      </c>
      <c r="EI280" s="40">
        <f t="shared" si="343"/>
        <v>20809761.41</v>
      </c>
      <c r="EJ280" s="40">
        <f t="shared" si="343"/>
        <v>15090094.72</v>
      </c>
      <c r="EK280" s="40">
        <f t="shared" si="343"/>
        <v>4677493.84</v>
      </c>
      <c r="EL280" s="40">
        <f t="shared" si="343"/>
        <v>1153394.42</v>
      </c>
      <c r="EM280" s="40">
        <f t="shared" si="343"/>
        <v>1687489.05</v>
      </c>
      <c r="EN280" s="40">
        <f t="shared" si="343"/>
        <v>1245024.27</v>
      </c>
      <c r="EO280" s="40">
        <f t="shared" si="343"/>
        <v>768153.56</v>
      </c>
      <c r="EP280" s="40">
        <f t="shared" si="343"/>
        <v>2132646.38</v>
      </c>
      <c r="EQ280" s="40">
        <f t="shared" si="343"/>
        <v>11698310.93</v>
      </c>
      <c r="ER280" s="40">
        <f t="shared" si="343"/>
        <v>3364385.44</v>
      </c>
      <c r="ES280" s="40">
        <f t="shared" si="343"/>
        <v>345551.78</v>
      </c>
      <c r="ET280" s="40">
        <f t="shared" si="343"/>
        <v>681311.82</v>
      </c>
      <c r="EU280" s="40">
        <f t="shared" si="343"/>
        <v>644954.21</v>
      </c>
      <c r="EV280" s="40">
        <f t="shared" si="343"/>
        <v>646665.15</v>
      </c>
      <c r="EW280" s="40">
        <f t="shared" si="343"/>
        <v>5408081.64</v>
      </c>
      <c r="EX280" s="40">
        <f t="shared" si="343"/>
        <v>512165.14</v>
      </c>
      <c r="EY280" s="40">
        <f t="shared" si="343"/>
        <v>746041.05</v>
      </c>
      <c r="EZ280" s="40">
        <f t="shared" si="343"/>
        <v>691015.79</v>
      </c>
      <c r="FA280" s="40">
        <f t="shared" si="343"/>
        <v>20339791.52</v>
      </c>
      <c r="FB280" s="40">
        <f t="shared" si="343"/>
        <v>2571888.95</v>
      </c>
      <c r="FC280" s="40">
        <f t="shared" si="343"/>
        <v>5936174.05</v>
      </c>
      <c r="FD280" s="40">
        <f t="shared" si="343"/>
        <v>971649.14</v>
      </c>
      <c r="FE280" s="40">
        <f t="shared" si="343"/>
        <v>580583.17</v>
      </c>
      <c r="FF280" s="40">
        <f t="shared" si="343"/>
        <v>395886.64</v>
      </c>
      <c r="FG280" s="40">
        <f t="shared" si="343"/>
        <v>151863.53</v>
      </c>
      <c r="FH280" s="40">
        <f t="shared" si="343"/>
        <v>459489.44</v>
      </c>
      <c r="FI280" s="40">
        <f t="shared" si="343"/>
        <v>6395650.92</v>
      </c>
      <c r="FJ280" s="40">
        <f t="shared" si="343"/>
        <v>5162757.29</v>
      </c>
      <c r="FK280" s="40">
        <f t="shared" si="343"/>
        <v>4339918.16</v>
      </c>
      <c r="FL280" s="40">
        <f t="shared" si="343"/>
        <v>14142733.92</v>
      </c>
      <c r="FM280" s="40">
        <f t="shared" si="343"/>
        <v>5545600.88</v>
      </c>
      <c r="FN280" s="40">
        <f t="shared" si="343"/>
        <v>27644567.92</v>
      </c>
      <c r="FO280" s="40">
        <f t="shared" si="343"/>
        <v>6152844.14</v>
      </c>
      <c r="FP280" s="40">
        <f t="shared" si="343"/>
        <v>4493348</v>
      </c>
      <c r="FQ280" s="40">
        <f t="shared" si="343"/>
        <v>2530859.92</v>
      </c>
      <c r="FR280" s="40">
        <f t="shared" si="343"/>
        <v>268701.67</v>
      </c>
      <c r="FS280" s="40">
        <f t="shared" si="343"/>
        <v>414197.68</v>
      </c>
      <c r="FT280" s="40">
        <f t="shared" si="343"/>
        <v>1422195.39</v>
      </c>
      <c r="FU280" s="40">
        <f t="shared" si="343"/>
        <v>3192147.77</v>
      </c>
      <c r="FV280" s="40">
        <f t="shared" si="343"/>
        <v>2615189.49</v>
      </c>
      <c r="FW280" s="40">
        <f t="shared" si="343"/>
        <v>672126.37</v>
      </c>
      <c r="FX280" s="40">
        <f t="shared" si="343"/>
        <v>415713.51</v>
      </c>
      <c r="FY280" s="40"/>
      <c r="FZ280" s="40">
        <f>SUM(C280:FX280)</f>
        <v>1920386870.8300014</v>
      </c>
      <c r="GA280" s="40"/>
      <c r="GB280" s="40"/>
      <c r="GC280" s="2"/>
      <c r="GD280" s="40"/>
      <c r="GE280" s="2"/>
      <c r="GF280" s="2"/>
      <c r="GG280" s="125"/>
    </row>
    <row r="281" spans="1:189" ht="15">
      <c r="A281" s="3" t="s">
        <v>634</v>
      </c>
      <c r="B281" s="5" t="s">
        <v>635</v>
      </c>
      <c r="C281" s="40">
        <f>C265</f>
        <v>1022854.7</v>
      </c>
      <c r="D281" s="40">
        <f t="shared" si="341"/>
        <v>3553337.87</v>
      </c>
      <c r="E281" s="40">
        <f t="shared" si="341"/>
        <v>1067253.75</v>
      </c>
      <c r="F281" s="40">
        <f t="shared" si="341"/>
        <v>1644585.41</v>
      </c>
      <c r="G281" s="40">
        <f t="shared" si="341"/>
        <v>148760.53</v>
      </c>
      <c r="H281" s="40">
        <f t="shared" si="341"/>
        <v>114418.81</v>
      </c>
      <c r="I281" s="40">
        <f t="shared" si="341"/>
        <v>1197524.25</v>
      </c>
      <c r="J281" s="40">
        <f t="shared" si="341"/>
        <v>432693.45</v>
      </c>
      <c r="K281" s="40">
        <f t="shared" si="341"/>
        <v>80601.71</v>
      </c>
      <c r="L281" s="40">
        <f t="shared" si="341"/>
        <v>669397.35</v>
      </c>
      <c r="M281" s="40">
        <f t="shared" si="341"/>
        <v>237995.54</v>
      </c>
      <c r="N281" s="40">
        <f t="shared" si="341"/>
        <v>8981562.38</v>
      </c>
      <c r="O281" s="40">
        <f t="shared" si="341"/>
        <v>2537196.67</v>
      </c>
      <c r="P281" s="40">
        <f t="shared" si="341"/>
        <v>40937.69</v>
      </c>
      <c r="Q281" s="40">
        <f t="shared" si="341"/>
        <v>3362563.09</v>
      </c>
      <c r="R281" s="40">
        <f t="shared" si="341"/>
        <v>65469.23</v>
      </c>
      <c r="S281" s="40">
        <f t="shared" si="341"/>
        <v>612504.89</v>
      </c>
      <c r="T281" s="40">
        <f t="shared" si="341"/>
        <v>84897.85</v>
      </c>
      <c r="U281" s="40">
        <f t="shared" si="341"/>
        <v>25751.57</v>
      </c>
      <c r="V281" s="40">
        <f t="shared" si="341"/>
        <v>79867.26</v>
      </c>
      <c r="W281" s="41">
        <f t="shared" si="341"/>
        <v>24662.41</v>
      </c>
      <c r="X281" s="40">
        <f t="shared" si="341"/>
        <v>18428.32</v>
      </c>
      <c r="Y281" s="40">
        <f t="shared" si="341"/>
        <v>91659.6</v>
      </c>
      <c r="Z281" s="40">
        <f t="shared" si="341"/>
        <v>43626.71</v>
      </c>
      <c r="AA281" s="40">
        <f t="shared" si="341"/>
        <v>3282441.79</v>
      </c>
      <c r="AB281" s="40">
        <f t="shared" si="341"/>
        <v>6825272.62</v>
      </c>
      <c r="AC281" s="40">
        <f t="shared" si="341"/>
        <v>372417.56</v>
      </c>
      <c r="AD281" s="40">
        <f t="shared" si="341"/>
        <v>310460.31</v>
      </c>
      <c r="AE281" s="40">
        <f t="shared" si="341"/>
        <v>51484.16</v>
      </c>
      <c r="AF281" s="40">
        <f t="shared" si="341"/>
        <v>65246.38</v>
      </c>
      <c r="AG281" s="40">
        <f t="shared" si="341"/>
        <v>304548.38</v>
      </c>
      <c r="AH281" s="40">
        <f t="shared" si="341"/>
        <v>114154.52</v>
      </c>
      <c r="AI281" s="40">
        <f t="shared" si="341"/>
        <v>35121.22</v>
      </c>
      <c r="AJ281" s="40">
        <f t="shared" si="341"/>
        <v>100094.51</v>
      </c>
      <c r="AK281" s="40">
        <f t="shared" si="341"/>
        <v>70316.44</v>
      </c>
      <c r="AL281" s="40">
        <f t="shared" si="341"/>
        <v>86595.74</v>
      </c>
      <c r="AM281" s="40">
        <f t="shared" si="341"/>
        <v>80555.51</v>
      </c>
      <c r="AN281" s="40">
        <f t="shared" si="341"/>
        <v>247297.64</v>
      </c>
      <c r="AO281" s="40">
        <f t="shared" si="341"/>
        <v>1280313.08</v>
      </c>
      <c r="AP281" s="40">
        <f t="shared" si="341"/>
        <v>17806957.3</v>
      </c>
      <c r="AQ281" s="40">
        <f t="shared" si="341"/>
        <v>92611</v>
      </c>
      <c r="AR281" s="40">
        <f t="shared" si="341"/>
        <v>9915050.45</v>
      </c>
      <c r="AS281" s="40">
        <f t="shared" si="341"/>
        <v>1728559.73</v>
      </c>
      <c r="AT281" s="40">
        <f t="shared" si="341"/>
        <v>714265.29</v>
      </c>
      <c r="AU281" s="40">
        <f t="shared" si="341"/>
        <v>94035.52</v>
      </c>
      <c r="AV281" s="40">
        <f t="shared" si="341"/>
        <v>59607.03</v>
      </c>
      <c r="AW281" s="40">
        <f t="shared" si="341"/>
        <v>57260.83</v>
      </c>
      <c r="AX281" s="40">
        <f t="shared" si="341"/>
        <v>32257.41</v>
      </c>
      <c r="AY281" s="40">
        <f t="shared" si="341"/>
        <v>66383.81</v>
      </c>
      <c r="AZ281" s="40">
        <f t="shared" si="341"/>
        <v>1183160.88</v>
      </c>
      <c r="BA281" s="40">
        <f t="shared" si="341"/>
        <v>577084.2</v>
      </c>
      <c r="BB281" s="40">
        <f t="shared" si="341"/>
        <v>290214.91</v>
      </c>
      <c r="BC281" s="40">
        <f t="shared" si="341"/>
        <v>6764958.62</v>
      </c>
      <c r="BD281" s="40">
        <f t="shared" si="341"/>
        <v>1064234.77</v>
      </c>
      <c r="BE281" s="40">
        <f t="shared" si="341"/>
        <v>267691.72</v>
      </c>
      <c r="BF281" s="40">
        <f t="shared" si="341"/>
        <v>3821235.08</v>
      </c>
      <c r="BG281" s="40">
        <f t="shared" si="341"/>
        <v>89752.68</v>
      </c>
      <c r="BH281" s="40">
        <f t="shared" si="341"/>
        <v>93996.28</v>
      </c>
      <c r="BI281" s="40">
        <f t="shared" si="341"/>
        <v>42862.67</v>
      </c>
      <c r="BJ281" s="40">
        <f t="shared" si="341"/>
        <v>1107839.13</v>
      </c>
      <c r="BK281" s="40">
        <f t="shared" si="341"/>
        <v>1682346.1</v>
      </c>
      <c r="BL281" s="40">
        <f t="shared" si="341"/>
        <v>7849.48</v>
      </c>
      <c r="BM281" s="40">
        <f t="shared" si="341"/>
        <v>37450.01</v>
      </c>
      <c r="BN281" s="40">
        <f t="shared" si="341"/>
        <v>908118.03</v>
      </c>
      <c r="BO281" s="40">
        <f t="shared" si="341"/>
        <v>388127.12</v>
      </c>
      <c r="BP281" s="40">
        <f t="shared" si="342"/>
        <v>175511.6</v>
      </c>
      <c r="BQ281" s="40">
        <f t="shared" si="342"/>
        <v>1438477.83</v>
      </c>
      <c r="BR281" s="40">
        <f t="shared" si="342"/>
        <v>419545.38</v>
      </c>
      <c r="BS281" s="40">
        <f t="shared" si="342"/>
        <v>197591.37</v>
      </c>
      <c r="BT281" s="40">
        <f t="shared" si="342"/>
        <v>72104.61</v>
      </c>
      <c r="BU281" s="40">
        <f t="shared" si="342"/>
        <v>134862.85</v>
      </c>
      <c r="BV281" s="40">
        <f t="shared" si="342"/>
        <v>454726.57</v>
      </c>
      <c r="BW281" s="40">
        <f t="shared" si="342"/>
        <v>552965.64</v>
      </c>
      <c r="BX281" s="40">
        <f t="shared" si="342"/>
        <v>58934.74</v>
      </c>
      <c r="BY281" s="40">
        <f t="shared" si="342"/>
        <v>216277.73</v>
      </c>
      <c r="BZ281" s="40">
        <f t="shared" si="342"/>
        <v>105382.39</v>
      </c>
      <c r="CA281" s="40">
        <f t="shared" si="342"/>
        <v>249579.78</v>
      </c>
      <c r="CB281" s="40">
        <f t="shared" si="342"/>
        <v>14717021.89</v>
      </c>
      <c r="CC281" s="40">
        <f t="shared" si="342"/>
        <v>61958.89</v>
      </c>
      <c r="CD281" s="40">
        <f t="shared" si="342"/>
        <v>51319.18</v>
      </c>
      <c r="CE281" s="40">
        <f t="shared" si="342"/>
        <v>65730.83</v>
      </c>
      <c r="CF281" s="40">
        <f t="shared" si="342"/>
        <v>52919.8</v>
      </c>
      <c r="CG281" s="40">
        <f t="shared" si="342"/>
        <v>47874.92</v>
      </c>
      <c r="CH281" s="40">
        <f t="shared" si="342"/>
        <v>38125.31</v>
      </c>
      <c r="CI281" s="40">
        <f t="shared" si="342"/>
        <v>225962.59</v>
      </c>
      <c r="CJ281" s="40">
        <f t="shared" si="342"/>
        <v>218913.89</v>
      </c>
      <c r="CK281" s="40">
        <f t="shared" si="342"/>
        <v>1328459.02</v>
      </c>
      <c r="CL281" s="40">
        <f t="shared" si="342"/>
        <v>253568.87</v>
      </c>
      <c r="CM281" s="40">
        <f t="shared" si="342"/>
        <v>113421.15</v>
      </c>
      <c r="CN281" s="40">
        <f t="shared" si="342"/>
        <v>4935046.85</v>
      </c>
      <c r="CO281" s="40">
        <f t="shared" si="342"/>
        <v>2380066.14</v>
      </c>
      <c r="CP281" s="40">
        <f t="shared" si="342"/>
        <v>536436.9</v>
      </c>
      <c r="CQ281" s="40">
        <f t="shared" si="342"/>
        <v>265396.86</v>
      </c>
      <c r="CR281" s="40">
        <f t="shared" si="342"/>
        <v>113263.97</v>
      </c>
      <c r="CS281" s="40">
        <f t="shared" si="342"/>
        <v>149540.45</v>
      </c>
      <c r="CT281" s="40">
        <f t="shared" si="342"/>
        <v>63721.27</v>
      </c>
      <c r="CU281" s="40">
        <f t="shared" si="342"/>
        <v>29552.49</v>
      </c>
      <c r="CV281" s="40">
        <f t="shared" si="342"/>
        <v>19572.64</v>
      </c>
      <c r="CW281" s="40">
        <f t="shared" si="342"/>
        <v>72995.92</v>
      </c>
      <c r="CX281" s="40">
        <f t="shared" si="342"/>
        <v>122805.88</v>
      </c>
      <c r="CY281" s="40">
        <f t="shared" si="342"/>
        <v>15998.99</v>
      </c>
      <c r="CZ281" s="40">
        <f t="shared" si="342"/>
        <v>529960.23</v>
      </c>
      <c r="DA281" s="40">
        <f t="shared" si="342"/>
        <v>31289.2</v>
      </c>
      <c r="DB281" s="40">
        <f t="shared" si="342"/>
        <v>40131.54</v>
      </c>
      <c r="DC281" s="40">
        <f t="shared" si="342"/>
        <v>69660.24</v>
      </c>
      <c r="DD281" s="40">
        <f t="shared" si="342"/>
        <v>109976.01</v>
      </c>
      <c r="DE281" s="40">
        <f t="shared" si="342"/>
        <v>247295.16</v>
      </c>
      <c r="DF281" s="40">
        <f t="shared" si="342"/>
        <v>6880782.16</v>
      </c>
      <c r="DG281" s="40">
        <f t="shared" si="342"/>
        <v>83571.83</v>
      </c>
      <c r="DH281" s="40">
        <f t="shared" si="342"/>
        <v>785033.5</v>
      </c>
      <c r="DI281" s="40">
        <f t="shared" si="342"/>
        <v>885467.46</v>
      </c>
      <c r="DJ281" s="40">
        <f t="shared" si="342"/>
        <v>141818.99</v>
      </c>
      <c r="DK281" s="40">
        <f t="shared" si="342"/>
        <v>104631.54</v>
      </c>
      <c r="DL281" s="40">
        <f t="shared" si="342"/>
        <v>1665252.08</v>
      </c>
      <c r="DM281" s="40">
        <f t="shared" si="342"/>
        <v>120169.15</v>
      </c>
      <c r="DN281" s="40">
        <f t="shared" si="342"/>
        <v>399265.03</v>
      </c>
      <c r="DO281" s="40">
        <f t="shared" si="342"/>
        <v>533481.31</v>
      </c>
      <c r="DP281" s="40">
        <f t="shared" si="342"/>
        <v>36086.51</v>
      </c>
      <c r="DQ281" s="40">
        <f t="shared" si="342"/>
        <v>99470.08</v>
      </c>
      <c r="DR281" s="40">
        <f t="shared" si="342"/>
        <v>298880.17</v>
      </c>
      <c r="DS281" s="40">
        <f t="shared" si="342"/>
        <v>162179.95</v>
      </c>
      <c r="DT281" s="40">
        <f t="shared" si="342"/>
        <v>24779.05</v>
      </c>
      <c r="DU281" s="40">
        <f t="shared" si="342"/>
        <v>78570.56</v>
      </c>
      <c r="DV281" s="40">
        <f t="shared" si="342"/>
        <v>24183.46</v>
      </c>
      <c r="DW281" s="40">
        <f t="shared" si="342"/>
        <v>69608.38</v>
      </c>
      <c r="DX281" s="40">
        <f t="shared" si="342"/>
        <v>82900.34</v>
      </c>
      <c r="DY281" s="40">
        <f t="shared" si="342"/>
        <v>106762.86</v>
      </c>
      <c r="DZ281" s="40">
        <f t="shared" si="342"/>
        <v>283371.1</v>
      </c>
      <c r="EA281" s="40">
        <f t="shared" si="342"/>
        <v>502524.98</v>
      </c>
      <c r="EB281" s="40">
        <f t="shared" si="343"/>
        <v>185515.22</v>
      </c>
      <c r="EC281" s="40">
        <f t="shared" si="343"/>
        <v>92945.89</v>
      </c>
      <c r="ED281" s="40">
        <f t="shared" si="343"/>
        <v>530409.68</v>
      </c>
      <c r="EE281" s="40">
        <f t="shared" si="343"/>
        <v>42648.9</v>
      </c>
      <c r="EF281" s="40">
        <f t="shared" si="343"/>
        <v>265817.86</v>
      </c>
      <c r="EG281" s="40">
        <f t="shared" si="343"/>
        <v>65903.96</v>
      </c>
      <c r="EH281" s="40">
        <f t="shared" si="343"/>
        <v>44352.52</v>
      </c>
      <c r="EI281" s="40">
        <f t="shared" si="343"/>
        <v>1973232.94</v>
      </c>
      <c r="EJ281" s="40">
        <f t="shared" si="343"/>
        <v>1355449.82</v>
      </c>
      <c r="EK281" s="40">
        <f t="shared" si="343"/>
        <v>140791.12</v>
      </c>
      <c r="EL281" s="40">
        <f t="shared" si="343"/>
        <v>93466.49</v>
      </c>
      <c r="EM281" s="40">
        <f t="shared" si="343"/>
        <v>225994.85</v>
      </c>
      <c r="EN281" s="40">
        <f t="shared" si="343"/>
        <v>159265.76</v>
      </c>
      <c r="EO281" s="40">
        <f t="shared" si="343"/>
        <v>102900.15</v>
      </c>
      <c r="EP281" s="40">
        <f t="shared" si="343"/>
        <v>137790.57</v>
      </c>
      <c r="EQ281" s="40">
        <f t="shared" si="343"/>
        <v>1034798.36</v>
      </c>
      <c r="ER281" s="40">
        <f t="shared" si="343"/>
        <v>179797.87</v>
      </c>
      <c r="ES281" s="40">
        <f t="shared" si="343"/>
        <v>41982.58</v>
      </c>
      <c r="ET281" s="40">
        <f t="shared" si="343"/>
        <v>90669.64</v>
      </c>
      <c r="EU281" s="40">
        <f t="shared" si="343"/>
        <v>85456.85</v>
      </c>
      <c r="EV281" s="40">
        <f t="shared" si="343"/>
        <v>38358.58</v>
      </c>
      <c r="EW281" s="40">
        <f t="shared" si="343"/>
        <v>183814.23</v>
      </c>
      <c r="EX281" s="40">
        <f t="shared" si="343"/>
        <v>23414.97</v>
      </c>
      <c r="EY281" s="40">
        <f t="shared" si="343"/>
        <v>79427.67</v>
      </c>
      <c r="EZ281" s="40">
        <f t="shared" si="343"/>
        <v>74640.99</v>
      </c>
      <c r="FA281" s="40">
        <f t="shared" si="343"/>
        <v>1269217.91</v>
      </c>
      <c r="FB281" s="40">
        <f t="shared" si="343"/>
        <v>214002.62</v>
      </c>
      <c r="FC281" s="40">
        <f t="shared" si="343"/>
        <v>569084.82</v>
      </c>
      <c r="FD281" s="40">
        <f t="shared" si="343"/>
        <v>115268.82</v>
      </c>
      <c r="FE281" s="40">
        <f t="shared" si="343"/>
        <v>74031.09</v>
      </c>
      <c r="FF281" s="40">
        <f t="shared" si="343"/>
        <v>50122.66</v>
      </c>
      <c r="FG281" s="40">
        <f t="shared" si="343"/>
        <v>14551.16</v>
      </c>
      <c r="FH281" s="40">
        <f t="shared" si="343"/>
        <v>63732.46</v>
      </c>
      <c r="FI281" s="40">
        <f t="shared" si="343"/>
        <v>358741.52</v>
      </c>
      <c r="FJ281" s="40">
        <f t="shared" si="343"/>
        <v>325897.57</v>
      </c>
      <c r="FK281" s="40">
        <f t="shared" si="343"/>
        <v>334124.47</v>
      </c>
      <c r="FL281" s="40">
        <f t="shared" si="343"/>
        <v>970959.74</v>
      </c>
      <c r="FM281" s="40">
        <f t="shared" si="343"/>
        <v>405574.94</v>
      </c>
      <c r="FN281" s="40">
        <f t="shared" si="343"/>
        <v>2369749.84</v>
      </c>
      <c r="FO281" s="40">
        <f t="shared" si="343"/>
        <v>314096.19</v>
      </c>
      <c r="FP281" s="40">
        <f t="shared" si="343"/>
        <v>320719.62</v>
      </c>
      <c r="FQ281" s="40">
        <f t="shared" si="343"/>
        <v>189877.4</v>
      </c>
      <c r="FR281" s="40">
        <f t="shared" si="343"/>
        <v>19744.52</v>
      </c>
      <c r="FS281" s="40">
        <f t="shared" si="343"/>
        <v>34421.54</v>
      </c>
      <c r="FT281" s="40">
        <f t="shared" si="343"/>
        <v>45726.39</v>
      </c>
      <c r="FU281" s="40">
        <f t="shared" si="343"/>
        <v>250816.35</v>
      </c>
      <c r="FV281" s="40">
        <f t="shared" si="343"/>
        <v>175021.06</v>
      </c>
      <c r="FW281" s="40">
        <f t="shared" si="343"/>
        <v>50900.87</v>
      </c>
      <c r="FX281" s="40">
        <f t="shared" si="343"/>
        <v>25765.38</v>
      </c>
      <c r="FY281" s="40"/>
      <c r="FZ281" s="40">
        <f>SUM(C281:FX281)</f>
        <v>148422515.42000002</v>
      </c>
      <c r="GA281" s="40"/>
      <c r="GB281" s="40"/>
      <c r="GC281" s="2"/>
      <c r="GD281" s="40"/>
      <c r="GE281" s="2"/>
      <c r="GF281" s="2"/>
      <c r="GG281" s="125"/>
    </row>
    <row r="282" spans="1:189" ht="15">
      <c r="A282" s="3" t="s">
        <v>636</v>
      </c>
      <c r="B282" s="5" t="s">
        <v>637</v>
      </c>
      <c r="C282" s="40">
        <f>C279-C280-C281</f>
        <v>26404435.099999998</v>
      </c>
      <c r="D282" s="40">
        <f aca="true" t="shared" si="344" ref="D282:BO282">D279-D280-D281</f>
        <v>231797496.48000002</v>
      </c>
      <c r="E282" s="40">
        <f t="shared" si="344"/>
        <v>37684354.190000005</v>
      </c>
      <c r="F282" s="40">
        <f t="shared" si="344"/>
        <v>72310317.31300001</v>
      </c>
      <c r="G282" s="40">
        <f t="shared" si="344"/>
        <v>5748100.64</v>
      </c>
      <c r="H282" s="40">
        <f t="shared" si="344"/>
        <v>5585286.43</v>
      </c>
      <c r="I282" s="40">
        <f t="shared" si="344"/>
        <v>57800858.35400002</v>
      </c>
      <c r="J282" s="40">
        <f t="shared" si="344"/>
        <v>11384906.71</v>
      </c>
      <c r="K282" s="40">
        <f t="shared" si="344"/>
        <v>2197866.49</v>
      </c>
      <c r="L282" s="40">
        <f t="shared" si="344"/>
        <v>13616633.56</v>
      </c>
      <c r="M282" s="40">
        <f t="shared" si="344"/>
        <v>8912479.420000002</v>
      </c>
      <c r="N282" s="40">
        <f t="shared" si="344"/>
        <v>220457190.28</v>
      </c>
      <c r="O282" s="40">
        <f t="shared" si="344"/>
        <v>69607133.11</v>
      </c>
      <c r="P282" s="40">
        <f t="shared" si="344"/>
        <v>1515547.44</v>
      </c>
      <c r="Q282" s="40">
        <f t="shared" si="344"/>
        <v>208335463.97</v>
      </c>
      <c r="R282" s="40">
        <f t="shared" si="344"/>
        <v>2951076.68</v>
      </c>
      <c r="S282" s="40">
        <f t="shared" si="344"/>
        <v>2531845.5399999996</v>
      </c>
      <c r="T282" s="40">
        <f t="shared" si="344"/>
        <v>1216448.4</v>
      </c>
      <c r="U282" s="40">
        <f t="shared" si="344"/>
        <v>724094.2000000001</v>
      </c>
      <c r="V282" s="40">
        <f t="shared" si="344"/>
        <v>1988106.46</v>
      </c>
      <c r="W282" s="41">
        <f t="shared" si="344"/>
        <v>2812358.55</v>
      </c>
      <c r="X282" s="40">
        <f t="shared" si="344"/>
        <v>570209.2200000001</v>
      </c>
      <c r="Y282" s="40">
        <f t="shared" si="344"/>
        <v>3246010.7100000004</v>
      </c>
      <c r="Z282" s="40">
        <f t="shared" si="344"/>
        <v>2097787.31</v>
      </c>
      <c r="AA282" s="40">
        <f t="shared" si="344"/>
        <v>114183874.08</v>
      </c>
      <c r="AB282" s="40">
        <f t="shared" si="344"/>
        <v>68790283.60000001</v>
      </c>
      <c r="AC282" s="40">
        <f t="shared" si="344"/>
        <v>3537602.4200000004</v>
      </c>
      <c r="AD282" s="40">
        <f t="shared" si="344"/>
        <v>4396533.71</v>
      </c>
      <c r="AE282" s="40">
        <f t="shared" si="344"/>
        <v>711976.6799999999</v>
      </c>
      <c r="AF282" s="40">
        <f t="shared" si="344"/>
        <v>1432966.8900000001</v>
      </c>
      <c r="AG282" s="40">
        <f t="shared" si="344"/>
        <v>90524.57999999996</v>
      </c>
      <c r="AH282" s="40">
        <f t="shared" si="344"/>
        <v>7469735.300000001</v>
      </c>
      <c r="AI282" s="40">
        <f t="shared" si="344"/>
        <v>2804726.96</v>
      </c>
      <c r="AJ282" s="40">
        <f t="shared" si="344"/>
        <v>2182217.42</v>
      </c>
      <c r="AK282" s="40">
        <f t="shared" si="344"/>
        <v>1310886.4800000002</v>
      </c>
      <c r="AL282" s="40">
        <f t="shared" si="344"/>
        <v>939938.51</v>
      </c>
      <c r="AM282" s="40">
        <f t="shared" si="344"/>
        <v>3452079.83</v>
      </c>
      <c r="AN282" s="40">
        <f t="shared" si="344"/>
        <v>1414256.33</v>
      </c>
      <c r="AO282" s="40">
        <f t="shared" si="344"/>
        <v>23692200.380000003</v>
      </c>
      <c r="AP282" s="40">
        <f t="shared" si="344"/>
        <v>247623361.25</v>
      </c>
      <c r="AQ282" s="40">
        <f t="shared" si="344"/>
        <v>1036229.7399999998</v>
      </c>
      <c r="AR282" s="40">
        <f t="shared" si="344"/>
        <v>258709701.71999997</v>
      </c>
      <c r="AS282" s="40">
        <f t="shared" si="344"/>
        <v>4679068.312000003</v>
      </c>
      <c r="AT282" s="40">
        <f t="shared" si="344"/>
        <v>14053627.59</v>
      </c>
      <c r="AU282" s="40">
        <f t="shared" si="344"/>
        <v>2659543.07</v>
      </c>
      <c r="AV282" s="40">
        <f t="shared" si="344"/>
        <v>2583788.47</v>
      </c>
      <c r="AW282" s="40">
        <f t="shared" si="344"/>
        <v>2248762.63</v>
      </c>
      <c r="AX282" s="40">
        <f t="shared" si="344"/>
        <v>644913.1900000001</v>
      </c>
      <c r="AY282" s="40">
        <f t="shared" si="344"/>
        <v>4213368.58</v>
      </c>
      <c r="AZ282" s="40">
        <f t="shared" si="344"/>
        <v>64459177.35</v>
      </c>
      <c r="BA282" s="40">
        <f t="shared" si="344"/>
        <v>49862898.47</v>
      </c>
      <c r="BB282" s="40">
        <f t="shared" si="344"/>
        <v>44397859.77000001</v>
      </c>
      <c r="BC282" s="40">
        <f t="shared" si="344"/>
        <v>134940071.08600003</v>
      </c>
      <c r="BD282" s="40">
        <f t="shared" si="344"/>
        <v>19140578.26</v>
      </c>
      <c r="BE282" s="40">
        <f t="shared" si="344"/>
        <v>6946558.269999999</v>
      </c>
      <c r="BF282" s="40">
        <f t="shared" si="344"/>
        <v>105358733.14999999</v>
      </c>
      <c r="BG282" s="40">
        <f t="shared" si="344"/>
        <v>6019770.78</v>
      </c>
      <c r="BH282" s="40">
        <f t="shared" si="344"/>
        <v>4221619.609999999</v>
      </c>
      <c r="BI282" s="40">
        <f t="shared" si="344"/>
        <v>2293614.0900000003</v>
      </c>
      <c r="BJ282" s="40">
        <f t="shared" si="344"/>
        <v>26958205.16</v>
      </c>
      <c r="BK282" s="40">
        <f t="shared" si="344"/>
        <v>75345657.68</v>
      </c>
      <c r="BL282" s="40">
        <f t="shared" si="344"/>
        <v>2413082.25</v>
      </c>
      <c r="BM282" s="40">
        <f t="shared" si="344"/>
        <v>2804579.02</v>
      </c>
      <c r="BN282" s="40">
        <f t="shared" si="344"/>
        <v>19385779.3</v>
      </c>
      <c r="BO282" s="40">
        <f t="shared" si="344"/>
        <v>8773200.090000002</v>
      </c>
      <c r="BP282" s="40">
        <f aca="true" t="shared" si="345" ref="BP282:EA282">BP279-BP280-BP281</f>
        <v>1077287.0799999998</v>
      </c>
      <c r="BQ282" s="40">
        <f t="shared" si="345"/>
        <v>6890232.568000002</v>
      </c>
      <c r="BR282" s="40">
        <f t="shared" si="345"/>
        <v>23572694.650000002</v>
      </c>
      <c r="BS282" s="40">
        <f t="shared" si="345"/>
        <v>4474661.090000001</v>
      </c>
      <c r="BT282" s="40">
        <f t="shared" si="345"/>
        <v>1733282.8999999997</v>
      </c>
      <c r="BU282" s="40">
        <f t="shared" si="345"/>
        <v>45577.77999999988</v>
      </c>
      <c r="BV282" s="40">
        <f t="shared" si="345"/>
        <v>1197545.049999999</v>
      </c>
      <c r="BW282" s="40">
        <f t="shared" si="345"/>
        <v>451447.47999999917</v>
      </c>
      <c r="BX282" s="40">
        <f t="shared" si="345"/>
        <v>228218.33999999985</v>
      </c>
      <c r="BY282" s="40">
        <f t="shared" si="345"/>
        <v>2645369.14</v>
      </c>
      <c r="BZ282" s="40">
        <f t="shared" si="345"/>
        <v>1180119.7500000002</v>
      </c>
      <c r="CA282" s="40">
        <f t="shared" si="345"/>
        <v>1236628.18</v>
      </c>
      <c r="CB282" s="40">
        <f t="shared" si="345"/>
        <v>367636859.71000004</v>
      </c>
      <c r="CC282" s="40">
        <f t="shared" si="345"/>
        <v>1529963.0400000003</v>
      </c>
      <c r="CD282" s="40">
        <f t="shared" si="345"/>
        <v>673747.37</v>
      </c>
      <c r="CE282" s="40">
        <f t="shared" si="345"/>
        <v>1407864.5999999996</v>
      </c>
      <c r="CF282" s="40">
        <f t="shared" si="345"/>
        <v>1145891.42</v>
      </c>
      <c r="CG282" s="40">
        <f t="shared" si="345"/>
        <v>1870455.28</v>
      </c>
      <c r="CH282" s="40">
        <f t="shared" si="345"/>
        <v>1239201.5999999999</v>
      </c>
      <c r="CI282" s="40">
        <f t="shared" si="345"/>
        <v>3319155.24</v>
      </c>
      <c r="CJ282" s="40">
        <f t="shared" si="345"/>
        <v>5814702.400000001</v>
      </c>
      <c r="CK282" s="40">
        <f t="shared" si="345"/>
        <v>16443964.89</v>
      </c>
      <c r="CL282" s="40">
        <f t="shared" si="345"/>
        <v>6014249.430000001</v>
      </c>
      <c r="CM282" s="40">
        <f t="shared" si="345"/>
        <v>4358437.82</v>
      </c>
      <c r="CN282" s="40">
        <f t="shared" si="345"/>
        <v>102019910.11600003</v>
      </c>
      <c r="CO282" s="40">
        <f t="shared" si="345"/>
        <v>67101553.79000001</v>
      </c>
      <c r="CP282" s="40">
        <f t="shared" si="345"/>
        <v>827240.349999999</v>
      </c>
      <c r="CQ282" s="40">
        <f t="shared" si="345"/>
        <v>8338604.96</v>
      </c>
      <c r="CR282" s="40">
        <f t="shared" si="345"/>
        <v>1324272.98</v>
      </c>
      <c r="CS282" s="40">
        <f t="shared" si="345"/>
        <v>1784331.5800000003</v>
      </c>
      <c r="CT282" s="40">
        <f t="shared" si="345"/>
        <v>1054208.88</v>
      </c>
      <c r="CU282" s="40">
        <f t="shared" si="345"/>
        <v>3074209.17</v>
      </c>
      <c r="CV282" s="40">
        <f t="shared" si="345"/>
        <v>606781.64</v>
      </c>
      <c r="CW282" s="40">
        <f t="shared" si="345"/>
        <v>1432662.8100000003</v>
      </c>
      <c r="CX282" s="40">
        <f t="shared" si="345"/>
        <v>2763686.76</v>
      </c>
      <c r="CY282" s="40">
        <f t="shared" si="345"/>
        <v>1841087.57</v>
      </c>
      <c r="CZ282" s="40">
        <f t="shared" si="345"/>
        <v>11417880.55</v>
      </c>
      <c r="DA282" s="40">
        <f t="shared" si="345"/>
        <v>1864930.9400000002</v>
      </c>
      <c r="DB282" s="40">
        <f t="shared" si="345"/>
        <v>2429411.8899999997</v>
      </c>
      <c r="DC282" s="40">
        <f t="shared" si="345"/>
        <v>616617.4200000002</v>
      </c>
      <c r="DD282" s="40">
        <f t="shared" si="345"/>
        <v>14667.599999999875</v>
      </c>
      <c r="DE282" s="40">
        <f t="shared" si="345"/>
        <v>175635.5300000004</v>
      </c>
      <c r="DF282" s="40">
        <f t="shared" si="345"/>
        <v>88308469.18200003</v>
      </c>
      <c r="DG282" s="40">
        <f t="shared" si="345"/>
        <v>827271.4900000001</v>
      </c>
      <c r="DH282" s="40">
        <f t="shared" si="345"/>
        <v>4726524.52</v>
      </c>
      <c r="DI282" s="40">
        <f t="shared" si="345"/>
        <v>9960206.52</v>
      </c>
      <c r="DJ282" s="40">
        <f t="shared" si="345"/>
        <v>3847564.9899999993</v>
      </c>
      <c r="DK282" s="40">
        <f t="shared" si="345"/>
        <v>2458319.5700000003</v>
      </c>
      <c r="DL282" s="40">
        <f t="shared" si="345"/>
        <v>29294249.959999993</v>
      </c>
      <c r="DM282" s="40">
        <f t="shared" si="345"/>
        <v>2219600.32</v>
      </c>
      <c r="DN282" s="40">
        <f t="shared" si="345"/>
        <v>5850817.599999999</v>
      </c>
      <c r="DO282" s="40">
        <f t="shared" si="345"/>
        <v>16293008.35</v>
      </c>
      <c r="DP282" s="40">
        <f t="shared" si="345"/>
        <v>1974663.31</v>
      </c>
      <c r="DQ282" s="40">
        <f t="shared" si="345"/>
        <v>2978833.82</v>
      </c>
      <c r="DR282" s="40">
        <f t="shared" si="345"/>
        <v>8719918.569999998</v>
      </c>
      <c r="DS282" s="40">
        <f t="shared" si="345"/>
        <v>5511652.499999999</v>
      </c>
      <c r="DT282" s="40">
        <f t="shared" si="345"/>
        <v>2143978.06</v>
      </c>
      <c r="DU282" s="40">
        <f t="shared" si="345"/>
        <v>2847879.7199999997</v>
      </c>
      <c r="DV282" s="40">
        <f t="shared" si="345"/>
        <v>2148658.9400000004</v>
      </c>
      <c r="DW282" s="40">
        <f t="shared" si="345"/>
        <v>2860830.7100000004</v>
      </c>
      <c r="DX282" s="40">
        <f t="shared" si="345"/>
        <v>1567922.78</v>
      </c>
      <c r="DY282" s="40">
        <f t="shared" si="345"/>
        <v>1479401.7099999997</v>
      </c>
      <c r="DZ282" s="40">
        <f t="shared" si="345"/>
        <v>6315131.500000002</v>
      </c>
      <c r="EA282" s="40">
        <f t="shared" si="345"/>
        <v>53109.970000000205</v>
      </c>
      <c r="EB282" s="40">
        <f aca="true" t="shared" si="346" ref="EB282:FY282">EB279-EB280-EB281</f>
        <v>2759514.7000000007</v>
      </c>
      <c r="EC282" s="40">
        <f t="shared" si="346"/>
        <v>1796973.4400000002</v>
      </c>
      <c r="ED282" s="40">
        <f t="shared" si="346"/>
        <v>158850.06000000017</v>
      </c>
      <c r="EE282" s="40">
        <f t="shared" si="346"/>
        <v>2140096.6200000006</v>
      </c>
      <c r="EF282" s="40">
        <f t="shared" si="346"/>
        <v>9638382.29</v>
      </c>
      <c r="EG282" s="40">
        <f t="shared" si="346"/>
        <v>2065259.21</v>
      </c>
      <c r="EH282" s="40">
        <f t="shared" si="346"/>
        <v>2149441.24</v>
      </c>
      <c r="EI282" s="40">
        <f t="shared" si="346"/>
        <v>99488588.96000001</v>
      </c>
      <c r="EJ282" s="40">
        <f t="shared" si="346"/>
        <v>42405905.98</v>
      </c>
      <c r="EK282" s="40">
        <f t="shared" si="346"/>
        <v>63427.2700000006</v>
      </c>
      <c r="EL282" s="40">
        <f t="shared" si="346"/>
        <v>2239869.1599999997</v>
      </c>
      <c r="EM282" s="40">
        <f t="shared" si="346"/>
        <v>2828011.9</v>
      </c>
      <c r="EN282" s="40">
        <f t="shared" si="346"/>
        <v>7031995.860000001</v>
      </c>
      <c r="EO282" s="40">
        <f t="shared" si="346"/>
        <v>2820310.01</v>
      </c>
      <c r="EP282" s="40">
        <f t="shared" si="346"/>
        <v>1443803.14</v>
      </c>
      <c r="EQ282" s="40">
        <f t="shared" si="346"/>
        <v>2709542.9099999997</v>
      </c>
      <c r="ER282" s="40">
        <f t="shared" si="346"/>
        <v>38128.40000000002</v>
      </c>
      <c r="ES282" s="40">
        <f t="shared" si="346"/>
        <v>1214056.21</v>
      </c>
      <c r="ET282" s="40">
        <f t="shared" si="346"/>
        <v>1801329.09</v>
      </c>
      <c r="EU282" s="40">
        <f t="shared" si="346"/>
        <v>4094021.6700000004</v>
      </c>
      <c r="EV282" s="40">
        <f t="shared" si="346"/>
        <v>333079.04</v>
      </c>
      <c r="EW282" s="40">
        <f t="shared" si="346"/>
        <v>1163175.8000000003</v>
      </c>
      <c r="EX282" s="40">
        <f t="shared" si="346"/>
        <v>2304943.7499999995</v>
      </c>
      <c r="EY282" s="40">
        <f t="shared" si="346"/>
        <v>7709142.14</v>
      </c>
      <c r="EZ282" s="40">
        <f t="shared" si="346"/>
        <v>848323.03</v>
      </c>
      <c r="FA282" s="40">
        <f t="shared" si="346"/>
        <v>281035.5100000019</v>
      </c>
      <c r="FB282" s="40">
        <f t="shared" si="346"/>
        <v>1002739.1799999998</v>
      </c>
      <c r="FC282" s="40">
        <f t="shared" si="346"/>
        <v>12795940.780000001</v>
      </c>
      <c r="FD282" s="40">
        <f t="shared" si="346"/>
        <v>2332653.29</v>
      </c>
      <c r="FE282" s="40">
        <f t="shared" si="346"/>
        <v>768889.02</v>
      </c>
      <c r="FF282" s="40">
        <f t="shared" si="346"/>
        <v>1784251.97</v>
      </c>
      <c r="FG282" s="40">
        <f t="shared" si="346"/>
        <v>1365511.25</v>
      </c>
      <c r="FH282" s="40">
        <f t="shared" si="346"/>
        <v>789151.6300000001</v>
      </c>
      <c r="FI282" s="40">
        <f t="shared" si="346"/>
        <v>6449781.59</v>
      </c>
      <c r="FJ282" s="40">
        <f t="shared" si="346"/>
        <v>6375320.099999999</v>
      </c>
      <c r="FK282" s="40">
        <f t="shared" si="346"/>
        <v>9856855.37</v>
      </c>
      <c r="FL282" s="40">
        <f t="shared" si="346"/>
        <v>11546873.18</v>
      </c>
      <c r="FM282" s="40">
        <f t="shared" si="346"/>
        <v>14244411.450000005</v>
      </c>
      <c r="FN282" s="40">
        <f t="shared" si="346"/>
        <v>99155298.82</v>
      </c>
      <c r="FO282" s="40">
        <f t="shared" si="346"/>
        <v>1774085.2100000004</v>
      </c>
      <c r="FP282" s="40">
        <f t="shared" si="346"/>
        <v>12059183.63</v>
      </c>
      <c r="FQ282" s="40">
        <f t="shared" si="346"/>
        <v>3772021.5100000002</v>
      </c>
      <c r="FR282" s="40">
        <f t="shared" si="346"/>
        <v>1646025.54</v>
      </c>
      <c r="FS282" s="40">
        <f t="shared" si="346"/>
        <v>1521714.59</v>
      </c>
      <c r="FT282" s="40">
        <f t="shared" si="346"/>
        <v>10402.220000000103</v>
      </c>
      <c r="FU282" s="40">
        <f t="shared" si="346"/>
        <v>2746589.38</v>
      </c>
      <c r="FV282" s="40">
        <f t="shared" si="346"/>
        <v>2181747.43</v>
      </c>
      <c r="FW282" s="40">
        <f t="shared" si="346"/>
        <v>1069039.3900000001</v>
      </c>
      <c r="FX282" s="40">
        <f t="shared" si="346"/>
        <v>852278.1000000002</v>
      </c>
      <c r="FY282" s="40">
        <f t="shared" si="346"/>
        <v>43912240.499000005</v>
      </c>
      <c r="FZ282" s="40">
        <f>SUM(C282:FY282)</f>
        <v>3648483036.5700016</v>
      </c>
      <c r="GA282" s="40"/>
      <c r="GB282" s="40"/>
      <c r="GC282" s="2"/>
      <c r="GD282" s="40"/>
      <c r="GE282" s="2"/>
      <c r="GF282" s="2"/>
      <c r="GG282" s="127"/>
    </row>
    <row r="283" spans="1:189" ht="15">
      <c r="A283" s="2"/>
      <c r="B283" s="5" t="s">
        <v>638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1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40"/>
      <c r="EK283" s="40"/>
      <c r="EL283" s="40"/>
      <c r="EM283" s="40"/>
      <c r="EN283" s="40"/>
      <c r="EO283" s="40"/>
      <c r="EP283" s="40"/>
      <c r="EQ283" s="40"/>
      <c r="ER283" s="40"/>
      <c r="ES283" s="40"/>
      <c r="ET283" s="40"/>
      <c r="EU283" s="40"/>
      <c r="EV283" s="40"/>
      <c r="EW283" s="40"/>
      <c r="EX283" s="40"/>
      <c r="EY283" s="40"/>
      <c r="EZ283" s="40"/>
      <c r="FA283" s="40"/>
      <c r="FB283" s="40"/>
      <c r="FC283" s="40"/>
      <c r="FD283" s="40"/>
      <c r="FE283" s="40"/>
      <c r="FF283" s="40"/>
      <c r="FG283" s="40"/>
      <c r="FH283" s="40"/>
      <c r="FI283" s="40"/>
      <c r="FJ283" s="40"/>
      <c r="FK283" s="40"/>
      <c r="FL283" s="40"/>
      <c r="FM283" s="40"/>
      <c r="FN283" s="40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  <c r="FZ283" s="40"/>
      <c r="GA283" s="40"/>
      <c r="GB283" s="40"/>
      <c r="GC283" s="40"/>
      <c r="GD283" s="40"/>
      <c r="GF283" s="2"/>
      <c r="GG283" s="125"/>
    </row>
    <row r="284" spans="1:189" ht="15">
      <c r="A284" s="2"/>
      <c r="B284" s="5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1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40"/>
      <c r="EK284" s="40"/>
      <c r="EL284" s="40"/>
      <c r="EM284" s="40"/>
      <c r="EN284" s="40"/>
      <c r="EO284" s="40"/>
      <c r="EP284" s="40"/>
      <c r="EQ284" s="40"/>
      <c r="ER284" s="40"/>
      <c r="ES284" s="40"/>
      <c r="ET284" s="40"/>
      <c r="EU284" s="40"/>
      <c r="EV284" s="40"/>
      <c r="EW284" s="40"/>
      <c r="EX284" s="40"/>
      <c r="EY284" s="40"/>
      <c r="EZ284" s="40"/>
      <c r="FA284" s="40"/>
      <c r="FB284" s="40"/>
      <c r="FC284" s="40"/>
      <c r="FD284" s="40"/>
      <c r="FE284" s="40"/>
      <c r="FF284" s="40"/>
      <c r="FG284" s="40"/>
      <c r="FH284" s="40"/>
      <c r="FI284" s="40"/>
      <c r="FJ284" s="40"/>
      <c r="FK284" s="40"/>
      <c r="FL284" s="40"/>
      <c r="FM284" s="40"/>
      <c r="FN284" s="40"/>
      <c r="FO284" s="40"/>
      <c r="FP284" s="40"/>
      <c r="FQ284" s="40"/>
      <c r="FR284" s="40"/>
      <c r="FS284" s="40"/>
      <c r="FT284" s="40"/>
      <c r="FU284" s="40"/>
      <c r="FV284" s="40"/>
      <c r="FW284" s="40"/>
      <c r="FX284" s="40"/>
      <c r="FY284" s="40"/>
      <c r="FZ284" s="40">
        <f>FZ282-152000000</f>
        <v>3496483036.5700016</v>
      </c>
      <c r="GA284" s="40"/>
      <c r="GB284" s="40"/>
      <c r="GC284" s="40"/>
      <c r="GD284" s="40"/>
      <c r="GG284" s="125"/>
    </row>
    <row r="285" spans="1:189" ht="15.75">
      <c r="A285" s="3" t="s">
        <v>388</v>
      </c>
      <c r="B285" s="39" t="s">
        <v>639</v>
      </c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4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DS285" s="93"/>
      <c r="DT285" s="93"/>
      <c r="DU285" s="93"/>
      <c r="DV285" s="93"/>
      <c r="DW285" s="93"/>
      <c r="DX285" s="93"/>
      <c r="DY285" s="93"/>
      <c r="DZ285" s="93"/>
      <c r="EA285" s="93"/>
      <c r="EB285" s="93"/>
      <c r="EC285" s="93"/>
      <c r="ED285" s="93"/>
      <c r="EE285" s="93"/>
      <c r="EF285" s="93"/>
      <c r="EG285" s="93"/>
      <c r="EH285" s="93"/>
      <c r="EI285" s="93"/>
      <c r="EJ285" s="93"/>
      <c r="EK285" s="93"/>
      <c r="EL285" s="93"/>
      <c r="EM285" s="93"/>
      <c r="EN285" s="93"/>
      <c r="EO285" s="93"/>
      <c r="EP285" s="93"/>
      <c r="EQ285" s="93"/>
      <c r="ER285" s="93"/>
      <c r="ES285" s="93"/>
      <c r="ET285" s="93"/>
      <c r="EU285" s="93"/>
      <c r="EV285" s="93"/>
      <c r="EW285" s="93"/>
      <c r="EX285" s="93"/>
      <c r="EY285" s="93"/>
      <c r="EZ285" s="93"/>
      <c r="FA285" s="93"/>
      <c r="FB285" s="93"/>
      <c r="FC285" s="93"/>
      <c r="FD285" s="93"/>
      <c r="FE285" s="93"/>
      <c r="FF285" s="93"/>
      <c r="FG285" s="93"/>
      <c r="FH285" s="93"/>
      <c r="FI285" s="93"/>
      <c r="FJ285" s="93"/>
      <c r="FK285" s="93"/>
      <c r="FL285" s="93"/>
      <c r="FM285" s="93"/>
      <c r="FN285" s="93"/>
      <c r="FO285" s="93"/>
      <c r="FP285" s="93"/>
      <c r="FQ285" s="93"/>
      <c r="FR285" s="93"/>
      <c r="FS285" s="93"/>
      <c r="FT285" s="93"/>
      <c r="FU285" s="93"/>
      <c r="FV285" s="93"/>
      <c r="FW285" s="93"/>
      <c r="FX285" s="93"/>
      <c r="FY285" s="93"/>
      <c r="FZ285" s="40"/>
      <c r="GA285" s="40"/>
      <c r="GB285" s="40"/>
      <c r="GC285" s="40"/>
      <c r="GD285" s="40"/>
      <c r="GG285" s="128"/>
    </row>
    <row r="286" spans="1:189" ht="15">
      <c r="A286" s="3" t="s">
        <v>640</v>
      </c>
      <c r="B286" s="5" t="s">
        <v>641</v>
      </c>
      <c r="C286" s="59">
        <f aca="true" t="shared" si="347" ref="C286:BN286">+C248</f>
        <v>0.02608</v>
      </c>
      <c r="D286" s="59">
        <f t="shared" si="347"/>
        <v>0.027</v>
      </c>
      <c r="E286" s="59">
        <f t="shared" si="347"/>
        <v>0.024687999999999998</v>
      </c>
      <c r="F286" s="59">
        <f t="shared" si="347"/>
        <v>0.026262</v>
      </c>
      <c r="G286" s="59">
        <f t="shared" si="347"/>
        <v>0.022285</v>
      </c>
      <c r="H286" s="59">
        <f t="shared" si="347"/>
        <v>0.027</v>
      </c>
      <c r="I286" s="59">
        <f t="shared" si="347"/>
        <v>0.027</v>
      </c>
      <c r="J286" s="59">
        <f t="shared" si="347"/>
        <v>0.027</v>
      </c>
      <c r="K286" s="59">
        <f t="shared" si="347"/>
        <v>0.027</v>
      </c>
      <c r="L286" s="59">
        <f t="shared" si="347"/>
        <v>0.021895</v>
      </c>
      <c r="M286" s="59">
        <f t="shared" si="347"/>
        <v>0.020947</v>
      </c>
      <c r="N286" s="59">
        <f t="shared" si="347"/>
        <v>0.025712</v>
      </c>
      <c r="O286" s="59">
        <f t="shared" si="347"/>
        <v>0.025353</v>
      </c>
      <c r="P286" s="59">
        <f t="shared" si="347"/>
        <v>0.027</v>
      </c>
      <c r="Q286" s="59">
        <f t="shared" si="347"/>
        <v>0.026010000000000002</v>
      </c>
      <c r="R286" s="59">
        <f t="shared" si="347"/>
        <v>0.023909</v>
      </c>
      <c r="S286" s="59">
        <f t="shared" si="347"/>
        <v>0.021013999999999998</v>
      </c>
      <c r="T286" s="59">
        <f t="shared" si="347"/>
        <v>0.019301</v>
      </c>
      <c r="U286" s="59">
        <f t="shared" si="347"/>
        <v>0.018801</v>
      </c>
      <c r="V286" s="59">
        <f t="shared" si="347"/>
        <v>0.027</v>
      </c>
      <c r="W286" s="58">
        <f t="shared" si="347"/>
        <v>0.027</v>
      </c>
      <c r="X286" s="59">
        <f t="shared" si="347"/>
        <v>0.010756</v>
      </c>
      <c r="Y286" s="59">
        <f t="shared" si="347"/>
        <v>0.019498</v>
      </c>
      <c r="Z286" s="59">
        <f t="shared" si="347"/>
        <v>0.018914999999999998</v>
      </c>
      <c r="AA286" s="59">
        <f t="shared" si="347"/>
        <v>0.024995</v>
      </c>
      <c r="AB286" s="59">
        <f t="shared" si="347"/>
        <v>0.025023</v>
      </c>
      <c r="AC286" s="59">
        <f t="shared" si="347"/>
        <v>0.015982</v>
      </c>
      <c r="AD286" s="59">
        <f t="shared" si="347"/>
        <v>0.014693</v>
      </c>
      <c r="AE286" s="59">
        <f t="shared" si="347"/>
        <v>0.007814</v>
      </c>
      <c r="AF286" s="59">
        <f t="shared" si="347"/>
        <v>0.006674</v>
      </c>
      <c r="AG286" s="59">
        <f t="shared" si="347"/>
        <v>0.012695</v>
      </c>
      <c r="AH286" s="59">
        <f t="shared" si="347"/>
        <v>0.017123000000000003</v>
      </c>
      <c r="AI286" s="59">
        <f t="shared" si="347"/>
        <v>0.027</v>
      </c>
      <c r="AJ286" s="59">
        <f t="shared" si="347"/>
        <v>0.018788</v>
      </c>
      <c r="AK286" s="59">
        <f t="shared" si="347"/>
        <v>0.016280000000000003</v>
      </c>
      <c r="AL286" s="59">
        <f t="shared" si="347"/>
        <v>0.027</v>
      </c>
      <c r="AM286" s="59">
        <f t="shared" si="347"/>
        <v>0.016449000000000002</v>
      </c>
      <c r="AN286" s="59">
        <f t="shared" si="347"/>
        <v>0.022903</v>
      </c>
      <c r="AO286" s="59">
        <f t="shared" si="347"/>
        <v>0.022656</v>
      </c>
      <c r="AP286" s="59">
        <f t="shared" si="347"/>
        <v>0.025541</v>
      </c>
      <c r="AQ286" s="59">
        <f t="shared" si="347"/>
        <v>0.015559</v>
      </c>
      <c r="AR286" s="59">
        <f t="shared" si="347"/>
        <v>0.02544</v>
      </c>
      <c r="AS286" s="59">
        <f t="shared" si="347"/>
        <v>0.011618</v>
      </c>
      <c r="AT286" s="59">
        <f t="shared" si="347"/>
        <v>0.026713999999999998</v>
      </c>
      <c r="AU286" s="59">
        <f t="shared" si="347"/>
        <v>0.019188</v>
      </c>
      <c r="AV286" s="59">
        <f t="shared" si="347"/>
        <v>0.025359000000000003</v>
      </c>
      <c r="AW286" s="59">
        <f t="shared" si="347"/>
        <v>0.020596</v>
      </c>
      <c r="AX286" s="59">
        <f t="shared" si="347"/>
        <v>0.016797999999999997</v>
      </c>
      <c r="AY286" s="59">
        <f t="shared" si="347"/>
        <v>0.027</v>
      </c>
      <c r="AZ286" s="59">
        <f t="shared" si="347"/>
        <v>0.018818</v>
      </c>
      <c r="BA286" s="59">
        <f t="shared" si="347"/>
        <v>0.021893999999999997</v>
      </c>
      <c r="BB286" s="59">
        <f t="shared" si="347"/>
        <v>0.019684</v>
      </c>
      <c r="BC286" s="59">
        <f t="shared" si="347"/>
        <v>0.024176</v>
      </c>
      <c r="BD286" s="59">
        <f t="shared" si="347"/>
        <v>0.027</v>
      </c>
      <c r="BE286" s="59">
        <f t="shared" si="347"/>
        <v>0.022816</v>
      </c>
      <c r="BF286" s="59">
        <f t="shared" si="347"/>
        <v>0.026952</v>
      </c>
      <c r="BG286" s="59">
        <f t="shared" si="347"/>
        <v>0.027</v>
      </c>
      <c r="BH286" s="59">
        <f t="shared" si="347"/>
        <v>0.021419</v>
      </c>
      <c r="BI286" s="59">
        <f t="shared" si="347"/>
        <v>0.008433</v>
      </c>
      <c r="BJ286" s="59">
        <f t="shared" si="347"/>
        <v>0.023164</v>
      </c>
      <c r="BK286" s="59">
        <f t="shared" si="347"/>
        <v>0.024458999999999998</v>
      </c>
      <c r="BL286" s="59">
        <f t="shared" si="347"/>
        <v>0.027</v>
      </c>
      <c r="BM286" s="59">
        <f t="shared" si="347"/>
        <v>0.020834</v>
      </c>
      <c r="BN286" s="59">
        <f t="shared" si="347"/>
        <v>0.027</v>
      </c>
      <c r="BO286" s="59">
        <f aca="true" t="shared" si="348" ref="BO286:DZ286">+BO248</f>
        <v>0.015203</v>
      </c>
      <c r="BP286" s="59">
        <f t="shared" si="348"/>
        <v>0.021702000000000003</v>
      </c>
      <c r="BQ286" s="59">
        <f t="shared" si="348"/>
        <v>0.021759</v>
      </c>
      <c r="BR286" s="59">
        <f t="shared" si="348"/>
        <v>0.0047</v>
      </c>
      <c r="BS286" s="59">
        <f t="shared" si="348"/>
        <v>0.002231</v>
      </c>
      <c r="BT286" s="59">
        <f t="shared" si="348"/>
        <v>0.0040750000000000005</v>
      </c>
      <c r="BU286" s="59">
        <f t="shared" si="348"/>
        <v>0.013289</v>
      </c>
      <c r="BV286" s="59">
        <f t="shared" si="348"/>
        <v>0.011775</v>
      </c>
      <c r="BW286" s="59">
        <f t="shared" si="348"/>
        <v>0.0155</v>
      </c>
      <c r="BX286" s="59">
        <f t="shared" si="348"/>
        <v>0.016599</v>
      </c>
      <c r="BY286" s="59">
        <f t="shared" si="348"/>
        <v>0.023781</v>
      </c>
      <c r="BZ286" s="59">
        <f t="shared" si="348"/>
        <v>0.026312000000000002</v>
      </c>
      <c r="CA286" s="59">
        <f t="shared" si="348"/>
        <v>0.023041</v>
      </c>
      <c r="CB286" s="59">
        <f t="shared" si="348"/>
        <v>0.026251999999999998</v>
      </c>
      <c r="CC286" s="59">
        <f t="shared" si="348"/>
        <v>0.022199</v>
      </c>
      <c r="CD286" s="59">
        <f t="shared" si="348"/>
        <v>0.01952</v>
      </c>
      <c r="CE286" s="59">
        <f t="shared" si="348"/>
        <v>0.027</v>
      </c>
      <c r="CF286" s="59">
        <f t="shared" si="348"/>
        <v>0.022463</v>
      </c>
      <c r="CG286" s="59">
        <f t="shared" si="348"/>
        <v>0.027</v>
      </c>
      <c r="CH286" s="59">
        <f t="shared" si="348"/>
        <v>0.022188</v>
      </c>
      <c r="CI286" s="59">
        <f t="shared" si="348"/>
        <v>0.02418</v>
      </c>
      <c r="CJ286" s="59">
        <f t="shared" si="348"/>
        <v>0.023469</v>
      </c>
      <c r="CK286" s="59">
        <f t="shared" si="348"/>
        <v>0.006601</v>
      </c>
      <c r="CL286" s="59">
        <f t="shared" si="348"/>
        <v>0.008228999999999998</v>
      </c>
      <c r="CM286" s="59">
        <f t="shared" si="348"/>
        <v>0.002274</v>
      </c>
      <c r="CN286" s="59">
        <f t="shared" si="348"/>
        <v>0.027</v>
      </c>
      <c r="CO286" s="59">
        <f t="shared" si="348"/>
        <v>0.022359999999999998</v>
      </c>
      <c r="CP286" s="59">
        <f t="shared" si="348"/>
        <v>0.020548999999999998</v>
      </c>
      <c r="CQ286" s="59">
        <f t="shared" si="348"/>
        <v>0.012426999999999999</v>
      </c>
      <c r="CR286" s="59">
        <f t="shared" si="348"/>
        <v>0.0016799999999999999</v>
      </c>
      <c r="CS286" s="59">
        <f t="shared" si="348"/>
        <v>0.022658</v>
      </c>
      <c r="CT286" s="59">
        <f t="shared" si="348"/>
        <v>0.00852</v>
      </c>
      <c r="CU286" s="59">
        <f t="shared" si="348"/>
        <v>0.019615999999999998</v>
      </c>
      <c r="CV286" s="59">
        <f t="shared" si="348"/>
        <v>0.010979</v>
      </c>
      <c r="CW286" s="59">
        <f t="shared" si="348"/>
        <v>0.024152</v>
      </c>
      <c r="CX286" s="59">
        <f t="shared" si="348"/>
        <v>0.021824000000000003</v>
      </c>
      <c r="CY286" s="59">
        <f t="shared" si="348"/>
        <v>0.027</v>
      </c>
      <c r="CZ286" s="59">
        <f t="shared" si="348"/>
        <v>0.026651</v>
      </c>
      <c r="DA286" s="59">
        <f t="shared" si="348"/>
        <v>0.027</v>
      </c>
      <c r="DB286" s="59">
        <f t="shared" si="348"/>
        <v>0.027</v>
      </c>
      <c r="DC286" s="59">
        <f t="shared" si="348"/>
        <v>0.017418</v>
      </c>
      <c r="DD286" s="59">
        <f t="shared" si="348"/>
        <v>0.004684</v>
      </c>
      <c r="DE286" s="59">
        <f t="shared" si="348"/>
        <v>0.01145</v>
      </c>
      <c r="DF286" s="59">
        <f t="shared" si="348"/>
        <v>0.024214</v>
      </c>
      <c r="DG286" s="59">
        <f t="shared" si="348"/>
        <v>0.020453</v>
      </c>
      <c r="DH286" s="59">
        <f t="shared" si="348"/>
        <v>0.020516</v>
      </c>
      <c r="DI286" s="59">
        <f t="shared" si="348"/>
        <v>0.018844999999999997</v>
      </c>
      <c r="DJ286" s="59">
        <f t="shared" si="348"/>
        <v>0.020883</v>
      </c>
      <c r="DK286" s="59">
        <f t="shared" si="348"/>
        <v>0.015658</v>
      </c>
      <c r="DL286" s="59">
        <f t="shared" si="348"/>
        <v>0.021967</v>
      </c>
      <c r="DM286" s="59">
        <f t="shared" si="348"/>
        <v>0.019899</v>
      </c>
      <c r="DN286" s="59">
        <f t="shared" si="348"/>
        <v>0.027</v>
      </c>
      <c r="DO286" s="59">
        <f t="shared" si="348"/>
        <v>0.027</v>
      </c>
      <c r="DP286" s="59">
        <f t="shared" si="348"/>
        <v>0.027</v>
      </c>
      <c r="DQ286" s="59">
        <f t="shared" si="348"/>
        <v>0.025885000000000002</v>
      </c>
      <c r="DR286" s="59">
        <f t="shared" si="348"/>
        <v>0.024417</v>
      </c>
      <c r="DS286" s="59">
        <f t="shared" si="348"/>
        <v>0.025924</v>
      </c>
      <c r="DT286" s="59">
        <f t="shared" si="348"/>
        <v>0.021729</v>
      </c>
      <c r="DU286" s="59">
        <f t="shared" si="348"/>
        <v>0.027</v>
      </c>
      <c r="DV286" s="59">
        <f t="shared" si="348"/>
        <v>0.027</v>
      </c>
      <c r="DW286" s="59">
        <f t="shared" si="348"/>
        <v>0.021997</v>
      </c>
      <c r="DX286" s="59">
        <f t="shared" si="348"/>
        <v>0.018931</v>
      </c>
      <c r="DY286" s="59">
        <f t="shared" si="348"/>
        <v>0.012928</v>
      </c>
      <c r="DZ286" s="59">
        <f t="shared" si="348"/>
        <v>0.017662</v>
      </c>
      <c r="EA286" s="59">
        <f aca="true" t="shared" si="349" ref="EA286:FU286">+EA248</f>
        <v>0.011712</v>
      </c>
      <c r="EB286" s="59">
        <f t="shared" si="349"/>
        <v>0.027</v>
      </c>
      <c r="EC286" s="59">
        <f t="shared" si="349"/>
        <v>0.026621</v>
      </c>
      <c r="ED286" s="59">
        <f t="shared" si="349"/>
        <v>0.0043159999999999995</v>
      </c>
      <c r="EE286" s="59">
        <f t="shared" si="349"/>
        <v>0.027</v>
      </c>
      <c r="EF286" s="59">
        <f t="shared" si="349"/>
        <v>0.019594999999999998</v>
      </c>
      <c r="EG286" s="59">
        <f t="shared" si="349"/>
        <v>0.026536</v>
      </c>
      <c r="EH286" s="59">
        <f t="shared" si="349"/>
        <v>0.025053000000000002</v>
      </c>
      <c r="EI286" s="59">
        <f t="shared" si="349"/>
        <v>0.027</v>
      </c>
      <c r="EJ286" s="59">
        <f t="shared" si="349"/>
        <v>0.027</v>
      </c>
      <c r="EK286" s="59">
        <f t="shared" si="349"/>
        <v>0.007594999999999999</v>
      </c>
      <c r="EL286" s="59">
        <f t="shared" si="349"/>
        <v>0.0021160000000000003</v>
      </c>
      <c r="EM286" s="59">
        <f t="shared" si="349"/>
        <v>0.016308</v>
      </c>
      <c r="EN286" s="59">
        <f t="shared" si="349"/>
        <v>0.027</v>
      </c>
      <c r="EO286" s="59">
        <f t="shared" si="349"/>
        <v>0.027</v>
      </c>
      <c r="EP286" s="59">
        <f t="shared" si="349"/>
        <v>0.020586</v>
      </c>
      <c r="EQ286" s="59">
        <f t="shared" si="349"/>
        <v>0.010265</v>
      </c>
      <c r="ER286" s="59">
        <f t="shared" si="349"/>
        <v>0.020194</v>
      </c>
      <c r="ES286" s="59">
        <f t="shared" si="349"/>
        <v>0.023558</v>
      </c>
      <c r="ET286" s="59">
        <f t="shared" si="349"/>
        <v>0.027</v>
      </c>
      <c r="EU286" s="59">
        <f t="shared" si="349"/>
        <v>0.027</v>
      </c>
      <c r="EV286" s="59">
        <f t="shared" si="349"/>
        <v>0.010964999999999999</v>
      </c>
      <c r="EW286" s="59">
        <f t="shared" si="349"/>
        <v>0.006053</v>
      </c>
      <c r="EX286" s="59">
        <f t="shared" si="349"/>
        <v>0.00391</v>
      </c>
      <c r="EY286" s="59">
        <f t="shared" si="349"/>
        <v>0.027</v>
      </c>
      <c r="EZ286" s="59">
        <f t="shared" si="349"/>
        <v>0.022942</v>
      </c>
      <c r="FA286" s="59">
        <f t="shared" si="349"/>
        <v>0.010542</v>
      </c>
      <c r="FB286" s="59">
        <f t="shared" si="349"/>
        <v>0.011505000000000001</v>
      </c>
      <c r="FC286" s="59">
        <f t="shared" si="349"/>
        <v>0.02255</v>
      </c>
      <c r="FD286" s="59">
        <f t="shared" si="349"/>
        <v>0.024437999999999998</v>
      </c>
      <c r="FE286" s="59">
        <f t="shared" si="349"/>
        <v>0.014181</v>
      </c>
      <c r="FF286" s="59">
        <f t="shared" si="349"/>
        <v>0.027</v>
      </c>
      <c r="FG286" s="59">
        <f t="shared" si="349"/>
        <v>0.027</v>
      </c>
      <c r="FH286" s="59">
        <f t="shared" si="349"/>
        <v>0.019771999999999998</v>
      </c>
      <c r="FI286" s="59">
        <f t="shared" si="349"/>
        <v>0.0062</v>
      </c>
      <c r="FJ286" s="59">
        <f t="shared" si="349"/>
        <v>0.019438</v>
      </c>
      <c r="FK286" s="59">
        <f t="shared" si="349"/>
        <v>0.010845</v>
      </c>
      <c r="FL286" s="59">
        <f t="shared" si="349"/>
        <v>0.027</v>
      </c>
      <c r="FM286" s="59">
        <f t="shared" si="349"/>
        <v>0.018414</v>
      </c>
      <c r="FN286" s="59">
        <f t="shared" si="349"/>
        <v>0.027</v>
      </c>
      <c r="FO286" s="59">
        <f t="shared" si="349"/>
        <v>0.008347</v>
      </c>
      <c r="FP286" s="59">
        <f t="shared" si="349"/>
        <v>0.012143000000000001</v>
      </c>
      <c r="FQ286" s="59">
        <f t="shared" si="349"/>
        <v>0.01688</v>
      </c>
      <c r="FR286" s="59">
        <f t="shared" si="349"/>
        <v>0.011564999999999999</v>
      </c>
      <c r="FS286" s="59">
        <f t="shared" si="349"/>
        <v>0.018299</v>
      </c>
      <c r="FT286" s="59">
        <f t="shared" si="349"/>
        <v>0.016201</v>
      </c>
      <c r="FU286" s="59">
        <f t="shared" si="349"/>
        <v>0.018345</v>
      </c>
      <c r="FV286" s="59">
        <f>+FV248</f>
        <v>0.015032</v>
      </c>
      <c r="FW286" s="59">
        <f>+FW248</f>
        <v>0.021498</v>
      </c>
      <c r="FX286" s="59">
        <f>+FX248</f>
        <v>0.019675</v>
      </c>
      <c r="FY286" s="59"/>
      <c r="FZ286" s="40"/>
      <c r="GA286" s="40"/>
      <c r="GB286" s="40"/>
      <c r="GC286" s="40"/>
      <c r="GD286" s="40"/>
      <c r="GG286" s="128"/>
    </row>
    <row r="287" spans="1:189" ht="15">
      <c r="A287" s="3" t="s">
        <v>642</v>
      </c>
      <c r="B287" s="5" t="s">
        <v>643</v>
      </c>
      <c r="C287" s="59">
        <f aca="true" t="shared" si="350" ref="C287:BN287">+C259</f>
        <v>0</v>
      </c>
      <c r="D287" s="59">
        <f t="shared" si="350"/>
        <v>0</v>
      </c>
      <c r="E287" s="59">
        <f t="shared" si="350"/>
        <v>0</v>
      </c>
      <c r="F287" s="59">
        <f t="shared" si="350"/>
        <v>0</v>
      </c>
      <c r="G287" s="59">
        <f t="shared" si="350"/>
        <v>0</v>
      </c>
      <c r="H287" s="59">
        <f t="shared" si="350"/>
        <v>0</v>
      </c>
      <c r="I287" s="59">
        <f t="shared" si="350"/>
        <v>0</v>
      </c>
      <c r="J287" s="59">
        <f t="shared" si="350"/>
        <v>0</v>
      </c>
      <c r="K287" s="59">
        <f t="shared" si="350"/>
        <v>0</v>
      </c>
      <c r="L287" s="59">
        <f t="shared" si="350"/>
        <v>0</v>
      </c>
      <c r="M287" s="59">
        <f t="shared" si="350"/>
        <v>0</v>
      </c>
      <c r="N287" s="59">
        <f t="shared" si="350"/>
        <v>0</v>
      </c>
      <c r="O287" s="59">
        <f t="shared" si="350"/>
        <v>0</v>
      </c>
      <c r="P287" s="59">
        <f t="shared" si="350"/>
        <v>0</v>
      </c>
      <c r="Q287" s="59">
        <f t="shared" si="350"/>
        <v>0</v>
      </c>
      <c r="R287" s="59">
        <f t="shared" si="350"/>
        <v>0</v>
      </c>
      <c r="S287" s="59">
        <f t="shared" si="350"/>
        <v>0</v>
      </c>
      <c r="T287" s="59">
        <f t="shared" si="350"/>
        <v>0</v>
      </c>
      <c r="U287" s="59">
        <f t="shared" si="350"/>
        <v>0</v>
      </c>
      <c r="V287" s="59">
        <f t="shared" si="350"/>
        <v>0</v>
      </c>
      <c r="W287" s="58">
        <f t="shared" si="350"/>
        <v>0</v>
      </c>
      <c r="X287" s="59">
        <f t="shared" si="350"/>
        <v>0</v>
      </c>
      <c r="Y287" s="59">
        <f t="shared" si="350"/>
        <v>0</v>
      </c>
      <c r="Z287" s="59">
        <f t="shared" si="350"/>
        <v>0</v>
      </c>
      <c r="AA287" s="59">
        <f t="shared" si="350"/>
        <v>0</v>
      </c>
      <c r="AB287" s="59">
        <f t="shared" si="350"/>
        <v>0</v>
      </c>
      <c r="AC287" s="59">
        <f t="shared" si="350"/>
        <v>0</v>
      </c>
      <c r="AD287" s="59">
        <f t="shared" si="350"/>
        <v>0</v>
      </c>
      <c r="AE287" s="59">
        <f t="shared" si="350"/>
        <v>0</v>
      </c>
      <c r="AF287" s="59">
        <f t="shared" si="350"/>
        <v>0</v>
      </c>
      <c r="AG287" s="59">
        <f t="shared" si="350"/>
        <v>0.000709</v>
      </c>
      <c r="AH287" s="59">
        <f t="shared" si="350"/>
        <v>0</v>
      </c>
      <c r="AI287" s="59">
        <f t="shared" si="350"/>
        <v>0</v>
      </c>
      <c r="AJ287" s="59">
        <f t="shared" si="350"/>
        <v>0</v>
      </c>
      <c r="AK287" s="59">
        <f t="shared" si="350"/>
        <v>0</v>
      </c>
      <c r="AL287" s="59">
        <f t="shared" si="350"/>
        <v>0</v>
      </c>
      <c r="AM287" s="59">
        <f t="shared" si="350"/>
        <v>0</v>
      </c>
      <c r="AN287" s="59">
        <f t="shared" si="350"/>
        <v>0</v>
      </c>
      <c r="AO287" s="59">
        <f t="shared" si="350"/>
        <v>0</v>
      </c>
      <c r="AP287" s="59">
        <f t="shared" si="350"/>
        <v>0</v>
      </c>
      <c r="AQ287" s="59">
        <f t="shared" si="350"/>
        <v>0</v>
      </c>
      <c r="AR287" s="59">
        <f t="shared" si="350"/>
        <v>0</v>
      </c>
      <c r="AS287" s="59">
        <f t="shared" si="350"/>
        <v>0</v>
      </c>
      <c r="AT287" s="59">
        <f t="shared" si="350"/>
        <v>0</v>
      </c>
      <c r="AU287" s="59">
        <f t="shared" si="350"/>
        <v>0</v>
      </c>
      <c r="AV287" s="59">
        <f t="shared" si="350"/>
        <v>0</v>
      </c>
      <c r="AW287" s="59">
        <f t="shared" si="350"/>
        <v>0</v>
      </c>
      <c r="AX287" s="59">
        <f t="shared" si="350"/>
        <v>0</v>
      </c>
      <c r="AY287" s="59">
        <f t="shared" si="350"/>
        <v>0</v>
      </c>
      <c r="AZ287" s="59">
        <f t="shared" si="350"/>
        <v>0</v>
      </c>
      <c r="BA287" s="59">
        <f t="shared" si="350"/>
        <v>0</v>
      </c>
      <c r="BB287" s="59">
        <f t="shared" si="350"/>
        <v>0</v>
      </c>
      <c r="BC287" s="59">
        <f t="shared" si="350"/>
        <v>0</v>
      </c>
      <c r="BD287" s="59">
        <f t="shared" si="350"/>
        <v>0</v>
      </c>
      <c r="BE287" s="59">
        <f t="shared" si="350"/>
        <v>0</v>
      </c>
      <c r="BF287" s="59">
        <f t="shared" si="350"/>
        <v>0</v>
      </c>
      <c r="BG287" s="59">
        <f t="shared" si="350"/>
        <v>0</v>
      </c>
      <c r="BH287" s="59">
        <f t="shared" si="350"/>
        <v>0</v>
      </c>
      <c r="BI287" s="59">
        <f t="shared" si="350"/>
        <v>0</v>
      </c>
      <c r="BJ287" s="59">
        <f t="shared" si="350"/>
        <v>0</v>
      </c>
      <c r="BK287" s="59">
        <f t="shared" si="350"/>
        <v>0</v>
      </c>
      <c r="BL287" s="59">
        <f t="shared" si="350"/>
        <v>0</v>
      </c>
      <c r="BM287" s="59">
        <f t="shared" si="350"/>
        <v>0</v>
      </c>
      <c r="BN287" s="59">
        <f t="shared" si="350"/>
        <v>0</v>
      </c>
      <c r="BO287" s="59">
        <f aca="true" t="shared" si="351" ref="BO287:DZ287">+BO259</f>
        <v>0</v>
      </c>
      <c r="BP287" s="59">
        <f t="shared" si="351"/>
        <v>0</v>
      </c>
      <c r="BQ287" s="59">
        <f t="shared" si="351"/>
        <v>0</v>
      </c>
      <c r="BR287" s="59">
        <f t="shared" si="351"/>
        <v>0</v>
      </c>
      <c r="BS287" s="59">
        <f t="shared" si="351"/>
        <v>0</v>
      </c>
      <c r="BT287" s="59">
        <f t="shared" si="351"/>
        <v>0</v>
      </c>
      <c r="BU287" s="59">
        <f t="shared" si="351"/>
        <v>0.000522</v>
      </c>
      <c r="BV287" s="59">
        <f t="shared" si="351"/>
        <v>0</v>
      </c>
      <c r="BW287" s="59">
        <f t="shared" si="351"/>
        <v>0</v>
      </c>
      <c r="BX287" s="59">
        <f t="shared" si="351"/>
        <v>0</v>
      </c>
      <c r="BY287" s="59">
        <f t="shared" si="351"/>
        <v>0</v>
      </c>
      <c r="BZ287" s="59">
        <f t="shared" si="351"/>
        <v>0</v>
      </c>
      <c r="CA287" s="59">
        <f t="shared" si="351"/>
        <v>0</v>
      </c>
      <c r="CB287" s="59">
        <f t="shared" si="351"/>
        <v>0</v>
      </c>
      <c r="CC287" s="59">
        <f t="shared" si="351"/>
        <v>0</v>
      </c>
      <c r="CD287" s="59">
        <f t="shared" si="351"/>
        <v>0</v>
      </c>
      <c r="CE287" s="59">
        <f t="shared" si="351"/>
        <v>0</v>
      </c>
      <c r="CF287" s="59">
        <f t="shared" si="351"/>
        <v>0</v>
      </c>
      <c r="CG287" s="59">
        <f t="shared" si="351"/>
        <v>0</v>
      </c>
      <c r="CH287" s="59">
        <f t="shared" si="351"/>
        <v>0</v>
      </c>
      <c r="CI287" s="59">
        <f t="shared" si="351"/>
        <v>0</v>
      </c>
      <c r="CJ287" s="59">
        <f t="shared" si="351"/>
        <v>0</v>
      </c>
      <c r="CK287" s="59">
        <f t="shared" si="351"/>
        <v>0</v>
      </c>
      <c r="CL287" s="59">
        <f t="shared" si="351"/>
        <v>0</v>
      </c>
      <c r="CM287" s="59">
        <f t="shared" si="351"/>
        <v>0</v>
      </c>
      <c r="CN287" s="59">
        <f t="shared" si="351"/>
        <v>0</v>
      </c>
      <c r="CO287" s="59">
        <f t="shared" si="351"/>
        <v>0</v>
      </c>
      <c r="CP287" s="59">
        <f t="shared" si="351"/>
        <v>0</v>
      </c>
      <c r="CQ287" s="59">
        <f t="shared" si="351"/>
        <v>0</v>
      </c>
      <c r="CR287" s="59">
        <f t="shared" si="351"/>
        <v>0</v>
      </c>
      <c r="CS287" s="59">
        <f t="shared" si="351"/>
        <v>0</v>
      </c>
      <c r="CT287" s="59">
        <f t="shared" si="351"/>
        <v>0</v>
      </c>
      <c r="CU287" s="59">
        <f t="shared" si="351"/>
        <v>0</v>
      </c>
      <c r="CV287" s="59">
        <f t="shared" si="351"/>
        <v>0</v>
      </c>
      <c r="CW287" s="59">
        <f t="shared" si="351"/>
        <v>0</v>
      </c>
      <c r="CX287" s="59">
        <f t="shared" si="351"/>
        <v>0</v>
      </c>
      <c r="CY287" s="59">
        <f t="shared" si="351"/>
        <v>0</v>
      </c>
      <c r="CZ287" s="59">
        <f t="shared" si="351"/>
        <v>0</v>
      </c>
      <c r="DA287" s="59">
        <f t="shared" si="351"/>
        <v>0</v>
      </c>
      <c r="DB287" s="59">
        <f t="shared" si="351"/>
        <v>0</v>
      </c>
      <c r="DC287" s="59">
        <f t="shared" si="351"/>
        <v>0</v>
      </c>
      <c r="DD287" s="59">
        <f t="shared" si="351"/>
        <v>0.000129</v>
      </c>
      <c r="DE287" s="59">
        <f t="shared" si="351"/>
        <v>0</v>
      </c>
      <c r="DF287" s="59">
        <f t="shared" si="351"/>
        <v>0</v>
      </c>
      <c r="DG287" s="59">
        <f t="shared" si="351"/>
        <v>0</v>
      </c>
      <c r="DH287" s="59">
        <f t="shared" si="351"/>
        <v>0</v>
      </c>
      <c r="DI287" s="59">
        <f t="shared" si="351"/>
        <v>0</v>
      </c>
      <c r="DJ287" s="59">
        <f t="shared" si="351"/>
        <v>0</v>
      </c>
      <c r="DK287" s="59">
        <f t="shared" si="351"/>
        <v>0</v>
      </c>
      <c r="DL287" s="59">
        <f t="shared" si="351"/>
        <v>0</v>
      </c>
      <c r="DM287" s="59">
        <f t="shared" si="351"/>
        <v>0</v>
      </c>
      <c r="DN287" s="59">
        <f t="shared" si="351"/>
        <v>0</v>
      </c>
      <c r="DO287" s="59">
        <f t="shared" si="351"/>
        <v>0</v>
      </c>
      <c r="DP287" s="59">
        <f t="shared" si="351"/>
        <v>0</v>
      </c>
      <c r="DQ287" s="59">
        <f t="shared" si="351"/>
        <v>0</v>
      </c>
      <c r="DR287" s="59">
        <f t="shared" si="351"/>
        <v>0</v>
      </c>
      <c r="DS287" s="59">
        <f t="shared" si="351"/>
        <v>0</v>
      </c>
      <c r="DT287" s="59">
        <f t="shared" si="351"/>
        <v>0</v>
      </c>
      <c r="DU287" s="59">
        <f t="shared" si="351"/>
        <v>0</v>
      </c>
      <c r="DV287" s="59">
        <f t="shared" si="351"/>
        <v>0</v>
      </c>
      <c r="DW287" s="59">
        <f t="shared" si="351"/>
        <v>0</v>
      </c>
      <c r="DX287" s="59">
        <f t="shared" si="351"/>
        <v>0</v>
      </c>
      <c r="DY287" s="59">
        <f t="shared" si="351"/>
        <v>0</v>
      </c>
      <c r="DZ287" s="59">
        <f t="shared" si="351"/>
        <v>0</v>
      </c>
      <c r="EA287" s="59">
        <f aca="true" t="shared" si="352" ref="EA287:FU287">+EA259</f>
        <v>0.00046100000000000004</v>
      </c>
      <c r="EB287" s="59">
        <f t="shared" si="352"/>
        <v>0</v>
      </c>
      <c r="EC287" s="59">
        <f t="shared" si="352"/>
        <v>0</v>
      </c>
      <c r="ED287" s="59">
        <f t="shared" si="352"/>
        <v>9.6E-05</v>
      </c>
      <c r="EE287" s="59">
        <f t="shared" si="352"/>
        <v>0</v>
      </c>
      <c r="EF287" s="59">
        <f t="shared" si="352"/>
        <v>0</v>
      </c>
      <c r="EG287" s="59">
        <f t="shared" si="352"/>
        <v>0</v>
      </c>
      <c r="EH287" s="59">
        <f t="shared" si="352"/>
        <v>0</v>
      </c>
      <c r="EI287" s="59">
        <f t="shared" si="352"/>
        <v>0</v>
      </c>
      <c r="EJ287" s="59">
        <f t="shared" si="352"/>
        <v>0</v>
      </c>
      <c r="EK287" s="59">
        <f t="shared" si="352"/>
        <v>0.000317</v>
      </c>
      <c r="EL287" s="59">
        <f t="shared" si="352"/>
        <v>0</v>
      </c>
      <c r="EM287" s="59">
        <f t="shared" si="352"/>
        <v>0</v>
      </c>
      <c r="EN287" s="59">
        <f t="shared" si="352"/>
        <v>0</v>
      </c>
      <c r="EO287" s="59">
        <f t="shared" si="352"/>
        <v>0</v>
      </c>
      <c r="EP287" s="59">
        <f t="shared" si="352"/>
        <v>0</v>
      </c>
      <c r="EQ287" s="59">
        <f t="shared" si="352"/>
        <v>0</v>
      </c>
      <c r="ER287" s="59">
        <f t="shared" si="352"/>
        <v>0.001089</v>
      </c>
      <c r="ES287" s="59">
        <f t="shared" si="352"/>
        <v>0</v>
      </c>
      <c r="ET287" s="59">
        <f t="shared" si="352"/>
        <v>0</v>
      </c>
      <c r="EU287" s="59">
        <f t="shared" si="352"/>
        <v>0</v>
      </c>
      <c r="EV287" s="59">
        <f t="shared" si="352"/>
        <v>0</v>
      </c>
      <c r="EW287" s="59">
        <f t="shared" si="352"/>
        <v>0</v>
      </c>
      <c r="EX287" s="59">
        <f t="shared" si="352"/>
        <v>0</v>
      </c>
      <c r="EY287" s="59">
        <f t="shared" si="352"/>
        <v>0</v>
      </c>
      <c r="EZ287" s="59">
        <f t="shared" si="352"/>
        <v>0</v>
      </c>
      <c r="FA287" s="59">
        <f t="shared" si="352"/>
        <v>0.000124</v>
      </c>
      <c r="FB287" s="59">
        <f t="shared" si="352"/>
        <v>0</v>
      </c>
      <c r="FC287" s="59">
        <f t="shared" si="352"/>
        <v>0</v>
      </c>
      <c r="FD287" s="59">
        <f t="shared" si="352"/>
        <v>0</v>
      </c>
      <c r="FE287" s="59">
        <f t="shared" si="352"/>
        <v>0</v>
      </c>
      <c r="FF287" s="59">
        <f t="shared" si="352"/>
        <v>0</v>
      </c>
      <c r="FG287" s="59">
        <f t="shared" si="352"/>
        <v>0</v>
      </c>
      <c r="FH287" s="59">
        <f t="shared" si="352"/>
        <v>0</v>
      </c>
      <c r="FI287" s="59">
        <f t="shared" si="352"/>
        <v>0</v>
      </c>
      <c r="FJ287" s="59">
        <f t="shared" si="352"/>
        <v>0</v>
      </c>
      <c r="FK287" s="59">
        <f t="shared" si="352"/>
        <v>0</v>
      </c>
      <c r="FL287" s="59">
        <f t="shared" si="352"/>
        <v>0</v>
      </c>
      <c r="FM287" s="59">
        <f t="shared" si="352"/>
        <v>0</v>
      </c>
      <c r="FN287" s="59">
        <f t="shared" si="352"/>
        <v>0</v>
      </c>
      <c r="FO287" s="59">
        <f t="shared" si="352"/>
        <v>0</v>
      </c>
      <c r="FP287" s="59">
        <f t="shared" si="352"/>
        <v>0</v>
      </c>
      <c r="FQ287" s="59">
        <f t="shared" si="352"/>
        <v>0</v>
      </c>
      <c r="FR287" s="59">
        <f t="shared" si="352"/>
        <v>0</v>
      </c>
      <c r="FS287" s="59">
        <f t="shared" si="352"/>
        <v>0</v>
      </c>
      <c r="FT287" s="59">
        <f t="shared" si="352"/>
        <v>0.000675</v>
      </c>
      <c r="FU287" s="59">
        <f t="shared" si="352"/>
        <v>0</v>
      </c>
      <c r="FV287" s="59">
        <f>+FV259</f>
        <v>0</v>
      </c>
      <c r="FW287" s="59">
        <f>+FW259</f>
        <v>0</v>
      </c>
      <c r="FX287" s="59">
        <f>+FX259</f>
        <v>0</v>
      </c>
      <c r="FY287" s="59"/>
      <c r="FZ287" s="40"/>
      <c r="GA287" s="40"/>
      <c r="GB287" s="40"/>
      <c r="GC287" s="40"/>
      <c r="GD287" s="40"/>
      <c r="GG287" s="128"/>
    </row>
    <row r="288" spans="1:189" ht="15">
      <c r="A288" s="3" t="s">
        <v>644</v>
      </c>
      <c r="B288" s="5" t="s">
        <v>645</v>
      </c>
      <c r="C288" s="59">
        <f aca="true" t="shared" si="353" ref="C288:BN288">ROUND((C76/C41),6)</f>
        <v>0.00045</v>
      </c>
      <c r="D288" s="59">
        <f t="shared" si="353"/>
        <v>0</v>
      </c>
      <c r="E288" s="59">
        <f t="shared" si="353"/>
        <v>0</v>
      </c>
      <c r="F288" s="59">
        <f t="shared" si="353"/>
        <v>0</v>
      </c>
      <c r="G288" s="59">
        <f t="shared" si="353"/>
        <v>0</v>
      </c>
      <c r="H288" s="59">
        <f t="shared" si="353"/>
        <v>0</v>
      </c>
      <c r="I288" s="59">
        <f t="shared" si="353"/>
        <v>0.001003</v>
      </c>
      <c r="J288" s="59">
        <f t="shared" si="353"/>
        <v>0</v>
      </c>
      <c r="K288" s="59">
        <f t="shared" si="353"/>
        <v>0</v>
      </c>
      <c r="L288" s="59">
        <f t="shared" si="353"/>
        <v>0</v>
      </c>
      <c r="M288" s="59">
        <f t="shared" si="353"/>
        <v>0</v>
      </c>
      <c r="N288" s="59">
        <f t="shared" si="353"/>
        <v>0.001363</v>
      </c>
      <c r="O288" s="59">
        <f t="shared" si="353"/>
        <v>0.001742</v>
      </c>
      <c r="P288" s="59">
        <f t="shared" si="353"/>
        <v>0.000293</v>
      </c>
      <c r="Q288" s="59">
        <f t="shared" si="353"/>
        <v>0</v>
      </c>
      <c r="R288" s="59">
        <f t="shared" si="353"/>
        <v>0</v>
      </c>
      <c r="S288" s="59">
        <f t="shared" si="353"/>
        <v>0</v>
      </c>
      <c r="T288" s="59">
        <f t="shared" si="353"/>
        <v>0</v>
      </c>
      <c r="U288" s="59">
        <f t="shared" si="353"/>
        <v>0</v>
      </c>
      <c r="V288" s="59">
        <f t="shared" si="353"/>
        <v>0</v>
      </c>
      <c r="W288" s="58">
        <f t="shared" si="353"/>
        <v>0</v>
      </c>
      <c r="X288" s="59">
        <f t="shared" si="353"/>
        <v>0.000396</v>
      </c>
      <c r="Y288" s="59">
        <f t="shared" si="353"/>
        <v>0</v>
      </c>
      <c r="Z288" s="59">
        <f t="shared" si="353"/>
        <v>0.006961</v>
      </c>
      <c r="AA288" s="59">
        <f t="shared" si="353"/>
        <v>0</v>
      </c>
      <c r="AB288" s="59">
        <f t="shared" si="353"/>
        <v>0</v>
      </c>
      <c r="AC288" s="59">
        <f t="shared" si="353"/>
        <v>0</v>
      </c>
      <c r="AD288" s="59">
        <f t="shared" si="353"/>
        <v>0</v>
      </c>
      <c r="AE288" s="59">
        <f t="shared" si="353"/>
        <v>0.001052</v>
      </c>
      <c r="AF288" s="59">
        <f t="shared" si="353"/>
        <v>0</v>
      </c>
      <c r="AG288" s="59">
        <f t="shared" si="353"/>
        <v>0</v>
      </c>
      <c r="AH288" s="59">
        <f t="shared" si="353"/>
        <v>0.008277</v>
      </c>
      <c r="AI288" s="59">
        <f t="shared" si="353"/>
        <v>0</v>
      </c>
      <c r="AJ288" s="59">
        <f t="shared" si="353"/>
        <v>0</v>
      </c>
      <c r="AK288" s="59">
        <f t="shared" si="353"/>
        <v>0</v>
      </c>
      <c r="AL288" s="59">
        <f t="shared" si="353"/>
        <v>0</v>
      </c>
      <c r="AM288" s="59">
        <f t="shared" si="353"/>
        <v>0</v>
      </c>
      <c r="AN288" s="59">
        <f t="shared" si="353"/>
        <v>0</v>
      </c>
      <c r="AO288" s="59">
        <f t="shared" si="353"/>
        <v>0</v>
      </c>
      <c r="AP288" s="59">
        <f t="shared" si="353"/>
        <v>0</v>
      </c>
      <c r="AQ288" s="59">
        <f t="shared" si="353"/>
        <v>0</v>
      </c>
      <c r="AR288" s="59">
        <f t="shared" si="353"/>
        <v>0</v>
      </c>
      <c r="AS288" s="59">
        <f t="shared" si="353"/>
        <v>0.000648</v>
      </c>
      <c r="AT288" s="59">
        <f t="shared" si="353"/>
        <v>0</v>
      </c>
      <c r="AU288" s="59">
        <f t="shared" si="353"/>
        <v>0</v>
      </c>
      <c r="AV288" s="59">
        <f t="shared" si="353"/>
        <v>0</v>
      </c>
      <c r="AW288" s="59">
        <f t="shared" si="353"/>
        <v>0</v>
      </c>
      <c r="AX288" s="59">
        <f t="shared" si="353"/>
        <v>0</v>
      </c>
      <c r="AY288" s="59">
        <f t="shared" si="353"/>
        <v>0</v>
      </c>
      <c r="AZ288" s="59">
        <f t="shared" si="353"/>
        <v>0</v>
      </c>
      <c r="BA288" s="59">
        <f t="shared" si="353"/>
        <v>0</v>
      </c>
      <c r="BB288" s="59">
        <f t="shared" si="353"/>
        <v>0</v>
      </c>
      <c r="BC288" s="59">
        <f t="shared" si="353"/>
        <v>0</v>
      </c>
      <c r="BD288" s="59">
        <f t="shared" si="353"/>
        <v>0</v>
      </c>
      <c r="BE288" s="59">
        <f t="shared" si="353"/>
        <v>0</v>
      </c>
      <c r="BF288" s="59">
        <f t="shared" si="353"/>
        <v>0</v>
      </c>
      <c r="BG288" s="59">
        <f t="shared" si="353"/>
        <v>0</v>
      </c>
      <c r="BH288" s="59">
        <f t="shared" si="353"/>
        <v>0</v>
      </c>
      <c r="BI288" s="59">
        <f t="shared" si="353"/>
        <v>0</v>
      </c>
      <c r="BJ288" s="59">
        <f t="shared" si="353"/>
        <v>0</v>
      </c>
      <c r="BK288" s="59">
        <f t="shared" si="353"/>
        <v>0</v>
      </c>
      <c r="BL288" s="59">
        <f t="shared" si="353"/>
        <v>0</v>
      </c>
      <c r="BM288" s="59">
        <f t="shared" si="353"/>
        <v>0.002679</v>
      </c>
      <c r="BN288" s="59">
        <f t="shared" si="353"/>
        <v>0</v>
      </c>
      <c r="BO288" s="59">
        <f aca="true" t="shared" si="354" ref="BO288:DZ288">ROUND((BO76/BO41),6)</f>
        <v>0</v>
      </c>
      <c r="BP288" s="59">
        <f t="shared" si="354"/>
        <v>0</v>
      </c>
      <c r="BQ288" s="59">
        <f t="shared" si="354"/>
        <v>0</v>
      </c>
      <c r="BR288" s="59">
        <f t="shared" si="354"/>
        <v>0</v>
      </c>
      <c r="BS288" s="59">
        <f t="shared" si="354"/>
        <v>0</v>
      </c>
      <c r="BT288" s="59">
        <f t="shared" si="354"/>
        <v>0</v>
      </c>
      <c r="BU288" s="59">
        <f t="shared" si="354"/>
        <v>0</v>
      </c>
      <c r="BV288" s="59">
        <f t="shared" si="354"/>
        <v>0.001126</v>
      </c>
      <c r="BW288" s="59">
        <f t="shared" si="354"/>
        <v>0</v>
      </c>
      <c r="BX288" s="59">
        <f t="shared" si="354"/>
        <v>0</v>
      </c>
      <c r="BY288" s="59">
        <f t="shared" si="354"/>
        <v>0</v>
      </c>
      <c r="BZ288" s="59">
        <f t="shared" si="354"/>
        <v>0</v>
      </c>
      <c r="CA288" s="59">
        <f t="shared" si="354"/>
        <v>0</v>
      </c>
      <c r="CB288" s="59">
        <f t="shared" si="354"/>
        <v>0</v>
      </c>
      <c r="CC288" s="59">
        <f t="shared" si="354"/>
        <v>0</v>
      </c>
      <c r="CD288" s="59">
        <f t="shared" si="354"/>
        <v>0.003632</v>
      </c>
      <c r="CE288" s="59">
        <f t="shared" si="354"/>
        <v>0</v>
      </c>
      <c r="CF288" s="59">
        <f t="shared" si="354"/>
        <v>0.012457</v>
      </c>
      <c r="CG288" s="59">
        <f t="shared" si="354"/>
        <v>0</v>
      </c>
      <c r="CH288" s="59">
        <f t="shared" si="354"/>
        <v>0</v>
      </c>
      <c r="CI288" s="59">
        <f t="shared" si="354"/>
        <v>0</v>
      </c>
      <c r="CJ288" s="59">
        <f t="shared" si="354"/>
        <v>0</v>
      </c>
      <c r="CK288" s="59">
        <f t="shared" si="354"/>
        <v>0.001192</v>
      </c>
      <c r="CL288" s="59">
        <f t="shared" si="354"/>
        <v>7.7E-05</v>
      </c>
      <c r="CM288" s="59">
        <f t="shared" si="354"/>
        <v>0</v>
      </c>
      <c r="CN288" s="59">
        <f t="shared" si="354"/>
        <v>0</v>
      </c>
      <c r="CO288" s="59">
        <f t="shared" si="354"/>
        <v>0</v>
      </c>
      <c r="CP288" s="59">
        <f t="shared" si="354"/>
        <v>0</v>
      </c>
      <c r="CQ288" s="59">
        <f t="shared" si="354"/>
        <v>0</v>
      </c>
      <c r="CR288" s="59">
        <f t="shared" si="354"/>
        <v>0.00015</v>
      </c>
      <c r="CS288" s="59">
        <f t="shared" si="354"/>
        <v>0</v>
      </c>
      <c r="CT288" s="59">
        <f t="shared" si="354"/>
        <v>0.00042</v>
      </c>
      <c r="CU288" s="59">
        <f t="shared" si="354"/>
        <v>0</v>
      </c>
      <c r="CV288" s="59">
        <f t="shared" si="354"/>
        <v>0.001937</v>
      </c>
      <c r="CW288" s="59">
        <f t="shared" si="354"/>
        <v>0</v>
      </c>
      <c r="CX288" s="59">
        <f t="shared" si="354"/>
        <v>0</v>
      </c>
      <c r="CY288" s="59">
        <f t="shared" si="354"/>
        <v>0</v>
      </c>
      <c r="CZ288" s="59">
        <f t="shared" si="354"/>
        <v>0</v>
      </c>
      <c r="DA288" s="59">
        <f t="shared" si="354"/>
        <v>0.002051</v>
      </c>
      <c r="DB288" s="59">
        <f t="shared" si="354"/>
        <v>0</v>
      </c>
      <c r="DC288" s="59">
        <f t="shared" si="354"/>
        <v>0.000509</v>
      </c>
      <c r="DD288" s="59">
        <f t="shared" si="354"/>
        <v>1.4E-05</v>
      </c>
      <c r="DE288" s="59">
        <f t="shared" si="354"/>
        <v>0</v>
      </c>
      <c r="DF288" s="59">
        <f t="shared" si="354"/>
        <v>0</v>
      </c>
      <c r="DG288" s="59">
        <f t="shared" si="354"/>
        <v>0</v>
      </c>
      <c r="DH288" s="59">
        <f t="shared" si="354"/>
        <v>0.000545</v>
      </c>
      <c r="DI288" s="59">
        <f t="shared" si="354"/>
        <v>0</v>
      </c>
      <c r="DJ288" s="59">
        <f t="shared" si="354"/>
        <v>0</v>
      </c>
      <c r="DK288" s="59">
        <f t="shared" si="354"/>
        <v>0</v>
      </c>
      <c r="DL288" s="59">
        <f t="shared" si="354"/>
        <v>0</v>
      </c>
      <c r="DM288" s="59">
        <f t="shared" si="354"/>
        <v>0</v>
      </c>
      <c r="DN288" s="59">
        <f t="shared" si="354"/>
        <v>0</v>
      </c>
      <c r="DO288" s="59">
        <f t="shared" si="354"/>
        <v>0</v>
      </c>
      <c r="DP288" s="59">
        <f t="shared" si="354"/>
        <v>0.000708</v>
      </c>
      <c r="DQ288" s="59">
        <f t="shared" si="354"/>
        <v>0</v>
      </c>
      <c r="DR288" s="59">
        <f t="shared" si="354"/>
        <v>0</v>
      </c>
      <c r="DS288" s="59">
        <f t="shared" si="354"/>
        <v>0</v>
      </c>
      <c r="DT288" s="59">
        <f t="shared" si="354"/>
        <v>0</v>
      </c>
      <c r="DU288" s="59">
        <f t="shared" si="354"/>
        <v>0</v>
      </c>
      <c r="DV288" s="59">
        <f t="shared" si="354"/>
        <v>0</v>
      </c>
      <c r="DW288" s="59">
        <f t="shared" si="354"/>
        <v>0</v>
      </c>
      <c r="DX288" s="59">
        <f t="shared" si="354"/>
        <v>0</v>
      </c>
      <c r="DY288" s="59">
        <f t="shared" si="354"/>
        <v>0</v>
      </c>
      <c r="DZ288" s="59">
        <f t="shared" si="354"/>
        <v>0</v>
      </c>
      <c r="EA288" s="59">
        <f aca="true" t="shared" si="355" ref="EA288:FX288">ROUND((EA76/EA41),6)</f>
        <v>0.001645</v>
      </c>
      <c r="EB288" s="59">
        <f t="shared" si="355"/>
        <v>0</v>
      </c>
      <c r="EC288" s="59">
        <f t="shared" si="355"/>
        <v>0</v>
      </c>
      <c r="ED288" s="59">
        <f t="shared" si="355"/>
        <v>0.000212</v>
      </c>
      <c r="EE288" s="59">
        <f t="shared" si="355"/>
        <v>0</v>
      </c>
      <c r="EF288" s="59">
        <f t="shared" si="355"/>
        <v>0</v>
      </c>
      <c r="EG288" s="59">
        <f t="shared" si="355"/>
        <v>0</v>
      </c>
      <c r="EH288" s="59">
        <f t="shared" si="355"/>
        <v>0</v>
      </c>
      <c r="EI288" s="59">
        <f t="shared" si="355"/>
        <v>0</v>
      </c>
      <c r="EJ288" s="59">
        <f t="shared" si="355"/>
        <v>0</v>
      </c>
      <c r="EK288" s="59">
        <f t="shared" si="355"/>
        <v>0</v>
      </c>
      <c r="EL288" s="59">
        <f t="shared" si="355"/>
        <v>0.001231</v>
      </c>
      <c r="EM288" s="59">
        <f t="shared" si="355"/>
        <v>0</v>
      </c>
      <c r="EN288" s="59">
        <f t="shared" si="355"/>
        <v>0</v>
      </c>
      <c r="EO288" s="59">
        <f t="shared" si="355"/>
        <v>0</v>
      </c>
      <c r="EP288" s="59">
        <f t="shared" si="355"/>
        <v>0</v>
      </c>
      <c r="EQ288" s="59">
        <f t="shared" si="355"/>
        <v>0.000934</v>
      </c>
      <c r="ER288" s="59">
        <f t="shared" si="355"/>
        <v>0</v>
      </c>
      <c r="ES288" s="59">
        <f t="shared" si="355"/>
        <v>0</v>
      </c>
      <c r="ET288" s="59">
        <f t="shared" si="355"/>
        <v>0</v>
      </c>
      <c r="EU288" s="59">
        <f t="shared" si="355"/>
        <v>0</v>
      </c>
      <c r="EV288" s="59">
        <f t="shared" si="355"/>
        <v>0.000336</v>
      </c>
      <c r="EW288" s="59">
        <f t="shared" si="355"/>
        <v>0</v>
      </c>
      <c r="EX288" s="59">
        <f t="shared" si="355"/>
        <v>0</v>
      </c>
      <c r="EY288" s="59">
        <f t="shared" si="355"/>
        <v>0</v>
      </c>
      <c r="EZ288" s="59">
        <f t="shared" si="355"/>
        <v>0.002464</v>
      </c>
      <c r="FA288" s="59">
        <f t="shared" si="355"/>
        <v>0.000765</v>
      </c>
      <c r="FB288" s="59">
        <f t="shared" si="355"/>
        <v>0</v>
      </c>
      <c r="FC288" s="59">
        <f t="shared" si="355"/>
        <v>0</v>
      </c>
      <c r="FD288" s="59">
        <f t="shared" si="355"/>
        <v>0</v>
      </c>
      <c r="FE288" s="59">
        <f t="shared" si="355"/>
        <v>0.000191</v>
      </c>
      <c r="FF288" s="59">
        <f t="shared" si="355"/>
        <v>0</v>
      </c>
      <c r="FG288" s="59">
        <f t="shared" si="355"/>
        <v>0</v>
      </c>
      <c r="FH288" s="59">
        <f t="shared" si="355"/>
        <v>0.003311</v>
      </c>
      <c r="FI288" s="59">
        <f t="shared" si="355"/>
        <v>0</v>
      </c>
      <c r="FJ288" s="59">
        <f t="shared" si="355"/>
        <v>0</v>
      </c>
      <c r="FK288" s="59">
        <f t="shared" si="355"/>
        <v>0.000116</v>
      </c>
      <c r="FL288" s="59">
        <f t="shared" si="355"/>
        <v>0</v>
      </c>
      <c r="FM288" s="59">
        <f t="shared" si="355"/>
        <v>0</v>
      </c>
      <c r="FN288" s="59">
        <f t="shared" si="355"/>
        <v>0</v>
      </c>
      <c r="FO288" s="59">
        <f t="shared" si="355"/>
        <v>0</v>
      </c>
      <c r="FP288" s="59">
        <f t="shared" si="355"/>
        <v>0</v>
      </c>
      <c r="FQ288" s="59">
        <f t="shared" si="355"/>
        <v>0</v>
      </c>
      <c r="FR288" s="59">
        <f t="shared" si="355"/>
        <v>0</v>
      </c>
      <c r="FS288" s="59">
        <f t="shared" si="355"/>
        <v>0</v>
      </c>
      <c r="FT288" s="59">
        <f t="shared" si="355"/>
        <v>0</v>
      </c>
      <c r="FU288" s="59">
        <f t="shared" si="355"/>
        <v>0</v>
      </c>
      <c r="FV288" s="59">
        <f t="shared" si="355"/>
        <v>0</v>
      </c>
      <c r="FW288" s="59">
        <f t="shared" si="355"/>
        <v>0</v>
      </c>
      <c r="FX288" s="59">
        <f t="shared" si="355"/>
        <v>0</v>
      </c>
      <c r="FY288" s="59"/>
      <c r="FZ288" s="40"/>
      <c r="GA288" s="40"/>
      <c r="GB288" s="40"/>
      <c r="GC288" s="40"/>
      <c r="GD288" s="40"/>
      <c r="GG288" s="128"/>
    </row>
    <row r="289" spans="1:189" ht="15">
      <c r="A289" s="2"/>
      <c r="B289" s="5" t="s">
        <v>646</v>
      </c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8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  <c r="FE289" s="59"/>
      <c r="FF289" s="59"/>
      <c r="FG289" s="59"/>
      <c r="FH289" s="59"/>
      <c r="FI289" s="59"/>
      <c r="FJ289" s="59"/>
      <c r="FK289" s="59"/>
      <c r="FL289" s="59"/>
      <c r="FM289" s="59"/>
      <c r="FN289" s="59"/>
      <c r="FO289" s="59"/>
      <c r="FP289" s="59"/>
      <c r="FQ289" s="59"/>
      <c r="FR289" s="59"/>
      <c r="FS289" s="59"/>
      <c r="FT289" s="59"/>
      <c r="FU289" s="59"/>
      <c r="FV289" s="59"/>
      <c r="FW289" s="59"/>
      <c r="FX289" s="59"/>
      <c r="FY289" s="59"/>
      <c r="FZ289" s="40"/>
      <c r="GA289" s="40"/>
      <c r="GB289" s="40"/>
      <c r="GC289" s="40"/>
      <c r="GD289" s="40"/>
      <c r="GG289" s="128"/>
    </row>
    <row r="290" spans="1:186" ht="15">
      <c r="A290" s="3" t="s">
        <v>647</v>
      </c>
      <c r="B290" s="5" t="s">
        <v>648</v>
      </c>
      <c r="C290" s="59">
        <f aca="true" t="shared" si="356" ref="C290:BN290">ROUND((C77/C41),6)</f>
        <v>0</v>
      </c>
      <c r="D290" s="59">
        <f t="shared" si="356"/>
        <v>0</v>
      </c>
      <c r="E290" s="59">
        <f t="shared" si="356"/>
        <v>0</v>
      </c>
      <c r="F290" s="59">
        <f t="shared" si="356"/>
        <v>0</v>
      </c>
      <c r="G290" s="59">
        <f t="shared" si="356"/>
        <v>0</v>
      </c>
      <c r="H290" s="59">
        <f t="shared" si="356"/>
        <v>0</v>
      </c>
      <c r="I290" s="59">
        <f t="shared" si="356"/>
        <v>0</v>
      </c>
      <c r="J290" s="59">
        <f t="shared" si="356"/>
        <v>0</v>
      </c>
      <c r="K290" s="59">
        <f t="shared" si="356"/>
        <v>0</v>
      </c>
      <c r="L290" s="59">
        <f t="shared" si="356"/>
        <v>0</v>
      </c>
      <c r="M290" s="59">
        <f t="shared" si="356"/>
        <v>0</v>
      </c>
      <c r="N290" s="59">
        <f t="shared" si="356"/>
        <v>8.2E-05</v>
      </c>
      <c r="O290" s="59">
        <f t="shared" si="356"/>
        <v>0</v>
      </c>
      <c r="P290" s="59">
        <f t="shared" si="356"/>
        <v>0</v>
      </c>
      <c r="Q290" s="59">
        <f t="shared" si="356"/>
        <v>0</v>
      </c>
      <c r="R290" s="59">
        <f t="shared" si="356"/>
        <v>0</v>
      </c>
      <c r="S290" s="59">
        <f t="shared" si="356"/>
        <v>0</v>
      </c>
      <c r="T290" s="59">
        <f t="shared" si="356"/>
        <v>0</v>
      </c>
      <c r="U290" s="59">
        <f t="shared" si="356"/>
        <v>0</v>
      </c>
      <c r="V290" s="59">
        <f t="shared" si="356"/>
        <v>0</v>
      </c>
      <c r="W290" s="58">
        <f t="shared" si="356"/>
        <v>0</v>
      </c>
      <c r="X290" s="59">
        <f t="shared" si="356"/>
        <v>0</v>
      </c>
      <c r="Y290" s="59">
        <f t="shared" si="356"/>
        <v>0</v>
      </c>
      <c r="Z290" s="59">
        <f t="shared" si="356"/>
        <v>0</v>
      </c>
      <c r="AA290" s="59">
        <f t="shared" si="356"/>
        <v>0</v>
      </c>
      <c r="AB290" s="59">
        <f t="shared" si="356"/>
        <v>0</v>
      </c>
      <c r="AC290" s="59">
        <f t="shared" si="356"/>
        <v>0</v>
      </c>
      <c r="AD290" s="59">
        <f t="shared" si="356"/>
        <v>0</v>
      </c>
      <c r="AE290" s="59">
        <f t="shared" si="356"/>
        <v>0</v>
      </c>
      <c r="AF290" s="59">
        <f t="shared" si="356"/>
        <v>0</v>
      </c>
      <c r="AG290" s="59">
        <f t="shared" si="356"/>
        <v>0</v>
      </c>
      <c r="AH290" s="59">
        <f t="shared" si="356"/>
        <v>0</v>
      </c>
      <c r="AI290" s="59">
        <f t="shared" si="356"/>
        <v>0</v>
      </c>
      <c r="AJ290" s="59">
        <f t="shared" si="356"/>
        <v>0</v>
      </c>
      <c r="AK290" s="59">
        <f t="shared" si="356"/>
        <v>0</v>
      </c>
      <c r="AL290" s="59">
        <f t="shared" si="356"/>
        <v>0</v>
      </c>
      <c r="AM290" s="59">
        <f t="shared" si="356"/>
        <v>0</v>
      </c>
      <c r="AN290" s="59">
        <f t="shared" si="356"/>
        <v>0</v>
      </c>
      <c r="AO290" s="59">
        <f t="shared" si="356"/>
        <v>0</v>
      </c>
      <c r="AP290" s="59">
        <f t="shared" si="356"/>
        <v>0</v>
      </c>
      <c r="AQ290" s="59">
        <f t="shared" si="356"/>
        <v>0</v>
      </c>
      <c r="AR290" s="59">
        <f t="shared" si="356"/>
        <v>0</v>
      </c>
      <c r="AS290" s="59">
        <f t="shared" si="356"/>
        <v>0</v>
      </c>
      <c r="AT290" s="59">
        <f t="shared" si="356"/>
        <v>0</v>
      </c>
      <c r="AU290" s="59">
        <f t="shared" si="356"/>
        <v>0</v>
      </c>
      <c r="AV290" s="59">
        <f t="shared" si="356"/>
        <v>0</v>
      </c>
      <c r="AW290" s="59">
        <f t="shared" si="356"/>
        <v>0</v>
      </c>
      <c r="AX290" s="59">
        <f t="shared" si="356"/>
        <v>0</v>
      </c>
      <c r="AY290" s="59">
        <f t="shared" si="356"/>
        <v>0</v>
      </c>
      <c r="AZ290" s="59">
        <f t="shared" si="356"/>
        <v>0</v>
      </c>
      <c r="BA290" s="59">
        <f t="shared" si="356"/>
        <v>0</v>
      </c>
      <c r="BB290" s="59">
        <f t="shared" si="356"/>
        <v>0</v>
      </c>
      <c r="BC290" s="59">
        <f t="shared" si="356"/>
        <v>0</v>
      </c>
      <c r="BD290" s="59">
        <f t="shared" si="356"/>
        <v>0</v>
      </c>
      <c r="BE290" s="59">
        <f t="shared" si="356"/>
        <v>0</v>
      </c>
      <c r="BF290" s="59">
        <f t="shared" si="356"/>
        <v>0</v>
      </c>
      <c r="BG290" s="59">
        <f t="shared" si="356"/>
        <v>0</v>
      </c>
      <c r="BH290" s="59">
        <f t="shared" si="356"/>
        <v>0</v>
      </c>
      <c r="BI290" s="59">
        <f t="shared" si="356"/>
        <v>0</v>
      </c>
      <c r="BJ290" s="59">
        <f t="shared" si="356"/>
        <v>0</v>
      </c>
      <c r="BK290" s="59">
        <f t="shared" si="356"/>
        <v>0</v>
      </c>
      <c r="BL290" s="59">
        <f t="shared" si="356"/>
        <v>0</v>
      </c>
      <c r="BM290" s="59">
        <f t="shared" si="356"/>
        <v>0</v>
      </c>
      <c r="BN290" s="59">
        <f t="shared" si="356"/>
        <v>0</v>
      </c>
      <c r="BO290" s="59">
        <f aca="true" t="shared" si="357" ref="BO290:DZ290">ROUND((BO77/BO41),6)</f>
        <v>0</v>
      </c>
      <c r="BP290" s="59">
        <f t="shared" si="357"/>
        <v>0</v>
      </c>
      <c r="BQ290" s="59">
        <f t="shared" si="357"/>
        <v>0</v>
      </c>
      <c r="BR290" s="59">
        <f t="shared" si="357"/>
        <v>0</v>
      </c>
      <c r="BS290" s="59">
        <f t="shared" si="357"/>
        <v>0</v>
      </c>
      <c r="BT290" s="59">
        <f t="shared" si="357"/>
        <v>0</v>
      </c>
      <c r="BU290" s="59">
        <f t="shared" si="357"/>
        <v>0</v>
      </c>
      <c r="BV290" s="59">
        <f t="shared" si="357"/>
        <v>0</v>
      </c>
      <c r="BW290" s="59">
        <f t="shared" si="357"/>
        <v>0</v>
      </c>
      <c r="BX290" s="59">
        <f t="shared" si="357"/>
        <v>0</v>
      </c>
      <c r="BY290" s="59">
        <f t="shared" si="357"/>
        <v>0</v>
      </c>
      <c r="BZ290" s="59">
        <f t="shared" si="357"/>
        <v>0</v>
      </c>
      <c r="CA290" s="59">
        <f t="shared" si="357"/>
        <v>0</v>
      </c>
      <c r="CB290" s="59">
        <f t="shared" si="357"/>
        <v>0</v>
      </c>
      <c r="CC290" s="59">
        <f t="shared" si="357"/>
        <v>0</v>
      </c>
      <c r="CD290" s="59">
        <f t="shared" si="357"/>
        <v>0</v>
      </c>
      <c r="CE290" s="59">
        <f t="shared" si="357"/>
        <v>0</v>
      </c>
      <c r="CF290" s="59">
        <f t="shared" si="357"/>
        <v>0</v>
      </c>
      <c r="CG290" s="59">
        <f t="shared" si="357"/>
        <v>0</v>
      </c>
      <c r="CH290" s="59">
        <f t="shared" si="357"/>
        <v>0</v>
      </c>
      <c r="CI290" s="59">
        <f t="shared" si="357"/>
        <v>0</v>
      </c>
      <c r="CJ290" s="59">
        <f t="shared" si="357"/>
        <v>0</v>
      </c>
      <c r="CK290" s="59">
        <f t="shared" si="357"/>
        <v>0</v>
      </c>
      <c r="CL290" s="59">
        <f t="shared" si="357"/>
        <v>0</v>
      </c>
      <c r="CM290" s="59">
        <f t="shared" si="357"/>
        <v>0</v>
      </c>
      <c r="CN290" s="59">
        <f t="shared" si="357"/>
        <v>0</v>
      </c>
      <c r="CO290" s="59">
        <f t="shared" si="357"/>
        <v>0</v>
      </c>
      <c r="CP290" s="59">
        <f t="shared" si="357"/>
        <v>0</v>
      </c>
      <c r="CQ290" s="59">
        <f t="shared" si="357"/>
        <v>0</v>
      </c>
      <c r="CR290" s="59">
        <f t="shared" si="357"/>
        <v>0</v>
      </c>
      <c r="CS290" s="59">
        <f t="shared" si="357"/>
        <v>0</v>
      </c>
      <c r="CT290" s="59">
        <f t="shared" si="357"/>
        <v>0</v>
      </c>
      <c r="CU290" s="59">
        <f t="shared" si="357"/>
        <v>0</v>
      </c>
      <c r="CV290" s="59">
        <f t="shared" si="357"/>
        <v>0</v>
      </c>
      <c r="CW290" s="59">
        <f t="shared" si="357"/>
        <v>0</v>
      </c>
      <c r="CX290" s="59">
        <f t="shared" si="357"/>
        <v>0</v>
      </c>
      <c r="CY290" s="59">
        <f t="shared" si="357"/>
        <v>0</v>
      </c>
      <c r="CZ290" s="59">
        <f t="shared" si="357"/>
        <v>0</v>
      </c>
      <c r="DA290" s="59">
        <f t="shared" si="357"/>
        <v>0</v>
      </c>
      <c r="DB290" s="59">
        <f t="shared" si="357"/>
        <v>0</v>
      </c>
      <c r="DC290" s="59">
        <f t="shared" si="357"/>
        <v>0</v>
      </c>
      <c r="DD290" s="59">
        <f t="shared" si="357"/>
        <v>0</v>
      </c>
      <c r="DE290" s="59">
        <f t="shared" si="357"/>
        <v>0</v>
      </c>
      <c r="DF290" s="59">
        <f t="shared" si="357"/>
        <v>0</v>
      </c>
      <c r="DG290" s="59">
        <f t="shared" si="357"/>
        <v>0</v>
      </c>
      <c r="DH290" s="59">
        <f t="shared" si="357"/>
        <v>0</v>
      </c>
      <c r="DI290" s="59">
        <f t="shared" si="357"/>
        <v>0</v>
      </c>
      <c r="DJ290" s="59">
        <f t="shared" si="357"/>
        <v>0</v>
      </c>
      <c r="DK290" s="59">
        <f t="shared" si="357"/>
        <v>0</v>
      </c>
      <c r="DL290" s="59">
        <f t="shared" si="357"/>
        <v>0</v>
      </c>
      <c r="DM290" s="59">
        <f t="shared" si="357"/>
        <v>0</v>
      </c>
      <c r="DN290" s="59">
        <f t="shared" si="357"/>
        <v>0</v>
      </c>
      <c r="DO290" s="59">
        <f t="shared" si="357"/>
        <v>0</v>
      </c>
      <c r="DP290" s="59">
        <f t="shared" si="357"/>
        <v>0</v>
      </c>
      <c r="DQ290" s="59">
        <f t="shared" si="357"/>
        <v>0</v>
      </c>
      <c r="DR290" s="59">
        <f t="shared" si="357"/>
        <v>0</v>
      </c>
      <c r="DS290" s="59">
        <f t="shared" si="357"/>
        <v>0</v>
      </c>
      <c r="DT290" s="59">
        <f t="shared" si="357"/>
        <v>0</v>
      </c>
      <c r="DU290" s="59">
        <f t="shared" si="357"/>
        <v>0</v>
      </c>
      <c r="DV290" s="59">
        <f t="shared" si="357"/>
        <v>0</v>
      </c>
      <c r="DW290" s="59">
        <f t="shared" si="357"/>
        <v>0</v>
      </c>
      <c r="DX290" s="59">
        <f t="shared" si="357"/>
        <v>0</v>
      </c>
      <c r="DY290" s="59">
        <f t="shared" si="357"/>
        <v>0</v>
      </c>
      <c r="DZ290" s="59">
        <f t="shared" si="357"/>
        <v>0</v>
      </c>
      <c r="EA290" s="59">
        <f aca="true" t="shared" si="358" ref="EA290:FX290">ROUND((EA77/EA41),6)</f>
        <v>0</v>
      </c>
      <c r="EB290" s="59">
        <f t="shared" si="358"/>
        <v>0</v>
      </c>
      <c r="EC290" s="59">
        <f t="shared" si="358"/>
        <v>0</v>
      </c>
      <c r="ED290" s="59">
        <f t="shared" si="358"/>
        <v>0</v>
      </c>
      <c r="EE290" s="59">
        <f t="shared" si="358"/>
        <v>0</v>
      </c>
      <c r="EF290" s="59">
        <f t="shared" si="358"/>
        <v>0</v>
      </c>
      <c r="EG290" s="59">
        <f t="shared" si="358"/>
        <v>0</v>
      </c>
      <c r="EH290" s="59">
        <f t="shared" si="358"/>
        <v>0</v>
      </c>
      <c r="EI290" s="59">
        <f t="shared" si="358"/>
        <v>0</v>
      </c>
      <c r="EJ290" s="59">
        <f t="shared" si="358"/>
        <v>0</v>
      </c>
      <c r="EK290" s="59">
        <f t="shared" si="358"/>
        <v>0</v>
      </c>
      <c r="EL290" s="59">
        <f t="shared" si="358"/>
        <v>0</v>
      </c>
      <c r="EM290" s="59">
        <f t="shared" si="358"/>
        <v>0</v>
      </c>
      <c r="EN290" s="59">
        <f t="shared" si="358"/>
        <v>0</v>
      </c>
      <c r="EO290" s="59">
        <f t="shared" si="358"/>
        <v>0</v>
      </c>
      <c r="EP290" s="59">
        <f t="shared" si="358"/>
        <v>0</v>
      </c>
      <c r="EQ290" s="59">
        <f t="shared" si="358"/>
        <v>0</v>
      </c>
      <c r="ER290" s="59">
        <f t="shared" si="358"/>
        <v>0</v>
      </c>
      <c r="ES290" s="59">
        <f t="shared" si="358"/>
        <v>0</v>
      </c>
      <c r="ET290" s="59">
        <f t="shared" si="358"/>
        <v>0</v>
      </c>
      <c r="EU290" s="59">
        <f t="shared" si="358"/>
        <v>0</v>
      </c>
      <c r="EV290" s="59">
        <f t="shared" si="358"/>
        <v>0</v>
      </c>
      <c r="EW290" s="59">
        <f t="shared" si="358"/>
        <v>0</v>
      </c>
      <c r="EX290" s="59">
        <f t="shared" si="358"/>
        <v>0</v>
      </c>
      <c r="EY290" s="59">
        <f t="shared" si="358"/>
        <v>0</v>
      </c>
      <c r="EZ290" s="59">
        <f t="shared" si="358"/>
        <v>0</v>
      </c>
      <c r="FA290" s="59">
        <f t="shared" si="358"/>
        <v>0</v>
      </c>
      <c r="FB290" s="59">
        <f t="shared" si="358"/>
        <v>0</v>
      </c>
      <c r="FC290" s="59">
        <f t="shared" si="358"/>
        <v>0</v>
      </c>
      <c r="FD290" s="59">
        <f t="shared" si="358"/>
        <v>0</v>
      </c>
      <c r="FE290" s="59">
        <f t="shared" si="358"/>
        <v>0</v>
      </c>
      <c r="FF290" s="59">
        <f t="shared" si="358"/>
        <v>0</v>
      </c>
      <c r="FG290" s="59">
        <f t="shared" si="358"/>
        <v>0</v>
      </c>
      <c r="FH290" s="59">
        <f t="shared" si="358"/>
        <v>0</v>
      </c>
      <c r="FI290" s="59">
        <f t="shared" si="358"/>
        <v>0</v>
      </c>
      <c r="FJ290" s="59">
        <f t="shared" si="358"/>
        <v>0</v>
      </c>
      <c r="FK290" s="59">
        <f t="shared" si="358"/>
        <v>0</v>
      </c>
      <c r="FL290" s="59">
        <f t="shared" si="358"/>
        <v>0</v>
      </c>
      <c r="FM290" s="59">
        <f t="shared" si="358"/>
        <v>0</v>
      </c>
      <c r="FN290" s="59">
        <f t="shared" si="358"/>
        <v>0</v>
      </c>
      <c r="FO290" s="59">
        <f t="shared" si="358"/>
        <v>0</v>
      </c>
      <c r="FP290" s="59">
        <f t="shared" si="358"/>
        <v>0</v>
      </c>
      <c r="FQ290" s="59">
        <f t="shared" si="358"/>
        <v>0</v>
      </c>
      <c r="FR290" s="59">
        <f t="shared" si="358"/>
        <v>0</v>
      </c>
      <c r="FS290" s="59">
        <f t="shared" si="358"/>
        <v>0</v>
      </c>
      <c r="FT290" s="59">
        <f t="shared" si="358"/>
        <v>0</v>
      </c>
      <c r="FU290" s="59">
        <f t="shared" si="358"/>
        <v>0</v>
      </c>
      <c r="FV290" s="59">
        <f t="shared" si="358"/>
        <v>0</v>
      </c>
      <c r="FW290" s="59">
        <f t="shared" si="358"/>
        <v>0</v>
      </c>
      <c r="FX290" s="59">
        <f t="shared" si="358"/>
        <v>0</v>
      </c>
      <c r="FY290" s="59"/>
      <c r="FZ290" s="40"/>
      <c r="GA290" s="40"/>
      <c r="GB290" s="40"/>
      <c r="GC290" s="40"/>
      <c r="GD290" s="40"/>
    </row>
    <row r="291" spans="1:186" ht="15">
      <c r="A291" s="2"/>
      <c r="B291" s="5" t="s">
        <v>649</v>
      </c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8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40"/>
      <c r="GA291" s="40"/>
      <c r="GB291" s="40"/>
      <c r="GC291" s="40"/>
      <c r="GD291" s="40"/>
    </row>
    <row r="292" spans="1:186" ht="15">
      <c r="A292" s="3" t="s">
        <v>650</v>
      </c>
      <c r="B292" s="5" t="s">
        <v>338</v>
      </c>
      <c r="C292" s="59">
        <f aca="true" t="shared" si="359" ref="C292:BN292">ROUND((C78/C41),6)</f>
        <v>0.009816</v>
      </c>
      <c r="D292" s="59">
        <f t="shared" si="359"/>
        <v>0.020154</v>
      </c>
      <c r="E292" s="59">
        <f t="shared" si="359"/>
        <v>0.008547</v>
      </c>
      <c r="F292" s="59">
        <f t="shared" si="359"/>
        <v>0.000928</v>
      </c>
      <c r="G292" s="59">
        <f t="shared" si="359"/>
        <v>0</v>
      </c>
      <c r="H292" s="59">
        <f t="shared" si="359"/>
        <v>0.0056</v>
      </c>
      <c r="I292" s="59">
        <f t="shared" si="359"/>
        <v>0.015166</v>
      </c>
      <c r="J292" s="59">
        <f t="shared" si="359"/>
        <v>0</v>
      </c>
      <c r="K292" s="59">
        <f t="shared" si="359"/>
        <v>0</v>
      </c>
      <c r="L292" s="59">
        <f t="shared" si="359"/>
        <v>0.007443</v>
      </c>
      <c r="M292" s="59">
        <f t="shared" si="359"/>
        <v>0.006323</v>
      </c>
      <c r="N292" s="59">
        <f t="shared" si="359"/>
        <v>0.011141</v>
      </c>
      <c r="O292" s="59">
        <f t="shared" si="359"/>
        <v>0.01091</v>
      </c>
      <c r="P292" s="59">
        <f t="shared" si="359"/>
        <v>0</v>
      </c>
      <c r="Q292" s="59">
        <f t="shared" si="359"/>
        <v>0.012567</v>
      </c>
      <c r="R292" s="59">
        <f t="shared" si="359"/>
        <v>0</v>
      </c>
      <c r="S292" s="59">
        <f t="shared" si="359"/>
        <v>0</v>
      </c>
      <c r="T292" s="59">
        <f t="shared" si="359"/>
        <v>0</v>
      </c>
      <c r="U292" s="59">
        <f t="shared" si="359"/>
        <v>0</v>
      </c>
      <c r="V292" s="59">
        <f t="shared" si="359"/>
        <v>0</v>
      </c>
      <c r="W292" s="58">
        <f t="shared" si="359"/>
        <v>0</v>
      </c>
      <c r="X292" s="59">
        <f t="shared" si="359"/>
        <v>0.01278</v>
      </c>
      <c r="Y292" s="59">
        <f t="shared" si="359"/>
        <v>0</v>
      </c>
      <c r="Z292" s="59">
        <f t="shared" si="359"/>
        <v>0</v>
      </c>
      <c r="AA292" s="59">
        <f t="shared" si="359"/>
        <v>0.00692</v>
      </c>
      <c r="AB292" s="59">
        <f t="shared" si="359"/>
        <v>0.006695</v>
      </c>
      <c r="AC292" s="59">
        <f t="shared" si="359"/>
        <v>0.005247</v>
      </c>
      <c r="AD292" s="59">
        <f t="shared" si="359"/>
        <v>0.00732</v>
      </c>
      <c r="AE292" s="59">
        <f t="shared" si="359"/>
        <v>0.002866</v>
      </c>
      <c r="AF292" s="59">
        <f t="shared" si="359"/>
        <v>0.001955</v>
      </c>
      <c r="AG292" s="59">
        <f t="shared" si="359"/>
        <v>0.002026</v>
      </c>
      <c r="AH292" s="59">
        <f t="shared" si="359"/>
        <v>0</v>
      </c>
      <c r="AI292" s="59">
        <f t="shared" si="359"/>
        <v>0</v>
      </c>
      <c r="AJ292" s="59">
        <f t="shared" si="359"/>
        <v>0</v>
      </c>
      <c r="AK292" s="59">
        <f t="shared" si="359"/>
        <v>0</v>
      </c>
      <c r="AL292" s="59">
        <f t="shared" si="359"/>
        <v>0</v>
      </c>
      <c r="AM292" s="59">
        <f t="shared" si="359"/>
        <v>0</v>
      </c>
      <c r="AN292" s="59">
        <f t="shared" si="359"/>
        <v>0</v>
      </c>
      <c r="AO292" s="59">
        <f t="shared" si="359"/>
        <v>0</v>
      </c>
      <c r="AP292" s="59">
        <f t="shared" si="359"/>
        <v>0.006848</v>
      </c>
      <c r="AQ292" s="59">
        <f t="shared" si="359"/>
        <v>0</v>
      </c>
      <c r="AR292" s="59">
        <f t="shared" si="359"/>
        <v>0.006864</v>
      </c>
      <c r="AS292" s="59">
        <f t="shared" si="359"/>
        <v>0.001819</v>
      </c>
      <c r="AT292" s="59">
        <f t="shared" si="359"/>
        <v>0</v>
      </c>
      <c r="AU292" s="59">
        <f t="shared" si="359"/>
        <v>0</v>
      </c>
      <c r="AV292" s="59">
        <f t="shared" si="359"/>
        <v>0</v>
      </c>
      <c r="AW292" s="59">
        <f t="shared" si="359"/>
        <v>0</v>
      </c>
      <c r="AX292" s="59">
        <f t="shared" si="359"/>
        <v>0</v>
      </c>
      <c r="AY292" s="59">
        <f t="shared" si="359"/>
        <v>0</v>
      </c>
      <c r="AZ292" s="59">
        <f t="shared" si="359"/>
        <v>0.00986</v>
      </c>
      <c r="BA292" s="59">
        <f t="shared" si="359"/>
        <v>0.012805</v>
      </c>
      <c r="BB292" s="59">
        <f t="shared" si="359"/>
        <v>0.004441</v>
      </c>
      <c r="BC292" s="59">
        <f t="shared" si="359"/>
        <v>0.012056</v>
      </c>
      <c r="BD292" s="59">
        <f t="shared" si="359"/>
        <v>0.007927</v>
      </c>
      <c r="BE292" s="59">
        <f t="shared" si="359"/>
        <v>0.016485</v>
      </c>
      <c r="BF292" s="59">
        <f t="shared" si="359"/>
        <v>0.019093</v>
      </c>
      <c r="BG292" s="59">
        <f t="shared" si="359"/>
        <v>0</v>
      </c>
      <c r="BH292" s="59">
        <f t="shared" si="359"/>
        <v>0</v>
      </c>
      <c r="BI292" s="59">
        <f t="shared" si="359"/>
        <v>0</v>
      </c>
      <c r="BJ292" s="59">
        <f t="shared" si="359"/>
        <v>0.008656</v>
      </c>
      <c r="BK292" s="59">
        <f t="shared" si="359"/>
        <v>0.01072</v>
      </c>
      <c r="BL292" s="59">
        <f t="shared" si="359"/>
        <v>0</v>
      </c>
      <c r="BM292" s="59">
        <f t="shared" si="359"/>
        <v>0</v>
      </c>
      <c r="BN292" s="59">
        <f t="shared" si="359"/>
        <v>0</v>
      </c>
      <c r="BO292" s="59">
        <f aca="true" t="shared" si="360" ref="BO292:DZ292">ROUND((BO78/BO41),6)</f>
        <v>0.002059</v>
      </c>
      <c r="BP292" s="59">
        <f t="shared" si="360"/>
        <v>0</v>
      </c>
      <c r="BQ292" s="59">
        <f t="shared" si="360"/>
        <v>0.002823</v>
      </c>
      <c r="BR292" s="59">
        <f t="shared" si="360"/>
        <v>0.002155</v>
      </c>
      <c r="BS292" s="59">
        <f t="shared" si="360"/>
        <v>0.000495</v>
      </c>
      <c r="BT292" s="59">
        <f t="shared" si="360"/>
        <v>0.001539</v>
      </c>
      <c r="BU292" s="59">
        <f t="shared" si="360"/>
        <v>0.002091</v>
      </c>
      <c r="BV292" s="59">
        <f t="shared" si="360"/>
        <v>0.00191</v>
      </c>
      <c r="BW292" s="59">
        <f t="shared" si="360"/>
        <v>0.001801</v>
      </c>
      <c r="BX292" s="59">
        <f t="shared" si="360"/>
        <v>0</v>
      </c>
      <c r="BY292" s="59">
        <f t="shared" si="360"/>
        <v>0</v>
      </c>
      <c r="BZ292" s="59">
        <f t="shared" si="360"/>
        <v>0</v>
      </c>
      <c r="CA292" s="59">
        <f t="shared" si="360"/>
        <v>0</v>
      </c>
      <c r="CB292" s="59">
        <f t="shared" si="360"/>
        <v>0.010103</v>
      </c>
      <c r="CC292" s="59">
        <f t="shared" si="360"/>
        <v>0</v>
      </c>
      <c r="CD292" s="59">
        <f t="shared" si="360"/>
        <v>0</v>
      </c>
      <c r="CE292" s="59">
        <f t="shared" si="360"/>
        <v>0</v>
      </c>
      <c r="CF292" s="59">
        <f t="shared" si="360"/>
        <v>0</v>
      </c>
      <c r="CG292" s="59">
        <f t="shared" si="360"/>
        <v>0</v>
      </c>
      <c r="CH292" s="59">
        <f t="shared" si="360"/>
        <v>0</v>
      </c>
      <c r="CI292" s="59">
        <f t="shared" si="360"/>
        <v>0</v>
      </c>
      <c r="CJ292" s="59">
        <f t="shared" si="360"/>
        <v>0.006277</v>
      </c>
      <c r="CK292" s="59">
        <f t="shared" si="360"/>
        <v>0.001091</v>
      </c>
      <c r="CL292" s="59">
        <f t="shared" si="360"/>
        <v>0.002229</v>
      </c>
      <c r="CM292" s="59">
        <f t="shared" si="360"/>
        <v>0.001299</v>
      </c>
      <c r="CN292" s="59">
        <f t="shared" si="360"/>
        <v>0.007949</v>
      </c>
      <c r="CO292" s="59">
        <f t="shared" si="360"/>
        <v>0.010425</v>
      </c>
      <c r="CP292" s="59">
        <f t="shared" si="360"/>
        <v>0.005252</v>
      </c>
      <c r="CQ292" s="59">
        <f t="shared" si="360"/>
        <v>0</v>
      </c>
      <c r="CR292" s="59">
        <f t="shared" si="360"/>
        <v>0.000668</v>
      </c>
      <c r="CS292" s="59">
        <f t="shared" si="360"/>
        <v>0</v>
      </c>
      <c r="CT292" s="59">
        <f t="shared" si="360"/>
        <v>0</v>
      </c>
      <c r="CU292" s="59">
        <f t="shared" si="360"/>
        <v>0</v>
      </c>
      <c r="CV292" s="59">
        <f t="shared" si="360"/>
        <v>0.011731</v>
      </c>
      <c r="CW292" s="59">
        <f t="shared" si="360"/>
        <v>0</v>
      </c>
      <c r="CX292" s="59">
        <f t="shared" si="360"/>
        <v>0</v>
      </c>
      <c r="CY292" s="59">
        <f t="shared" si="360"/>
        <v>0</v>
      </c>
      <c r="CZ292" s="59">
        <f t="shared" si="360"/>
        <v>0.003058</v>
      </c>
      <c r="DA292" s="59">
        <f t="shared" si="360"/>
        <v>0</v>
      </c>
      <c r="DB292" s="59">
        <f t="shared" si="360"/>
        <v>0</v>
      </c>
      <c r="DC292" s="59">
        <f t="shared" si="360"/>
        <v>0.006205</v>
      </c>
      <c r="DD292" s="59">
        <f t="shared" si="360"/>
        <v>0</v>
      </c>
      <c r="DE292" s="59">
        <f t="shared" si="360"/>
        <v>0</v>
      </c>
      <c r="DF292" s="59">
        <f t="shared" si="360"/>
        <v>0.003945</v>
      </c>
      <c r="DG292" s="59">
        <f t="shared" si="360"/>
        <v>0.002126</v>
      </c>
      <c r="DH292" s="59">
        <f t="shared" si="360"/>
        <v>0.003726</v>
      </c>
      <c r="DI292" s="59">
        <f t="shared" si="360"/>
        <v>0</v>
      </c>
      <c r="DJ292" s="59">
        <f t="shared" si="360"/>
        <v>0.006432</v>
      </c>
      <c r="DK292" s="59">
        <f t="shared" si="360"/>
        <v>0.001089</v>
      </c>
      <c r="DL292" s="59">
        <f t="shared" si="360"/>
        <v>0</v>
      </c>
      <c r="DM292" s="59">
        <f t="shared" si="360"/>
        <v>0.005531</v>
      </c>
      <c r="DN292" s="59">
        <f t="shared" si="360"/>
        <v>0.002443</v>
      </c>
      <c r="DO292" s="59">
        <f t="shared" si="360"/>
        <v>0.002756</v>
      </c>
      <c r="DP292" s="59">
        <f t="shared" si="360"/>
        <v>0</v>
      </c>
      <c r="DQ292" s="59">
        <f t="shared" si="360"/>
        <v>0</v>
      </c>
      <c r="DR292" s="59">
        <f t="shared" si="360"/>
        <v>0</v>
      </c>
      <c r="DS292" s="59">
        <f t="shared" si="360"/>
        <v>0</v>
      </c>
      <c r="DT292" s="59">
        <f t="shared" si="360"/>
        <v>0</v>
      </c>
      <c r="DU292" s="59">
        <f t="shared" si="360"/>
        <v>0</v>
      </c>
      <c r="DV292" s="59">
        <f t="shared" si="360"/>
        <v>0</v>
      </c>
      <c r="DW292" s="59">
        <f t="shared" si="360"/>
        <v>0.001079</v>
      </c>
      <c r="DX292" s="59">
        <f t="shared" si="360"/>
        <v>0.002481</v>
      </c>
      <c r="DY292" s="59">
        <f t="shared" si="360"/>
        <v>0.003218</v>
      </c>
      <c r="DZ292" s="59">
        <f t="shared" si="360"/>
        <v>0.004109</v>
      </c>
      <c r="EA292" s="59">
        <f aca="true" t="shared" si="361" ref="EA292:FX292">ROUND((EA78/EA41),6)</f>
        <v>0.000618</v>
      </c>
      <c r="EB292" s="59">
        <f t="shared" si="361"/>
        <v>0</v>
      </c>
      <c r="EC292" s="59">
        <f t="shared" si="361"/>
        <v>0</v>
      </c>
      <c r="ED292" s="59">
        <f t="shared" si="361"/>
        <v>0.000762</v>
      </c>
      <c r="EE292" s="59">
        <f t="shared" si="361"/>
        <v>0</v>
      </c>
      <c r="EF292" s="59">
        <f t="shared" si="361"/>
        <v>0</v>
      </c>
      <c r="EG292" s="59">
        <f t="shared" si="361"/>
        <v>0</v>
      </c>
      <c r="EH292" s="59">
        <f t="shared" si="361"/>
        <v>0</v>
      </c>
      <c r="EI292" s="59">
        <f t="shared" si="361"/>
        <v>0</v>
      </c>
      <c r="EJ292" s="59">
        <f t="shared" si="361"/>
        <v>0</v>
      </c>
      <c r="EK292" s="59">
        <f t="shared" si="361"/>
        <v>0.000657</v>
      </c>
      <c r="EL292" s="59">
        <f t="shared" si="361"/>
        <v>0</v>
      </c>
      <c r="EM292" s="59">
        <f t="shared" si="361"/>
        <v>0</v>
      </c>
      <c r="EN292" s="59">
        <f t="shared" si="361"/>
        <v>0.004229</v>
      </c>
      <c r="EO292" s="59">
        <f t="shared" si="361"/>
        <v>0.002636</v>
      </c>
      <c r="EP292" s="59">
        <f t="shared" si="361"/>
        <v>0.005637</v>
      </c>
      <c r="EQ292" s="59">
        <f t="shared" si="361"/>
        <v>0.001271</v>
      </c>
      <c r="ER292" s="59">
        <f t="shared" si="361"/>
        <v>0.003361</v>
      </c>
      <c r="ES292" s="59">
        <f t="shared" si="361"/>
        <v>0</v>
      </c>
      <c r="ET292" s="59">
        <f t="shared" si="361"/>
        <v>0</v>
      </c>
      <c r="EU292" s="59">
        <f t="shared" si="361"/>
        <v>0</v>
      </c>
      <c r="EV292" s="59">
        <f t="shared" si="361"/>
        <v>0</v>
      </c>
      <c r="EW292" s="59">
        <f t="shared" si="361"/>
        <v>0.001111</v>
      </c>
      <c r="EX292" s="59">
        <f t="shared" si="361"/>
        <v>0.002837</v>
      </c>
      <c r="EY292" s="59">
        <f t="shared" si="361"/>
        <v>0</v>
      </c>
      <c r="EZ292" s="59">
        <f t="shared" si="361"/>
        <v>0</v>
      </c>
      <c r="FA292" s="59">
        <f t="shared" si="361"/>
        <v>0.001311</v>
      </c>
      <c r="FB292" s="59">
        <f t="shared" si="361"/>
        <v>0.002612</v>
      </c>
      <c r="FC292" s="59">
        <f t="shared" si="361"/>
        <v>0.004179</v>
      </c>
      <c r="FD292" s="59">
        <f t="shared" si="361"/>
        <v>0</v>
      </c>
      <c r="FE292" s="59">
        <f t="shared" si="361"/>
        <v>0</v>
      </c>
      <c r="FF292" s="59">
        <f t="shared" si="361"/>
        <v>0</v>
      </c>
      <c r="FG292" s="59">
        <f t="shared" si="361"/>
        <v>0</v>
      </c>
      <c r="FH292" s="59">
        <f t="shared" si="361"/>
        <v>0.003442</v>
      </c>
      <c r="FI292" s="59">
        <f t="shared" si="361"/>
        <v>0.00201</v>
      </c>
      <c r="FJ292" s="59">
        <f t="shared" si="361"/>
        <v>0.004518</v>
      </c>
      <c r="FK292" s="59">
        <f t="shared" si="361"/>
        <v>0.002999</v>
      </c>
      <c r="FL292" s="59">
        <f t="shared" si="361"/>
        <v>0.004955</v>
      </c>
      <c r="FM292" s="59">
        <f t="shared" si="361"/>
        <v>0.00166</v>
      </c>
      <c r="FN292" s="59">
        <f t="shared" si="361"/>
        <v>0</v>
      </c>
      <c r="FO292" s="59">
        <f t="shared" si="361"/>
        <v>0.001881</v>
      </c>
      <c r="FP292" s="59">
        <f t="shared" si="361"/>
        <v>0.007229</v>
      </c>
      <c r="FQ292" s="59">
        <f t="shared" si="361"/>
        <v>0.006003</v>
      </c>
      <c r="FR292" s="59">
        <f t="shared" si="361"/>
        <v>0</v>
      </c>
      <c r="FS292" s="59">
        <f t="shared" si="361"/>
        <v>0.003313</v>
      </c>
      <c r="FT292" s="59">
        <f t="shared" si="361"/>
        <v>0.001481</v>
      </c>
      <c r="FU292" s="59">
        <f t="shared" si="361"/>
        <v>0.006862</v>
      </c>
      <c r="FV292" s="59">
        <f t="shared" si="361"/>
        <v>0.002299</v>
      </c>
      <c r="FW292" s="59">
        <f t="shared" si="361"/>
        <v>0</v>
      </c>
      <c r="FX292" s="59">
        <f t="shared" si="361"/>
        <v>0</v>
      </c>
      <c r="FY292" s="59"/>
      <c r="FZ292" s="40"/>
      <c r="GA292" s="40"/>
      <c r="GB292" s="40"/>
      <c r="GC292" s="40"/>
      <c r="GD292" s="40"/>
    </row>
    <row r="293" spans="1:186" ht="15">
      <c r="A293" s="2"/>
      <c r="B293" s="5" t="s">
        <v>651</v>
      </c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8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  <c r="FJ293" s="59"/>
      <c r="FK293" s="59"/>
      <c r="FL293" s="59"/>
      <c r="FM293" s="59"/>
      <c r="FN293" s="59"/>
      <c r="FO293" s="59"/>
      <c r="FP293" s="59"/>
      <c r="FQ293" s="59"/>
      <c r="FR293" s="59"/>
      <c r="FS293" s="59"/>
      <c r="FT293" s="59"/>
      <c r="FU293" s="59"/>
      <c r="FV293" s="59"/>
      <c r="FW293" s="59"/>
      <c r="FX293" s="59"/>
      <c r="FY293" s="59"/>
      <c r="FZ293" s="40"/>
      <c r="GA293" s="40"/>
      <c r="GB293" s="40"/>
      <c r="GC293" s="40"/>
      <c r="GD293" s="40"/>
    </row>
    <row r="294" spans="1:186" ht="15">
      <c r="A294" s="3" t="s">
        <v>652</v>
      </c>
      <c r="B294" s="5" t="s">
        <v>653</v>
      </c>
      <c r="C294" s="59">
        <f aca="true" t="shared" si="362" ref="C294:BN294">SUM(C286:C292)</f>
        <v>0.036345999999999996</v>
      </c>
      <c r="D294" s="59">
        <f t="shared" si="362"/>
        <v>0.047154</v>
      </c>
      <c r="E294" s="59">
        <f t="shared" si="362"/>
        <v>0.033235</v>
      </c>
      <c r="F294" s="59">
        <f t="shared" si="362"/>
        <v>0.02719</v>
      </c>
      <c r="G294" s="59">
        <f t="shared" si="362"/>
        <v>0.022285</v>
      </c>
      <c r="H294" s="59">
        <f t="shared" si="362"/>
        <v>0.0326</v>
      </c>
      <c r="I294" s="59">
        <f t="shared" si="362"/>
        <v>0.043169</v>
      </c>
      <c r="J294" s="59">
        <f t="shared" si="362"/>
        <v>0.027</v>
      </c>
      <c r="K294" s="59">
        <f t="shared" si="362"/>
        <v>0.027</v>
      </c>
      <c r="L294" s="59">
        <f t="shared" si="362"/>
        <v>0.029338000000000003</v>
      </c>
      <c r="M294" s="59">
        <f t="shared" si="362"/>
        <v>0.02727</v>
      </c>
      <c r="N294" s="59">
        <f t="shared" si="362"/>
        <v>0.038298</v>
      </c>
      <c r="O294" s="59">
        <f t="shared" si="362"/>
        <v>0.038005</v>
      </c>
      <c r="P294" s="59">
        <f t="shared" si="362"/>
        <v>0.027293</v>
      </c>
      <c r="Q294" s="59">
        <f t="shared" si="362"/>
        <v>0.038577</v>
      </c>
      <c r="R294" s="59">
        <f t="shared" si="362"/>
        <v>0.023909</v>
      </c>
      <c r="S294" s="59">
        <f t="shared" si="362"/>
        <v>0.021013999999999998</v>
      </c>
      <c r="T294" s="59">
        <f t="shared" si="362"/>
        <v>0.019301</v>
      </c>
      <c r="U294" s="59">
        <f t="shared" si="362"/>
        <v>0.018801</v>
      </c>
      <c r="V294" s="59">
        <f t="shared" si="362"/>
        <v>0.027</v>
      </c>
      <c r="W294" s="58">
        <f t="shared" si="362"/>
        <v>0.027</v>
      </c>
      <c r="X294" s="59">
        <f t="shared" si="362"/>
        <v>0.023932000000000002</v>
      </c>
      <c r="Y294" s="59">
        <f t="shared" si="362"/>
        <v>0.019498</v>
      </c>
      <c r="Z294" s="59">
        <f t="shared" si="362"/>
        <v>0.025875999999999996</v>
      </c>
      <c r="AA294" s="59">
        <f t="shared" si="362"/>
        <v>0.031915</v>
      </c>
      <c r="AB294" s="59">
        <f t="shared" si="362"/>
        <v>0.031718</v>
      </c>
      <c r="AC294" s="59">
        <f t="shared" si="362"/>
        <v>0.021228999999999998</v>
      </c>
      <c r="AD294" s="59">
        <f t="shared" si="362"/>
        <v>0.022012999999999998</v>
      </c>
      <c r="AE294" s="59">
        <f t="shared" si="362"/>
        <v>0.011732</v>
      </c>
      <c r="AF294" s="59">
        <f t="shared" si="362"/>
        <v>0.008629000000000001</v>
      </c>
      <c r="AG294" s="59">
        <f t="shared" si="362"/>
        <v>0.01543</v>
      </c>
      <c r="AH294" s="59">
        <f t="shared" si="362"/>
        <v>0.025400000000000002</v>
      </c>
      <c r="AI294" s="59">
        <f t="shared" si="362"/>
        <v>0.027</v>
      </c>
      <c r="AJ294" s="59">
        <f t="shared" si="362"/>
        <v>0.018788</v>
      </c>
      <c r="AK294" s="59">
        <f t="shared" si="362"/>
        <v>0.016280000000000003</v>
      </c>
      <c r="AL294" s="59">
        <f t="shared" si="362"/>
        <v>0.027</v>
      </c>
      <c r="AM294" s="59">
        <f t="shared" si="362"/>
        <v>0.016449000000000002</v>
      </c>
      <c r="AN294" s="59">
        <f t="shared" si="362"/>
        <v>0.022903</v>
      </c>
      <c r="AO294" s="59">
        <f t="shared" si="362"/>
        <v>0.022656</v>
      </c>
      <c r="AP294" s="59">
        <f t="shared" si="362"/>
        <v>0.032389</v>
      </c>
      <c r="AQ294" s="59">
        <f t="shared" si="362"/>
        <v>0.015559</v>
      </c>
      <c r="AR294" s="59">
        <f t="shared" si="362"/>
        <v>0.032304</v>
      </c>
      <c r="AS294" s="59">
        <f t="shared" si="362"/>
        <v>0.014084999999999999</v>
      </c>
      <c r="AT294" s="59">
        <f t="shared" si="362"/>
        <v>0.026713999999999998</v>
      </c>
      <c r="AU294" s="59">
        <f t="shared" si="362"/>
        <v>0.019188</v>
      </c>
      <c r="AV294" s="59">
        <f t="shared" si="362"/>
        <v>0.025359000000000003</v>
      </c>
      <c r="AW294" s="59">
        <f t="shared" si="362"/>
        <v>0.020596</v>
      </c>
      <c r="AX294" s="59">
        <f t="shared" si="362"/>
        <v>0.016797999999999997</v>
      </c>
      <c r="AY294" s="59">
        <f t="shared" si="362"/>
        <v>0.027</v>
      </c>
      <c r="AZ294" s="59">
        <f t="shared" si="362"/>
        <v>0.028678000000000002</v>
      </c>
      <c r="BA294" s="59">
        <f t="shared" si="362"/>
        <v>0.034698999999999994</v>
      </c>
      <c r="BB294" s="59">
        <f t="shared" si="362"/>
        <v>0.024125</v>
      </c>
      <c r="BC294" s="59">
        <f t="shared" si="362"/>
        <v>0.036232</v>
      </c>
      <c r="BD294" s="59">
        <f t="shared" si="362"/>
        <v>0.034927</v>
      </c>
      <c r="BE294" s="59">
        <f t="shared" si="362"/>
        <v>0.039301</v>
      </c>
      <c r="BF294" s="59">
        <f t="shared" si="362"/>
        <v>0.046045</v>
      </c>
      <c r="BG294" s="59">
        <f t="shared" si="362"/>
        <v>0.027</v>
      </c>
      <c r="BH294" s="59">
        <f t="shared" si="362"/>
        <v>0.021419</v>
      </c>
      <c r="BI294" s="59">
        <f t="shared" si="362"/>
        <v>0.008433</v>
      </c>
      <c r="BJ294" s="59">
        <f t="shared" si="362"/>
        <v>0.03182</v>
      </c>
      <c r="BK294" s="59">
        <f t="shared" si="362"/>
        <v>0.035179</v>
      </c>
      <c r="BL294" s="59">
        <f t="shared" si="362"/>
        <v>0.027</v>
      </c>
      <c r="BM294" s="59">
        <f t="shared" si="362"/>
        <v>0.023513</v>
      </c>
      <c r="BN294" s="59">
        <f t="shared" si="362"/>
        <v>0.027</v>
      </c>
      <c r="BO294" s="59">
        <f aca="true" t="shared" si="363" ref="BO294:DZ294">SUM(BO286:BO292)</f>
        <v>0.017262</v>
      </c>
      <c r="BP294" s="59">
        <f t="shared" si="363"/>
        <v>0.021702000000000003</v>
      </c>
      <c r="BQ294" s="59">
        <f t="shared" si="363"/>
        <v>0.024582</v>
      </c>
      <c r="BR294" s="59">
        <f t="shared" si="363"/>
        <v>0.006855</v>
      </c>
      <c r="BS294" s="59">
        <f t="shared" si="363"/>
        <v>0.002726</v>
      </c>
      <c r="BT294" s="59">
        <f t="shared" si="363"/>
        <v>0.005614000000000001</v>
      </c>
      <c r="BU294" s="59">
        <f t="shared" si="363"/>
        <v>0.015902</v>
      </c>
      <c r="BV294" s="59">
        <f t="shared" si="363"/>
        <v>0.014811000000000001</v>
      </c>
      <c r="BW294" s="59">
        <f t="shared" si="363"/>
        <v>0.017301</v>
      </c>
      <c r="BX294" s="59">
        <f t="shared" si="363"/>
        <v>0.016599</v>
      </c>
      <c r="BY294" s="59">
        <f t="shared" si="363"/>
        <v>0.023781</v>
      </c>
      <c r="BZ294" s="59">
        <f t="shared" si="363"/>
        <v>0.026312000000000002</v>
      </c>
      <c r="CA294" s="59">
        <f t="shared" si="363"/>
        <v>0.023041</v>
      </c>
      <c r="CB294" s="59">
        <f t="shared" si="363"/>
        <v>0.036355</v>
      </c>
      <c r="CC294" s="59">
        <f t="shared" si="363"/>
        <v>0.022199</v>
      </c>
      <c r="CD294" s="59">
        <f t="shared" si="363"/>
        <v>0.023152</v>
      </c>
      <c r="CE294" s="59">
        <f t="shared" si="363"/>
        <v>0.027</v>
      </c>
      <c r="CF294" s="59">
        <f t="shared" si="363"/>
        <v>0.03492</v>
      </c>
      <c r="CG294" s="59">
        <f t="shared" si="363"/>
        <v>0.027</v>
      </c>
      <c r="CH294" s="59">
        <f t="shared" si="363"/>
        <v>0.022188</v>
      </c>
      <c r="CI294" s="59">
        <f t="shared" si="363"/>
        <v>0.02418</v>
      </c>
      <c r="CJ294" s="59">
        <f t="shared" si="363"/>
        <v>0.029746</v>
      </c>
      <c r="CK294" s="59">
        <f t="shared" si="363"/>
        <v>0.008884</v>
      </c>
      <c r="CL294" s="59">
        <f t="shared" si="363"/>
        <v>0.010535</v>
      </c>
      <c r="CM294" s="59">
        <f t="shared" si="363"/>
        <v>0.003573</v>
      </c>
      <c r="CN294" s="59">
        <f t="shared" si="363"/>
        <v>0.034949</v>
      </c>
      <c r="CO294" s="59">
        <f t="shared" si="363"/>
        <v>0.032784999999999995</v>
      </c>
      <c r="CP294" s="59">
        <f t="shared" si="363"/>
        <v>0.025800999999999998</v>
      </c>
      <c r="CQ294" s="59">
        <f t="shared" si="363"/>
        <v>0.012426999999999999</v>
      </c>
      <c r="CR294" s="59">
        <f t="shared" si="363"/>
        <v>0.002498</v>
      </c>
      <c r="CS294" s="59">
        <f t="shared" si="363"/>
        <v>0.022658</v>
      </c>
      <c r="CT294" s="59">
        <f t="shared" si="363"/>
        <v>0.00894</v>
      </c>
      <c r="CU294" s="59">
        <f t="shared" si="363"/>
        <v>0.019615999999999998</v>
      </c>
      <c r="CV294" s="59">
        <f t="shared" si="363"/>
        <v>0.024647</v>
      </c>
      <c r="CW294" s="59">
        <f t="shared" si="363"/>
        <v>0.024152</v>
      </c>
      <c r="CX294" s="59">
        <f t="shared" si="363"/>
        <v>0.021824000000000003</v>
      </c>
      <c r="CY294" s="59">
        <f t="shared" si="363"/>
        <v>0.027</v>
      </c>
      <c r="CZ294" s="59">
        <f t="shared" si="363"/>
        <v>0.029709</v>
      </c>
      <c r="DA294" s="59">
        <f t="shared" si="363"/>
        <v>0.029051</v>
      </c>
      <c r="DB294" s="59">
        <f t="shared" si="363"/>
        <v>0.027</v>
      </c>
      <c r="DC294" s="59">
        <f t="shared" si="363"/>
        <v>0.024131999999999997</v>
      </c>
      <c r="DD294" s="59">
        <f t="shared" si="363"/>
        <v>0.004827</v>
      </c>
      <c r="DE294" s="59">
        <f t="shared" si="363"/>
        <v>0.01145</v>
      </c>
      <c r="DF294" s="59">
        <f t="shared" si="363"/>
        <v>0.028159</v>
      </c>
      <c r="DG294" s="59">
        <f t="shared" si="363"/>
        <v>0.022579</v>
      </c>
      <c r="DH294" s="59">
        <f t="shared" si="363"/>
        <v>0.024787</v>
      </c>
      <c r="DI294" s="59">
        <f t="shared" si="363"/>
        <v>0.018844999999999997</v>
      </c>
      <c r="DJ294" s="59">
        <f t="shared" si="363"/>
        <v>0.027315</v>
      </c>
      <c r="DK294" s="59">
        <f t="shared" si="363"/>
        <v>0.016746999999999998</v>
      </c>
      <c r="DL294" s="59">
        <f t="shared" si="363"/>
        <v>0.021967</v>
      </c>
      <c r="DM294" s="59">
        <f t="shared" si="363"/>
        <v>0.02543</v>
      </c>
      <c r="DN294" s="59">
        <f t="shared" si="363"/>
        <v>0.029443</v>
      </c>
      <c r="DO294" s="59">
        <f t="shared" si="363"/>
        <v>0.029756</v>
      </c>
      <c r="DP294" s="59">
        <f t="shared" si="363"/>
        <v>0.027708</v>
      </c>
      <c r="DQ294" s="59">
        <f t="shared" si="363"/>
        <v>0.025885000000000002</v>
      </c>
      <c r="DR294" s="59">
        <f t="shared" si="363"/>
        <v>0.024417</v>
      </c>
      <c r="DS294" s="59">
        <f t="shared" si="363"/>
        <v>0.025924</v>
      </c>
      <c r="DT294" s="59">
        <f t="shared" si="363"/>
        <v>0.021729</v>
      </c>
      <c r="DU294" s="59">
        <f t="shared" si="363"/>
        <v>0.027</v>
      </c>
      <c r="DV294" s="59">
        <f t="shared" si="363"/>
        <v>0.027</v>
      </c>
      <c r="DW294" s="59">
        <f t="shared" si="363"/>
        <v>0.023076</v>
      </c>
      <c r="DX294" s="59">
        <f t="shared" si="363"/>
        <v>0.021412</v>
      </c>
      <c r="DY294" s="59">
        <f t="shared" si="363"/>
        <v>0.016146</v>
      </c>
      <c r="DZ294" s="59">
        <f t="shared" si="363"/>
        <v>0.021771</v>
      </c>
      <c r="EA294" s="59">
        <f aca="true" t="shared" si="364" ref="EA294:FU294">SUM(EA286:EA292)</f>
        <v>0.014436000000000001</v>
      </c>
      <c r="EB294" s="59">
        <f t="shared" si="364"/>
        <v>0.027</v>
      </c>
      <c r="EC294" s="59">
        <f t="shared" si="364"/>
        <v>0.026621</v>
      </c>
      <c r="ED294" s="59">
        <f t="shared" si="364"/>
        <v>0.005385999999999999</v>
      </c>
      <c r="EE294" s="59">
        <f t="shared" si="364"/>
        <v>0.027</v>
      </c>
      <c r="EF294" s="59">
        <f t="shared" si="364"/>
        <v>0.019594999999999998</v>
      </c>
      <c r="EG294" s="59">
        <f t="shared" si="364"/>
        <v>0.026536</v>
      </c>
      <c r="EH294" s="59">
        <f t="shared" si="364"/>
        <v>0.025053000000000002</v>
      </c>
      <c r="EI294" s="59">
        <f t="shared" si="364"/>
        <v>0.027</v>
      </c>
      <c r="EJ294" s="59">
        <f t="shared" si="364"/>
        <v>0.027</v>
      </c>
      <c r="EK294" s="59">
        <f t="shared" si="364"/>
        <v>0.008568999999999998</v>
      </c>
      <c r="EL294" s="59">
        <f t="shared" si="364"/>
        <v>0.003347</v>
      </c>
      <c r="EM294" s="59">
        <f t="shared" si="364"/>
        <v>0.016308</v>
      </c>
      <c r="EN294" s="59">
        <f t="shared" si="364"/>
        <v>0.031229</v>
      </c>
      <c r="EO294" s="59">
        <f t="shared" si="364"/>
        <v>0.029636</v>
      </c>
      <c r="EP294" s="59">
        <f t="shared" si="364"/>
        <v>0.026223</v>
      </c>
      <c r="EQ294" s="59">
        <f t="shared" si="364"/>
        <v>0.01247</v>
      </c>
      <c r="ER294" s="59">
        <f t="shared" si="364"/>
        <v>0.024644</v>
      </c>
      <c r="ES294" s="59">
        <f t="shared" si="364"/>
        <v>0.023558</v>
      </c>
      <c r="ET294" s="59">
        <f t="shared" si="364"/>
        <v>0.027</v>
      </c>
      <c r="EU294" s="59">
        <f t="shared" si="364"/>
        <v>0.027</v>
      </c>
      <c r="EV294" s="59">
        <f t="shared" si="364"/>
        <v>0.011300999999999999</v>
      </c>
      <c r="EW294" s="59">
        <f t="shared" si="364"/>
        <v>0.007164</v>
      </c>
      <c r="EX294" s="59">
        <f t="shared" si="364"/>
        <v>0.006747</v>
      </c>
      <c r="EY294" s="59">
        <f t="shared" si="364"/>
        <v>0.027</v>
      </c>
      <c r="EZ294" s="59">
        <f t="shared" si="364"/>
        <v>0.025406</v>
      </c>
      <c r="FA294" s="59">
        <f t="shared" si="364"/>
        <v>0.012742</v>
      </c>
      <c r="FB294" s="59">
        <f t="shared" si="364"/>
        <v>0.014117000000000001</v>
      </c>
      <c r="FC294" s="59">
        <f t="shared" si="364"/>
        <v>0.026729000000000003</v>
      </c>
      <c r="FD294" s="59">
        <f t="shared" si="364"/>
        <v>0.024437999999999998</v>
      </c>
      <c r="FE294" s="59">
        <f t="shared" si="364"/>
        <v>0.014372</v>
      </c>
      <c r="FF294" s="59">
        <f t="shared" si="364"/>
        <v>0.027</v>
      </c>
      <c r="FG294" s="59">
        <f t="shared" si="364"/>
        <v>0.027</v>
      </c>
      <c r="FH294" s="59">
        <f t="shared" si="364"/>
        <v>0.026525</v>
      </c>
      <c r="FI294" s="59">
        <f t="shared" si="364"/>
        <v>0.00821</v>
      </c>
      <c r="FJ294" s="59">
        <f t="shared" si="364"/>
        <v>0.023956</v>
      </c>
      <c r="FK294" s="59">
        <f t="shared" si="364"/>
        <v>0.01396</v>
      </c>
      <c r="FL294" s="59">
        <f t="shared" si="364"/>
        <v>0.031955</v>
      </c>
      <c r="FM294" s="59">
        <f t="shared" si="364"/>
        <v>0.020074</v>
      </c>
      <c r="FN294" s="59">
        <f t="shared" si="364"/>
        <v>0.027</v>
      </c>
      <c r="FO294" s="59">
        <f t="shared" si="364"/>
        <v>0.010228000000000001</v>
      </c>
      <c r="FP294" s="59">
        <f t="shared" si="364"/>
        <v>0.019372</v>
      </c>
      <c r="FQ294" s="59">
        <f t="shared" si="364"/>
        <v>0.022883</v>
      </c>
      <c r="FR294" s="59">
        <f t="shared" si="364"/>
        <v>0.011564999999999999</v>
      </c>
      <c r="FS294" s="59">
        <f t="shared" si="364"/>
        <v>0.021612</v>
      </c>
      <c r="FT294" s="59">
        <f t="shared" si="364"/>
        <v>0.018357</v>
      </c>
      <c r="FU294" s="59">
        <f t="shared" si="364"/>
        <v>0.025207</v>
      </c>
      <c r="FV294" s="59">
        <f>SUM(FV286:FV292)</f>
        <v>0.017331</v>
      </c>
      <c r="FW294" s="59">
        <f>SUM(FW286:FW292)</f>
        <v>0.021498</v>
      </c>
      <c r="FX294" s="59">
        <f>SUM(FX286:FX292)</f>
        <v>0.019675</v>
      </c>
      <c r="FY294" s="59"/>
      <c r="FZ294" s="40"/>
      <c r="GA294" s="40"/>
      <c r="GB294" s="40"/>
      <c r="GC294" s="40"/>
      <c r="GD294" s="40"/>
    </row>
    <row r="295" spans="1:186" ht="15">
      <c r="A295" s="2"/>
      <c r="B295" s="5" t="s">
        <v>654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1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/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40"/>
      <c r="EK295" s="40"/>
      <c r="EL295" s="40"/>
      <c r="EM295" s="40"/>
      <c r="EN295" s="40"/>
      <c r="EO295" s="40"/>
      <c r="EP295" s="40"/>
      <c r="EQ295" s="40"/>
      <c r="ER295" s="40"/>
      <c r="ES295" s="40"/>
      <c r="ET295" s="40"/>
      <c r="EU295" s="40"/>
      <c r="EV295" s="40"/>
      <c r="EW295" s="40"/>
      <c r="EX295" s="40"/>
      <c r="EY295" s="40"/>
      <c r="EZ295" s="40"/>
      <c r="FA295" s="40"/>
      <c r="FB295" s="40"/>
      <c r="FC295" s="40"/>
      <c r="FD295" s="40"/>
      <c r="FE295" s="40"/>
      <c r="FF295" s="40"/>
      <c r="FG295" s="40"/>
      <c r="FH295" s="40"/>
      <c r="FI295" s="40"/>
      <c r="FJ295" s="40"/>
      <c r="FK295" s="40"/>
      <c r="FL295" s="40"/>
      <c r="FM295" s="40"/>
      <c r="FN295" s="40"/>
      <c r="FO295" s="40"/>
      <c r="FP295" s="40"/>
      <c r="FQ295" s="40"/>
      <c r="FR295" s="40"/>
      <c r="FS295" s="40"/>
      <c r="FT295" s="40"/>
      <c r="FU295" s="40"/>
      <c r="FV295" s="40"/>
      <c r="FW295" s="40"/>
      <c r="FX295" s="40"/>
      <c r="FY295" s="40"/>
      <c r="FZ295" s="40"/>
      <c r="GA295" s="40"/>
      <c r="GB295" s="40"/>
      <c r="GC295" s="40"/>
      <c r="GD295" s="40"/>
    </row>
    <row r="296" spans="1:3" ht="15">
      <c r="A296" s="2"/>
      <c r="B296" s="5"/>
      <c r="C296" s="40"/>
    </row>
    <row r="297" spans="1:181" ht="15">
      <c r="A297" s="2"/>
      <c r="B297" s="5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1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0"/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  <c r="EE297" s="40"/>
      <c r="EF297" s="40"/>
      <c r="EG297" s="40"/>
      <c r="EH297" s="40"/>
      <c r="EI297" s="40"/>
      <c r="EJ297" s="40"/>
      <c r="EK297" s="40"/>
      <c r="EL297" s="40"/>
      <c r="EM297" s="40"/>
      <c r="EN297" s="40"/>
      <c r="EO297" s="40"/>
      <c r="EP297" s="40"/>
      <c r="EQ297" s="40"/>
      <c r="ER297" s="40"/>
      <c r="ES297" s="40"/>
      <c r="ET297" s="40"/>
      <c r="EU297" s="40"/>
      <c r="EV297" s="40"/>
      <c r="EW297" s="40"/>
      <c r="EX297" s="40"/>
      <c r="EY297" s="40"/>
      <c r="EZ297" s="40"/>
      <c r="FA297" s="40"/>
      <c r="FB297" s="40"/>
      <c r="FC297" s="40"/>
      <c r="FD297" s="40"/>
      <c r="FE297" s="40"/>
      <c r="FF297" s="40"/>
      <c r="FG297" s="40"/>
      <c r="FH297" s="40"/>
      <c r="FI297" s="40"/>
      <c r="FJ297" s="40"/>
      <c r="FK297" s="40"/>
      <c r="FL297" s="40"/>
      <c r="FM297" s="40"/>
      <c r="FN297" s="40"/>
      <c r="FO297" s="40"/>
      <c r="FP297" s="40"/>
      <c r="FQ297" s="40"/>
      <c r="FR297" s="40"/>
      <c r="FS297" s="40"/>
      <c r="FT297" s="40"/>
      <c r="FU297" s="40"/>
      <c r="FV297" s="40"/>
      <c r="FW297" s="40"/>
      <c r="FX297" s="40"/>
      <c r="FY297" s="40"/>
    </row>
    <row r="298" spans="1:181" s="20" customFormat="1" ht="15">
      <c r="A298" s="2"/>
      <c r="B298" s="5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  <c r="CW298" s="102"/>
      <c r="CX298" s="102"/>
      <c r="CY298" s="102"/>
      <c r="CZ298" s="102"/>
      <c r="DA298" s="102"/>
      <c r="DB298" s="102"/>
      <c r="DC298" s="102"/>
      <c r="DD298" s="102"/>
      <c r="DE298" s="102"/>
      <c r="DF298" s="102"/>
      <c r="DG298" s="102"/>
      <c r="DH298" s="102"/>
      <c r="DI298" s="102"/>
      <c r="DJ298" s="102"/>
      <c r="DK298" s="102"/>
      <c r="DL298" s="102"/>
      <c r="DM298" s="102"/>
      <c r="DN298" s="102"/>
      <c r="DO298" s="102"/>
      <c r="DP298" s="102"/>
      <c r="DQ298" s="102"/>
      <c r="DR298" s="102"/>
      <c r="DS298" s="102"/>
      <c r="DT298" s="102"/>
      <c r="DU298" s="102"/>
      <c r="DV298" s="102"/>
      <c r="DW298" s="102"/>
      <c r="DX298" s="102"/>
      <c r="DY298" s="102"/>
      <c r="DZ298" s="102"/>
      <c r="EA298" s="102"/>
      <c r="EB298" s="102"/>
      <c r="EC298" s="102"/>
      <c r="ED298" s="102"/>
      <c r="EE298" s="102"/>
      <c r="EF298" s="102"/>
      <c r="EG298" s="102"/>
      <c r="EH298" s="102"/>
      <c r="EI298" s="102"/>
      <c r="EJ298" s="102"/>
      <c r="EK298" s="102"/>
      <c r="EL298" s="102"/>
      <c r="EM298" s="102"/>
      <c r="EN298" s="102"/>
      <c r="EO298" s="102"/>
      <c r="EP298" s="102"/>
      <c r="EQ298" s="102"/>
      <c r="ER298" s="102"/>
      <c r="ES298" s="102"/>
      <c r="ET298" s="102"/>
      <c r="EU298" s="102"/>
      <c r="EV298" s="102"/>
      <c r="EW298" s="102"/>
      <c r="EX298" s="102"/>
      <c r="EY298" s="102"/>
      <c r="EZ298" s="102"/>
      <c r="FA298" s="102"/>
      <c r="FB298" s="102"/>
      <c r="FC298" s="102"/>
      <c r="FD298" s="102"/>
      <c r="FE298" s="102"/>
      <c r="FF298" s="102"/>
      <c r="FG298" s="102"/>
      <c r="FH298" s="102"/>
      <c r="FI298" s="102"/>
      <c r="FJ298" s="102"/>
      <c r="FK298" s="102"/>
      <c r="FL298" s="102"/>
      <c r="FM298" s="102"/>
      <c r="FN298" s="102"/>
      <c r="FO298" s="102"/>
      <c r="FP298" s="102"/>
      <c r="FQ298" s="102"/>
      <c r="FR298" s="102"/>
      <c r="FS298" s="102"/>
      <c r="FT298" s="102"/>
      <c r="FU298" s="102"/>
      <c r="FV298" s="102"/>
      <c r="FW298" s="102"/>
      <c r="FX298" s="102"/>
      <c r="FY298" s="41"/>
    </row>
    <row r="299" spans="1:186" ht="15">
      <c r="A299" s="2"/>
      <c r="B299" s="5" t="s">
        <v>655</v>
      </c>
      <c r="C299" s="21">
        <f aca="true" t="shared" si="365" ref="C299:V299">C119*(C96)+C158</f>
        <v>39835497.367899016</v>
      </c>
      <c r="D299" s="21">
        <f t="shared" si="365"/>
        <v>263369042.27066642</v>
      </c>
      <c r="E299" s="21">
        <f t="shared" si="365"/>
        <v>52875972.94180168</v>
      </c>
      <c r="F299" s="21">
        <f t="shared" si="365"/>
        <v>97785073.15027462</v>
      </c>
      <c r="G299" s="21">
        <f t="shared" si="365"/>
        <v>7934302.2844563415</v>
      </c>
      <c r="H299" s="21">
        <f t="shared" si="365"/>
        <v>7146132.23322507</v>
      </c>
      <c r="I299" s="21">
        <f t="shared" si="365"/>
        <v>75031889.81655878</v>
      </c>
      <c r="J299" s="21">
        <f t="shared" si="365"/>
        <v>14999102.28446086</v>
      </c>
      <c r="K299" s="21">
        <f t="shared" si="365"/>
        <v>2882138.1669103396</v>
      </c>
      <c r="L299" s="21">
        <f t="shared" si="365"/>
        <v>23569393.107536726</v>
      </c>
      <c r="M299" s="21">
        <f t="shared" si="365"/>
        <v>12463432.576188734</v>
      </c>
      <c r="N299" s="21">
        <f t="shared" si="365"/>
        <v>351205021.317402</v>
      </c>
      <c r="O299" s="21">
        <f t="shared" si="365"/>
        <v>105837011.26246573</v>
      </c>
      <c r="P299" s="21">
        <f t="shared" si="365"/>
        <v>2157119.5735107</v>
      </c>
      <c r="Q299" s="21">
        <f t="shared" si="365"/>
        <v>257934791.4669713</v>
      </c>
      <c r="R299" s="21">
        <f t="shared" si="365"/>
        <v>3930554.944772144</v>
      </c>
      <c r="S299" s="21">
        <f t="shared" si="365"/>
        <v>11423508.103164779</v>
      </c>
      <c r="T299" s="21">
        <f t="shared" si="365"/>
        <v>1858020.4623234402</v>
      </c>
      <c r="U299" s="21">
        <f t="shared" si="365"/>
        <v>930902.7652587958</v>
      </c>
      <c r="V299" s="21">
        <f t="shared" si="365"/>
        <v>2616391.6652946514</v>
      </c>
      <c r="W299" s="21">
        <f>W274*W96</f>
        <v>736365.263</v>
      </c>
      <c r="X299" s="21">
        <f>X119*(X96)+X158</f>
        <v>714882.7184766489</v>
      </c>
      <c r="Y299" s="21">
        <f>Y96*Y274</f>
        <v>4345041.642</v>
      </c>
      <c r="Z299" s="21">
        <f aca="true" t="shared" si="366" ref="Z299:AL299">Z119*(Z96)+Z158</f>
        <v>2483220.5220978134</v>
      </c>
      <c r="AA299" s="21">
        <f t="shared" si="366"/>
        <v>177065699.5262473</v>
      </c>
      <c r="AB299" s="21">
        <f t="shared" si="366"/>
        <v>197694395.1721937</v>
      </c>
      <c r="AC299" s="21">
        <f t="shared" si="366"/>
        <v>6932120.766565603</v>
      </c>
      <c r="AD299" s="21">
        <f t="shared" si="366"/>
        <v>7727152.592014851</v>
      </c>
      <c r="AE299" s="21">
        <f t="shared" si="366"/>
        <v>1308804.4766144191</v>
      </c>
      <c r="AF299" s="21">
        <f t="shared" si="366"/>
        <v>2241949.1615097085</v>
      </c>
      <c r="AG299" s="21">
        <f t="shared" si="366"/>
        <v>7062748.859423036</v>
      </c>
      <c r="AH299" s="21">
        <f t="shared" si="366"/>
        <v>7976667.908536433</v>
      </c>
      <c r="AI299" s="21">
        <f t="shared" si="366"/>
        <v>2996303.8068254953</v>
      </c>
      <c r="AJ299" s="21">
        <f t="shared" si="366"/>
        <v>2745579.626934108</v>
      </c>
      <c r="AK299" s="21">
        <f t="shared" si="366"/>
        <v>2491960.485960512</v>
      </c>
      <c r="AL299" s="21">
        <f t="shared" si="366"/>
        <v>2699397.165557758</v>
      </c>
      <c r="AM299" s="21">
        <f>AM96*AM274</f>
        <v>3950081.255</v>
      </c>
      <c r="AN299" s="21">
        <f aca="true" t="shared" si="367" ref="AN299:CY299">AN119*(AN96)+AN158</f>
        <v>3783647.472312768</v>
      </c>
      <c r="AO299" s="21">
        <f t="shared" si="367"/>
        <v>35471447.04922982</v>
      </c>
      <c r="AP299" s="21">
        <f t="shared" si="367"/>
        <v>545638820.088966</v>
      </c>
      <c r="AQ299" s="21">
        <f t="shared" si="367"/>
        <v>2743513.681209628</v>
      </c>
      <c r="AR299" s="21">
        <f t="shared" si="367"/>
        <v>374747534.5755851</v>
      </c>
      <c r="AS299" s="21">
        <f t="shared" si="367"/>
        <v>45800404.34511152</v>
      </c>
      <c r="AT299" s="21">
        <f t="shared" si="367"/>
        <v>19101342.27260034</v>
      </c>
      <c r="AU299" s="21">
        <f t="shared" si="367"/>
        <v>3324780.644086916</v>
      </c>
      <c r="AV299" s="21">
        <f t="shared" si="367"/>
        <v>3006627.6541010444</v>
      </c>
      <c r="AW299" s="21">
        <f t="shared" si="367"/>
        <v>2666855.2854603603</v>
      </c>
      <c r="AX299" s="21">
        <f t="shared" si="367"/>
        <v>893556.783471202</v>
      </c>
      <c r="AY299" s="21">
        <f t="shared" si="367"/>
        <v>5009982.273374895</v>
      </c>
      <c r="AZ299" s="21">
        <f t="shared" si="367"/>
        <v>76616423.3892217</v>
      </c>
      <c r="BA299" s="21">
        <f t="shared" si="367"/>
        <v>56673530.816684276</v>
      </c>
      <c r="BB299" s="21">
        <f t="shared" si="367"/>
        <v>47583931.09544738</v>
      </c>
      <c r="BC299" s="21">
        <f t="shared" si="367"/>
        <v>214072995.1509605</v>
      </c>
      <c r="BD299" s="21">
        <f t="shared" si="367"/>
        <v>30381670.9143881</v>
      </c>
      <c r="BE299" s="21">
        <f t="shared" si="367"/>
        <v>9843944.80253467</v>
      </c>
      <c r="BF299" s="21">
        <f t="shared" si="367"/>
        <v>145801924.53230658</v>
      </c>
      <c r="BG299" s="21">
        <f t="shared" si="367"/>
        <v>6895624.4104982475</v>
      </c>
      <c r="BH299" s="21">
        <f t="shared" si="367"/>
        <v>5185299.35670464</v>
      </c>
      <c r="BI299" s="21">
        <f t="shared" si="367"/>
        <v>2794397.382538748</v>
      </c>
      <c r="BJ299" s="21">
        <f t="shared" si="367"/>
        <v>38669316.5226697</v>
      </c>
      <c r="BK299" s="21">
        <f t="shared" si="367"/>
        <v>93367536.00062703</v>
      </c>
      <c r="BL299" s="21">
        <f t="shared" si="367"/>
        <v>2241350.84680948</v>
      </c>
      <c r="BM299" s="21">
        <f t="shared" si="367"/>
        <v>3157608.7274537496</v>
      </c>
      <c r="BN299" s="21">
        <f t="shared" si="367"/>
        <v>25894230.19355353</v>
      </c>
      <c r="BO299" s="21">
        <f t="shared" si="367"/>
        <v>11745169.715877041</v>
      </c>
      <c r="BP299" s="21">
        <f t="shared" si="367"/>
        <v>2485304.515690112</v>
      </c>
      <c r="BQ299" s="21">
        <f t="shared" si="367"/>
        <v>40519436.75347754</v>
      </c>
      <c r="BR299" s="21">
        <f t="shared" si="367"/>
        <v>31145851.047234025</v>
      </c>
      <c r="BS299" s="21">
        <f t="shared" si="367"/>
        <v>9163052.043381162</v>
      </c>
      <c r="BT299" s="21">
        <f t="shared" si="367"/>
        <v>3183217.5459953556</v>
      </c>
      <c r="BU299" s="21">
        <f t="shared" si="367"/>
        <v>3971769.474493264</v>
      </c>
      <c r="BV299" s="21">
        <f t="shared" si="367"/>
        <v>9853602.44844494</v>
      </c>
      <c r="BW299" s="21">
        <f t="shared" si="367"/>
        <v>12195287.601450536</v>
      </c>
      <c r="BX299" s="21">
        <f t="shared" si="367"/>
        <v>1272508.885958048</v>
      </c>
      <c r="BY299" s="21">
        <f t="shared" si="367"/>
        <v>4894736.160439242</v>
      </c>
      <c r="BZ299" s="21">
        <f t="shared" si="367"/>
        <v>2518351.9460800975</v>
      </c>
      <c r="CA299" s="21">
        <f t="shared" si="367"/>
        <v>2392030.3128331043</v>
      </c>
      <c r="CB299" s="21">
        <f t="shared" si="367"/>
        <v>574914195.7699319</v>
      </c>
      <c r="CC299" s="21">
        <f t="shared" si="367"/>
        <v>2067312.6335258249</v>
      </c>
      <c r="CD299" s="21">
        <f t="shared" si="367"/>
        <v>1071906.1119629121</v>
      </c>
      <c r="CE299" s="21">
        <f t="shared" si="367"/>
        <v>1949670.3123532804</v>
      </c>
      <c r="CF299" s="21">
        <f t="shared" si="367"/>
        <v>1450108.4181609103</v>
      </c>
      <c r="CG299" s="21">
        <f t="shared" si="367"/>
        <v>2268689.1730479165</v>
      </c>
      <c r="CH299" s="21">
        <f t="shared" si="367"/>
        <v>1571536.401645946</v>
      </c>
      <c r="CI299" s="21">
        <f t="shared" si="367"/>
        <v>5287834.75274546</v>
      </c>
      <c r="CJ299" s="21">
        <f t="shared" si="367"/>
        <v>8530329.638223754</v>
      </c>
      <c r="CK299" s="21">
        <f t="shared" si="367"/>
        <v>32807497.141492233</v>
      </c>
      <c r="CL299" s="21">
        <f t="shared" si="367"/>
        <v>9956222.651022283</v>
      </c>
      <c r="CM299" s="21">
        <f t="shared" si="367"/>
        <v>6397289.726105711</v>
      </c>
      <c r="CN299" s="21">
        <f t="shared" si="367"/>
        <v>171930699.58737105</v>
      </c>
      <c r="CO299" s="21">
        <f t="shared" si="367"/>
        <v>98278979.79172365</v>
      </c>
      <c r="CP299" s="21">
        <f t="shared" si="367"/>
        <v>8880204.717319284</v>
      </c>
      <c r="CQ299" s="21">
        <f t="shared" si="367"/>
        <v>10828062.380273994</v>
      </c>
      <c r="CR299" s="21">
        <f t="shared" si="367"/>
        <v>2317573.504348564</v>
      </c>
      <c r="CS299" s="21">
        <f t="shared" si="367"/>
        <v>2971115.3947420726</v>
      </c>
      <c r="CT299" s="21">
        <f t="shared" si="367"/>
        <v>1718738.649398258</v>
      </c>
      <c r="CU299" s="21">
        <f t="shared" si="367"/>
        <v>368691.92637100903</v>
      </c>
      <c r="CV299" s="21">
        <f t="shared" si="367"/>
        <v>787001.9727451021</v>
      </c>
      <c r="CW299" s="21">
        <f t="shared" si="367"/>
        <v>2146959.204422675</v>
      </c>
      <c r="CX299" s="21">
        <f t="shared" si="367"/>
        <v>3765659.194487493</v>
      </c>
      <c r="CY299" s="21">
        <f t="shared" si="367"/>
        <v>622082.818926402</v>
      </c>
      <c r="CZ299" s="21">
        <f aca="true" t="shared" si="368" ref="CZ299:ET299">CZ119*(CZ96)+CZ158</f>
        <v>16305940.492726833</v>
      </c>
      <c r="DA299" s="21">
        <f t="shared" si="368"/>
        <v>2141346.117917995</v>
      </c>
      <c r="DB299" s="21">
        <f t="shared" si="368"/>
        <v>2882714.9483378655</v>
      </c>
      <c r="DC299" s="21">
        <f t="shared" si="368"/>
        <v>1935336.367530567</v>
      </c>
      <c r="DD299" s="21">
        <f t="shared" si="368"/>
        <v>1923271.882821925</v>
      </c>
      <c r="DE299" s="21">
        <f t="shared" si="368"/>
        <v>3755048.1979014548</v>
      </c>
      <c r="DF299" s="21">
        <f t="shared" si="368"/>
        <v>143458238.8812758</v>
      </c>
      <c r="DG299" s="21">
        <f t="shared" si="368"/>
        <v>1584131.543883025</v>
      </c>
      <c r="DH299" s="21">
        <f t="shared" si="368"/>
        <v>15544844.385452982</v>
      </c>
      <c r="DI299" s="21">
        <f t="shared" si="368"/>
        <v>20201010.015418824</v>
      </c>
      <c r="DJ299" s="21">
        <f t="shared" si="368"/>
        <v>5255676.678783696</v>
      </c>
      <c r="DK299" s="21">
        <f t="shared" si="368"/>
        <v>3393704.3114403524</v>
      </c>
      <c r="DL299" s="21">
        <f t="shared" si="368"/>
        <v>43811015.83800932</v>
      </c>
      <c r="DM299" s="21">
        <f t="shared" si="368"/>
        <v>3231966.1460169856</v>
      </c>
      <c r="DN299" s="21">
        <f t="shared" si="368"/>
        <v>10671768.866438469</v>
      </c>
      <c r="DO299" s="21">
        <f t="shared" si="368"/>
        <v>22215118.0660284</v>
      </c>
      <c r="DP299" s="21">
        <f t="shared" si="368"/>
        <v>2377662.2679588795</v>
      </c>
      <c r="DQ299" s="21">
        <f t="shared" si="368"/>
        <v>4185933.145834417</v>
      </c>
      <c r="DR299" s="21">
        <f t="shared" si="368"/>
        <v>10403289.372050505</v>
      </c>
      <c r="DS299" s="21">
        <f t="shared" si="368"/>
        <v>6429258.637897018</v>
      </c>
      <c r="DT299" s="21">
        <f t="shared" si="368"/>
        <v>2309531.718543902</v>
      </c>
      <c r="DU299" s="21">
        <f t="shared" si="368"/>
        <v>3383502.74147139</v>
      </c>
      <c r="DV299" s="21">
        <f t="shared" si="368"/>
        <v>2287418.4056826383</v>
      </c>
      <c r="DW299" s="21">
        <f t="shared" si="368"/>
        <v>3253765.6712335185</v>
      </c>
      <c r="DX299" s="21">
        <f t="shared" si="368"/>
        <v>2833625.3850622536</v>
      </c>
      <c r="DY299" s="21">
        <f t="shared" si="368"/>
        <v>3388497.215407692</v>
      </c>
      <c r="DZ299" s="21">
        <f t="shared" si="368"/>
        <v>8963614.927868033</v>
      </c>
      <c r="EA299" s="21">
        <f t="shared" si="368"/>
        <v>4479205.2360558845</v>
      </c>
      <c r="EB299" s="21">
        <f t="shared" si="368"/>
        <v>4452290.3398393</v>
      </c>
      <c r="EC299" s="21">
        <f t="shared" si="368"/>
        <v>2586308.983500683</v>
      </c>
      <c r="ED299" s="21">
        <f t="shared" si="368"/>
        <v>15171320.042251369</v>
      </c>
      <c r="EE299" s="21">
        <f t="shared" si="368"/>
        <v>2474573.937897029</v>
      </c>
      <c r="EF299" s="21">
        <f t="shared" si="368"/>
        <v>11655177.797796095</v>
      </c>
      <c r="EG299" s="21">
        <f t="shared" si="368"/>
        <v>2587602.8011064</v>
      </c>
      <c r="EH299" s="21">
        <f t="shared" si="368"/>
        <v>2488209.5993783455</v>
      </c>
      <c r="EI299" s="21">
        <f t="shared" si="368"/>
        <v>122271583.30894129</v>
      </c>
      <c r="EJ299" s="21">
        <f t="shared" si="368"/>
        <v>57344090.23877504</v>
      </c>
      <c r="EK299" s="21">
        <f t="shared" si="368"/>
        <v>4881712.232394955</v>
      </c>
      <c r="EL299" s="21">
        <f t="shared" si="368"/>
        <v>3486730.0734118964</v>
      </c>
      <c r="EM299" s="21">
        <f t="shared" si="368"/>
        <v>4741495.799549863</v>
      </c>
      <c r="EN299" s="21">
        <f t="shared" si="368"/>
        <v>7898364.894258201</v>
      </c>
      <c r="EO299" s="21">
        <f t="shared" si="368"/>
        <v>3691363.723724215</v>
      </c>
      <c r="EP299" s="21">
        <f t="shared" si="368"/>
        <v>3714240.0935743283</v>
      </c>
      <c r="EQ299" s="21">
        <f t="shared" si="368"/>
        <v>15442652.199489089</v>
      </c>
      <c r="ER299" s="21">
        <f t="shared" si="368"/>
        <v>3582311.7103978</v>
      </c>
      <c r="ES299" s="21">
        <f t="shared" si="368"/>
        <v>1601590.56645384</v>
      </c>
      <c r="ET299" s="21">
        <f t="shared" si="368"/>
        <v>2573310.5473019</v>
      </c>
      <c r="EU299" s="21">
        <f>EU274*EU96</f>
        <v>4824430.859</v>
      </c>
      <c r="EV299" s="21">
        <f aca="true" t="shared" si="369" ref="EV299:FY299">EV119*(EV96)+EV158</f>
        <v>1018102.7675070909</v>
      </c>
      <c r="EW299" s="21">
        <f t="shared" si="369"/>
        <v>6755071.6722824</v>
      </c>
      <c r="EX299" s="21">
        <f t="shared" si="369"/>
        <v>2840523.856335512</v>
      </c>
      <c r="EY299" s="21">
        <f t="shared" si="369"/>
        <v>2066276.8618079952</v>
      </c>
      <c r="EZ299" s="21">
        <f t="shared" si="369"/>
        <v>1613979.808211925</v>
      </c>
      <c r="FA299" s="21">
        <f t="shared" si="369"/>
        <v>21890044.940457575</v>
      </c>
      <c r="FB299" s="21">
        <f t="shared" si="369"/>
        <v>3798987.91375703</v>
      </c>
      <c r="FC299" s="21">
        <f t="shared" si="369"/>
        <v>19301199.649090305</v>
      </c>
      <c r="FD299" s="21">
        <f t="shared" si="369"/>
        <v>3419571.24625468</v>
      </c>
      <c r="FE299" s="21">
        <f t="shared" si="369"/>
        <v>1423503.2841872051</v>
      </c>
      <c r="FF299" s="21">
        <f t="shared" si="369"/>
        <v>2230261.274275274</v>
      </c>
      <c r="FG299" s="21">
        <f t="shared" si="369"/>
        <v>1531925.94466825</v>
      </c>
      <c r="FH299" s="21">
        <f t="shared" si="369"/>
        <v>1312373.5331663769</v>
      </c>
      <c r="FI299" s="21">
        <f t="shared" si="369"/>
        <v>13204174.031197777</v>
      </c>
      <c r="FJ299" s="21">
        <f t="shared" si="369"/>
        <v>11863974.96284905</v>
      </c>
      <c r="FK299" s="21">
        <f t="shared" si="369"/>
        <v>14530897.99535116</v>
      </c>
      <c r="FL299" s="21">
        <f t="shared" si="369"/>
        <v>25735024.075760037</v>
      </c>
      <c r="FM299" s="21">
        <f t="shared" si="369"/>
        <v>20007727.071279693</v>
      </c>
      <c r="FN299" s="21">
        <f t="shared" si="369"/>
        <v>129169616.58331333</v>
      </c>
      <c r="FO299" s="21">
        <f t="shared" si="369"/>
        <v>8241025.54058583</v>
      </c>
      <c r="FP299" s="21">
        <f t="shared" si="369"/>
        <v>16873251.250189107</v>
      </c>
      <c r="FQ299" s="21">
        <f t="shared" si="369"/>
        <v>6492758.8309981795</v>
      </c>
      <c r="FR299" s="21">
        <f t="shared" si="369"/>
        <v>1934471.7301805</v>
      </c>
      <c r="FS299" s="21">
        <f t="shared" si="369"/>
        <v>1970333.811295932</v>
      </c>
      <c r="FT299" s="21">
        <f t="shared" si="369"/>
        <v>1478324.004493233</v>
      </c>
      <c r="FU299" s="21">
        <f t="shared" si="369"/>
        <v>6189553.49638453</v>
      </c>
      <c r="FV299" s="21">
        <f t="shared" si="369"/>
        <v>4971957.979569696</v>
      </c>
      <c r="FW299" s="21">
        <f t="shared" si="369"/>
        <v>1792066.6346985819</v>
      </c>
      <c r="FX299" s="21">
        <f t="shared" si="369"/>
        <v>1293756.9894749</v>
      </c>
      <c r="FY299" s="21">
        <f t="shared" si="369"/>
        <v>0</v>
      </c>
      <c r="FZ299" s="21">
        <f>SUM(C299:FY299)</f>
        <v>5621581180.255423</v>
      </c>
      <c r="GA299" s="21"/>
      <c r="GB299" s="21"/>
      <c r="GC299" s="42"/>
      <c r="GD299" s="21"/>
    </row>
    <row r="300" spans="3:188" ht="15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129"/>
      <c r="FZ300" s="93"/>
      <c r="GA300" s="130">
        <f>FZ299/FZ96</f>
        <v>7234.231790441589</v>
      </c>
      <c r="GB300" s="93"/>
      <c r="GC300" s="79"/>
      <c r="GD300" s="93"/>
      <c r="GF300" s="131"/>
    </row>
    <row r="301" spans="2:188" ht="15">
      <c r="B301" s="132" t="s">
        <v>656</v>
      </c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129"/>
      <c r="FZ301" s="93"/>
      <c r="GA301" s="130">
        <f>ROUND(GA300*0.95,2)</f>
        <v>6872.52</v>
      </c>
      <c r="GB301" s="93"/>
      <c r="GC301" s="79"/>
      <c r="GD301" s="93"/>
      <c r="GF301" s="131"/>
    </row>
    <row r="302" spans="2:188" ht="15">
      <c r="B302" s="20" t="s">
        <v>657</v>
      </c>
      <c r="C302" s="109">
        <v>0.58</v>
      </c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129"/>
      <c r="FZ302" s="93"/>
      <c r="GA302" s="93"/>
      <c r="GB302" s="93"/>
      <c r="GC302" s="79"/>
      <c r="GD302" s="93"/>
      <c r="GF302" s="131"/>
    </row>
    <row r="303" spans="2:188" ht="15">
      <c r="B303" s="20" t="s">
        <v>658</v>
      </c>
      <c r="C303" s="109">
        <f>1-C302</f>
        <v>0.42000000000000004</v>
      </c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129"/>
      <c r="FZ303" s="93"/>
      <c r="GA303" s="93"/>
      <c r="GB303" s="93"/>
      <c r="GC303" s="79"/>
      <c r="GD303" s="93"/>
      <c r="GF303" s="131"/>
    </row>
    <row r="304" spans="2:188" ht="15">
      <c r="B304" s="20" t="s">
        <v>659</v>
      </c>
      <c r="C304" s="133">
        <v>30</v>
      </c>
      <c r="D304" s="133">
        <v>60</v>
      </c>
      <c r="E304" s="133">
        <v>111</v>
      </c>
      <c r="F304" s="133">
        <v>60</v>
      </c>
      <c r="G304" s="133">
        <v>0</v>
      </c>
      <c r="H304" s="133">
        <v>0</v>
      </c>
      <c r="I304" s="133">
        <v>36</v>
      </c>
      <c r="J304" s="133">
        <v>35</v>
      </c>
      <c r="K304" s="133">
        <v>0</v>
      </c>
      <c r="L304" s="133">
        <v>60</v>
      </c>
      <c r="M304" s="133">
        <v>100</v>
      </c>
      <c r="N304" s="133">
        <v>0</v>
      </c>
      <c r="O304" s="133">
        <v>0</v>
      </c>
      <c r="P304" s="133">
        <v>0</v>
      </c>
      <c r="Q304" s="133">
        <v>0</v>
      </c>
      <c r="R304" s="133">
        <v>0</v>
      </c>
      <c r="S304" s="133">
        <v>15</v>
      </c>
      <c r="T304" s="133">
        <v>0</v>
      </c>
      <c r="U304" s="133">
        <v>0</v>
      </c>
      <c r="V304" s="133">
        <v>0</v>
      </c>
      <c r="W304" s="134">
        <v>0</v>
      </c>
      <c r="X304" s="133">
        <v>1</v>
      </c>
      <c r="Y304" s="133">
        <v>0</v>
      </c>
      <c r="Z304" s="133">
        <v>0</v>
      </c>
      <c r="AA304" s="133">
        <v>15</v>
      </c>
      <c r="AB304" s="133">
        <v>78</v>
      </c>
      <c r="AC304" s="133">
        <v>15</v>
      </c>
      <c r="AD304" s="133">
        <v>18</v>
      </c>
      <c r="AE304" s="133">
        <v>2</v>
      </c>
      <c r="AF304" s="133">
        <v>0</v>
      </c>
      <c r="AG304" s="133">
        <v>9</v>
      </c>
      <c r="AH304" s="133">
        <v>18</v>
      </c>
      <c r="AI304" s="133">
        <v>0</v>
      </c>
      <c r="AJ304" s="133">
        <v>10</v>
      </c>
      <c r="AK304" s="133">
        <v>0</v>
      </c>
      <c r="AL304" s="133">
        <v>0</v>
      </c>
      <c r="AM304" s="133">
        <v>0</v>
      </c>
      <c r="AN304" s="133">
        <v>0</v>
      </c>
      <c r="AO304" s="133">
        <v>30</v>
      </c>
      <c r="AP304" s="135">
        <v>494</v>
      </c>
      <c r="AQ304" s="133">
        <v>0</v>
      </c>
      <c r="AR304" s="133">
        <v>0</v>
      </c>
      <c r="AS304" s="133">
        <v>0</v>
      </c>
      <c r="AT304" s="133">
        <v>0</v>
      </c>
      <c r="AU304" s="133">
        <v>0</v>
      </c>
      <c r="AV304" s="133">
        <v>0</v>
      </c>
      <c r="AW304" s="133">
        <v>0</v>
      </c>
      <c r="AX304" s="133">
        <v>0</v>
      </c>
      <c r="AY304" s="133">
        <v>0</v>
      </c>
      <c r="AZ304" s="133">
        <v>135</v>
      </c>
      <c r="BA304" s="133">
        <v>5</v>
      </c>
      <c r="BB304" s="133">
        <v>0</v>
      </c>
      <c r="BC304" s="133">
        <v>183</v>
      </c>
      <c r="BD304" s="133">
        <v>0</v>
      </c>
      <c r="BE304" s="133">
        <v>0</v>
      </c>
      <c r="BF304" s="133">
        <v>0</v>
      </c>
      <c r="BG304" s="133">
        <v>0</v>
      </c>
      <c r="BH304" s="133">
        <v>0</v>
      </c>
      <c r="BI304" s="133">
        <v>11</v>
      </c>
      <c r="BJ304" s="133">
        <v>0</v>
      </c>
      <c r="BK304" s="133">
        <v>0</v>
      </c>
      <c r="BL304" s="133">
        <v>5</v>
      </c>
      <c r="BM304" s="133">
        <v>0</v>
      </c>
      <c r="BN304" s="133">
        <v>30</v>
      </c>
      <c r="BO304" s="133">
        <v>16</v>
      </c>
      <c r="BP304" s="133">
        <v>0</v>
      </c>
      <c r="BQ304" s="133">
        <v>10</v>
      </c>
      <c r="BR304" s="133">
        <v>0</v>
      </c>
      <c r="BS304" s="133">
        <v>0</v>
      </c>
      <c r="BT304" s="133">
        <v>0</v>
      </c>
      <c r="BU304" s="133">
        <v>0</v>
      </c>
      <c r="BV304" s="133">
        <v>0</v>
      </c>
      <c r="BW304" s="133">
        <v>20</v>
      </c>
      <c r="BX304" s="133">
        <v>0</v>
      </c>
      <c r="BY304" s="133">
        <v>0</v>
      </c>
      <c r="BZ304" s="133">
        <v>0</v>
      </c>
      <c r="CA304" s="133">
        <v>0</v>
      </c>
      <c r="CB304" s="133">
        <v>105</v>
      </c>
      <c r="CC304" s="133">
        <v>0</v>
      </c>
      <c r="CD304" s="133">
        <v>5</v>
      </c>
      <c r="CE304" s="133">
        <v>1</v>
      </c>
      <c r="CF304" s="133">
        <v>0</v>
      </c>
      <c r="CG304" s="133">
        <v>0</v>
      </c>
      <c r="CH304" s="133">
        <v>3</v>
      </c>
      <c r="CI304" s="133">
        <v>15</v>
      </c>
      <c r="CJ304" s="133">
        <v>30</v>
      </c>
      <c r="CK304" s="133">
        <v>15</v>
      </c>
      <c r="CL304" s="133">
        <v>0</v>
      </c>
      <c r="CM304" s="133">
        <v>0</v>
      </c>
      <c r="CN304" s="133">
        <v>0</v>
      </c>
      <c r="CO304" s="133">
        <v>0</v>
      </c>
      <c r="CP304" s="133">
        <v>0</v>
      </c>
      <c r="CQ304" s="133">
        <v>15</v>
      </c>
      <c r="CR304" s="133">
        <v>0</v>
      </c>
      <c r="CS304" s="133">
        <v>0</v>
      </c>
      <c r="CT304" s="133">
        <v>3</v>
      </c>
      <c r="CU304" s="133">
        <v>0</v>
      </c>
      <c r="CV304" s="133">
        <v>0</v>
      </c>
      <c r="CW304" s="133">
        <v>0</v>
      </c>
      <c r="CX304" s="133">
        <v>0</v>
      </c>
      <c r="CY304" s="133">
        <v>0</v>
      </c>
      <c r="CZ304" s="133">
        <v>0</v>
      </c>
      <c r="DA304" s="133">
        <v>4</v>
      </c>
      <c r="DB304" s="133">
        <v>0</v>
      </c>
      <c r="DC304" s="133">
        <v>0</v>
      </c>
      <c r="DD304" s="133">
        <v>0</v>
      </c>
      <c r="DE304" s="133">
        <v>0</v>
      </c>
      <c r="DF304" s="133">
        <v>126</v>
      </c>
      <c r="DG304" s="133">
        <v>0</v>
      </c>
      <c r="DH304" s="133">
        <v>15</v>
      </c>
      <c r="DI304" s="133">
        <v>0</v>
      </c>
      <c r="DJ304" s="133">
        <v>0</v>
      </c>
      <c r="DK304" s="133">
        <v>0</v>
      </c>
      <c r="DL304" s="133">
        <v>15</v>
      </c>
      <c r="DM304" s="133">
        <v>1</v>
      </c>
      <c r="DN304" s="133">
        <v>0</v>
      </c>
      <c r="DO304" s="133">
        <v>15</v>
      </c>
      <c r="DP304" s="133">
        <v>0</v>
      </c>
      <c r="DQ304" s="133">
        <v>0</v>
      </c>
      <c r="DR304" s="133">
        <v>0</v>
      </c>
      <c r="DS304" s="133">
        <v>26</v>
      </c>
      <c r="DT304" s="133">
        <v>0</v>
      </c>
      <c r="DU304" s="133">
        <v>0</v>
      </c>
      <c r="DV304" s="133">
        <v>0</v>
      </c>
      <c r="DW304" s="133">
        <v>0</v>
      </c>
      <c r="DX304" s="133">
        <v>0</v>
      </c>
      <c r="DY304" s="133">
        <v>0</v>
      </c>
      <c r="DZ304" s="133">
        <v>10</v>
      </c>
      <c r="EA304" s="133">
        <v>0</v>
      </c>
      <c r="EB304" s="133">
        <v>19</v>
      </c>
      <c r="EC304" s="133">
        <v>0</v>
      </c>
      <c r="ED304" s="133">
        <v>0</v>
      </c>
      <c r="EE304" s="133">
        <v>7</v>
      </c>
      <c r="EF304" s="133">
        <v>15</v>
      </c>
      <c r="EG304" s="133">
        <v>0</v>
      </c>
      <c r="EH304" s="133">
        <v>0</v>
      </c>
      <c r="EI304" s="133">
        <v>165</v>
      </c>
      <c r="EJ304" s="133">
        <v>0</v>
      </c>
      <c r="EK304" s="133">
        <v>0</v>
      </c>
      <c r="EL304" s="133">
        <v>0</v>
      </c>
      <c r="EM304" s="133">
        <v>0</v>
      </c>
      <c r="EN304" s="133">
        <v>30</v>
      </c>
      <c r="EO304" s="133">
        <v>0</v>
      </c>
      <c r="EP304" s="133">
        <v>10</v>
      </c>
      <c r="EQ304" s="133">
        <v>0</v>
      </c>
      <c r="ER304" s="133">
        <v>7</v>
      </c>
      <c r="ES304" s="133">
        <v>0</v>
      </c>
      <c r="ET304" s="133">
        <v>0</v>
      </c>
      <c r="EU304" s="133">
        <v>15</v>
      </c>
      <c r="EV304" s="133">
        <v>0</v>
      </c>
      <c r="EW304" s="133">
        <v>0</v>
      </c>
      <c r="EX304" s="133">
        <v>0</v>
      </c>
      <c r="EY304" s="133">
        <v>0</v>
      </c>
      <c r="EZ304" s="133">
        <v>0</v>
      </c>
      <c r="FA304" s="133">
        <v>10</v>
      </c>
      <c r="FB304" s="133">
        <v>0</v>
      </c>
      <c r="FC304" s="133">
        <v>0</v>
      </c>
      <c r="FD304" s="133">
        <v>0</v>
      </c>
      <c r="FE304" s="133">
        <v>0</v>
      </c>
      <c r="FF304" s="133">
        <v>0</v>
      </c>
      <c r="FG304" s="133">
        <v>0</v>
      </c>
      <c r="FH304" s="133">
        <v>5</v>
      </c>
      <c r="FI304" s="133">
        <v>0</v>
      </c>
      <c r="FJ304" s="133">
        <v>0</v>
      </c>
      <c r="FK304" s="133">
        <v>30</v>
      </c>
      <c r="FL304" s="133">
        <v>0</v>
      </c>
      <c r="FM304" s="133">
        <v>0</v>
      </c>
      <c r="FN304" s="133">
        <v>91</v>
      </c>
      <c r="FO304" s="133">
        <v>0</v>
      </c>
      <c r="FP304" s="133">
        <v>18</v>
      </c>
      <c r="FQ304" s="133">
        <v>0</v>
      </c>
      <c r="FR304" s="133">
        <v>0</v>
      </c>
      <c r="FS304" s="133">
        <v>0</v>
      </c>
      <c r="FT304" s="133">
        <v>0</v>
      </c>
      <c r="FU304" s="133">
        <v>16</v>
      </c>
      <c r="FV304" s="133">
        <v>0</v>
      </c>
      <c r="FW304" s="133">
        <v>0</v>
      </c>
      <c r="FX304" s="133">
        <v>0</v>
      </c>
      <c r="FY304" s="37"/>
      <c r="FZ304" s="130">
        <f>SUM(C304:FY304)</f>
        <v>2454</v>
      </c>
      <c r="GA304" s="130"/>
      <c r="GB304" s="130"/>
      <c r="GC304" s="130"/>
      <c r="GD304" s="130"/>
      <c r="GE304" s="131"/>
      <c r="GF304" s="131"/>
    </row>
    <row r="305" spans="2:188" ht="15">
      <c r="B305" s="20" t="s">
        <v>660</v>
      </c>
      <c r="C305" s="133">
        <f>ROUND(C304*0.42,1)</f>
        <v>12.6</v>
      </c>
      <c r="D305" s="133">
        <f aca="true" t="shared" si="370" ref="D305:BO305">ROUND(D304*0.42,1)</f>
        <v>25.2</v>
      </c>
      <c r="E305" s="133">
        <f t="shared" si="370"/>
        <v>46.6</v>
      </c>
      <c r="F305" s="133">
        <f t="shared" si="370"/>
        <v>25.2</v>
      </c>
      <c r="G305" s="133">
        <f t="shared" si="370"/>
        <v>0</v>
      </c>
      <c r="H305" s="133">
        <f t="shared" si="370"/>
        <v>0</v>
      </c>
      <c r="I305" s="133">
        <f t="shared" si="370"/>
        <v>15.1</v>
      </c>
      <c r="J305" s="133">
        <f t="shared" si="370"/>
        <v>14.7</v>
      </c>
      <c r="K305" s="133">
        <f t="shared" si="370"/>
        <v>0</v>
      </c>
      <c r="L305" s="133">
        <f t="shared" si="370"/>
        <v>25.2</v>
      </c>
      <c r="M305" s="133">
        <f t="shared" si="370"/>
        <v>42</v>
      </c>
      <c r="N305" s="133">
        <f t="shared" si="370"/>
        <v>0</v>
      </c>
      <c r="O305" s="133">
        <f t="shared" si="370"/>
        <v>0</v>
      </c>
      <c r="P305" s="133">
        <f t="shared" si="370"/>
        <v>0</v>
      </c>
      <c r="Q305" s="133">
        <f t="shared" si="370"/>
        <v>0</v>
      </c>
      <c r="R305" s="133">
        <f t="shared" si="370"/>
        <v>0</v>
      </c>
      <c r="S305" s="133">
        <f t="shared" si="370"/>
        <v>6.3</v>
      </c>
      <c r="T305" s="133">
        <f t="shared" si="370"/>
        <v>0</v>
      </c>
      <c r="U305" s="133">
        <f t="shared" si="370"/>
        <v>0</v>
      </c>
      <c r="V305" s="133">
        <f t="shared" si="370"/>
        <v>0</v>
      </c>
      <c r="W305" s="133">
        <f t="shared" si="370"/>
        <v>0</v>
      </c>
      <c r="X305" s="133">
        <f t="shared" si="370"/>
        <v>0.4</v>
      </c>
      <c r="Y305" s="133">
        <f t="shared" si="370"/>
        <v>0</v>
      </c>
      <c r="Z305" s="133">
        <f t="shared" si="370"/>
        <v>0</v>
      </c>
      <c r="AA305" s="133">
        <f t="shared" si="370"/>
        <v>6.3</v>
      </c>
      <c r="AB305" s="133">
        <f t="shared" si="370"/>
        <v>32.8</v>
      </c>
      <c r="AC305" s="133">
        <f t="shared" si="370"/>
        <v>6.3</v>
      </c>
      <c r="AD305" s="133">
        <f t="shared" si="370"/>
        <v>7.6</v>
      </c>
      <c r="AE305" s="133">
        <f t="shared" si="370"/>
        <v>0.8</v>
      </c>
      <c r="AF305" s="133">
        <f t="shared" si="370"/>
        <v>0</v>
      </c>
      <c r="AG305" s="133">
        <f t="shared" si="370"/>
        <v>3.8</v>
      </c>
      <c r="AH305" s="133">
        <f t="shared" si="370"/>
        <v>7.6</v>
      </c>
      <c r="AI305" s="133">
        <f t="shared" si="370"/>
        <v>0</v>
      </c>
      <c r="AJ305" s="133">
        <f t="shared" si="370"/>
        <v>4.2</v>
      </c>
      <c r="AK305" s="133">
        <f t="shared" si="370"/>
        <v>0</v>
      </c>
      <c r="AL305" s="133">
        <f t="shared" si="370"/>
        <v>0</v>
      </c>
      <c r="AM305" s="133">
        <f t="shared" si="370"/>
        <v>0</v>
      </c>
      <c r="AN305" s="133">
        <f t="shared" si="370"/>
        <v>0</v>
      </c>
      <c r="AO305" s="133">
        <f t="shared" si="370"/>
        <v>12.6</v>
      </c>
      <c r="AP305" s="133">
        <f t="shared" si="370"/>
        <v>207.5</v>
      </c>
      <c r="AQ305" s="133">
        <f t="shared" si="370"/>
        <v>0</v>
      </c>
      <c r="AR305" s="133">
        <f t="shared" si="370"/>
        <v>0</v>
      </c>
      <c r="AS305" s="133">
        <f t="shared" si="370"/>
        <v>0</v>
      </c>
      <c r="AT305" s="133">
        <f t="shared" si="370"/>
        <v>0</v>
      </c>
      <c r="AU305" s="133">
        <f t="shared" si="370"/>
        <v>0</v>
      </c>
      <c r="AV305" s="133">
        <f t="shared" si="370"/>
        <v>0</v>
      </c>
      <c r="AW305" s="133">
        <f t="shared" si="370"/>
        <v>0</v>
      </c>
      <c r="AX305" s="133">
        <f t="shared" si="370"/>
        <v>0</v>
      </c>
      <c r="AY305" s="133">
        <f t="shared" si="370"/>
        <v>0</v>
      </c>
      <c r="AZ305" s="133">
        <f t="shared" si="370"/>
        <v>56.7</v>
      </c>
      <c r="BA305" s="133">
        <f t="shared" si="370"/>
        <v>2.1</v>
      </c>
      <c r="BB305" s="133">
        <f t="shared" si="370"/>
        <v>0</v>
      </c>
      <c r="BC305" s="133">
        <f t="shared" si="370"/>
        <v>76.9</v>
      </c>
      <c r="BD305" s="133">
        <f t="shared" si="370"/>
        <v>0</v>
      </c>
      <c r="BE305" s="133">
        <f t="shared" si="370"/>
        <v>0</v>
      </c>
      <c r="BF305" s="133">
        <f t="shared" si="370"/>
        <v>0</v>
      </c>
      <c r="BG305" s="133">
        <f t="shared" si="370"/>
        <v>0</v>
      </c>
      <c r="BH305" s="133">
        <f t="shared" si="370"/>
        <v>0</v>
      </c>
      <c r="BI305" s="133">
        <f t="shared" si="370"/>
        <v>4.6</v>
      </c>
      <c r="BJ305" s="133">
        <f t="shared" si="370"/>
        <v>0</v>
      </c>
      <c r="BK305" s="133">
        <f t="shared" si="370"/>
        <v>0</v>
      </c>
      <c r="BL305" s="133">
        <f t="shared" si="370"/>
        <v>2.1</v>
      </c>
      <c r="BM305" s="133">
        <f t="shared" si="370"/>
        <v>0</v>
      </c>
      <c r="BN305" s="133">
        <f t="shared" si="370"/>
        <v>12.6</v>
      </c>
      <c r="BO305" s="133">
        <f t="shared" si="370"/>
        <v>6.7</v>
      </c>
      <c r="BP305" s="133">
        <f aca="true" t="shared" si="371" ref="BP305:EA305">ROUND(BP304*0.42,1)</f>
        <v>0</v>
      </c>
      <c r="BQ305" s="133">
        <f t="shared" si="371"/>
        <v>4.2</v>
      </c>
      <c r="BR305" s="133">
        <f t="shared" si="371"/>
        <v>0</v>
      </c>
      <c r="BS305" s="133">
        <f t="shared" si="371"/>
        <v>0</v>
      </c>
      <c r="BT305" s="133">
        <f t="shared" si="371"/>
        <v>0</v>
      </c>
      <c r="BU305" s="133">
        <f t="shared" si="371"/>
        <v>0</v>
      </c>
      <c r="BV305" s="133">
        <f t="shared" si="371"/>
        <v>0</v>
      </c>
      <c r="BW305" s="133">
        <f t="shared" si="371"/>
        <v>8.4</v>
      </c>
      <c r="BX305" s="133">
        <f t="shared" si="371"/>
        <v>0</v>
      </c>
      <c r="BY305" s="133">
        <f t="shared" si="371"/>
        <v>0</v>
      </c>
      <c r="BZ305" s="133">
        <f t="shared" si="371"/>
        <v>0</v>
      </c>
      <c r="CA305" s="133">
        <f t="shared" si="371"/>
        <v>0</v>
      </c>
      <c r="CB305" s="133">
        <f t="shared" si="371"/>
        <v>44.1</v>
      </c>
      <c r="CC305" s="133">
        <f t="shared" si="371"/>
        <v>0</v>
      </c>
      <c r="CD305" s="133">
        <f t="shared" si="371"/>
        <v>2.1</v>
      </c>
      <c r="CE305" s="133">
        <f t="shared" si="371"/>
        <v>0.4</v>
      </c>
      <c r="CF305" s="133">
        <f t="shared" si="371"/>
        <v>0</v>
      </c>
      <c r="CG305" s="133">
        <f t="shared" si="371"/>
        <v>0</v>
      </c>
      <c r="CH305" s="133">
        <f t="shared" si="371"/>
        <v>1.3</v>
      </c>
      <c r="CI305" s="133">
        <f t="shared" si="371"/>
        <v>6.3</v>
      </c>
      <c r="CJ305" s="133">
        <f t="shared" si="371"/>
        <v>12.6</v>
      </c>
      <c r="CK305" s="133">
        <f t="shared" si="371"/>
        <v>6.3</v>
      </c>
      <c r="CL305" s="133">
        <f t="shared" si="371"/>
        <v>0</v>
      </c>
      <c r="CM305" s="133">
        <f t="shared" si="371"/>
        <v>0</v>
      </c>
      <c r="CN305" s="133">
        <f t="shared" si="371"/>
        <v>0</v>
      </c>
      <c r="CO305" s="133">
        <f t="shared" si="371"/>
        <v>0</v>
      </c>
      <c r="CP305" s="133">
        <f t="shared" si="371"/>
        <v>0</v>
      </c>
      <c r="CQ305" s="133">
        <f t="shared" si="371"/>
        <v>6.3</v>
      </c>
      <c r="CR305" s="133">
        <f t="shared" si="371"/>
        <v>0</v>
      </c>
      <c r="CS305" s="133">
        <f t="shared" si="371"/>
        <v>0</v>
      </c>
      <c r="CT305" s="133">
        <f t="shared" si="371"/>
        <v>1.3</v>
      </c>
      <c r="CU305" s="133">
        <f t="shared" si="371"/>
        <v>0</v>
      </c>
      <c r="CV305" s="133">
        <f t="shared" si="371"/>
        <v>0</v>
      </c>
      <c r="CW305" s="133">
        <f t="shared" si="371"/>
        <v>0</v>
      </c>
      <c r="CX305" s="133">
        <f t="shared" si="371"/>
        <v>0</v>
      </c>
      <c r="CY305" s="133">
        <f t="shared" si="371"/>
        <v>0</v>
      </c>
      <c r="CZ305" s="133">
        <f t="shared" si="371"/>
        <v>0</v>
      </c>
      <c r="DA305" s="133">
        <f t="shared" si="371"/>
        <v>1.7</v>
      </c>
      <c r="DB305" s="133">
        <f t="shared" si="371"/>
        <v>0</v>
      </c>
      <c r="DC305" s="133">
        <f t="shared" si="371"/>
        <v>0</v>
      </c>
      <c r="DD305" s="133">
        <f t="shared" si="371"/>
        <v>0</v>
      </c>
      <c r="DE305" s="133">
        <f t="shared" si="371"/>
        <v>0</v>
      </c>
      <c r="DF305" s="133">
        <f t="shared" si="371"/>
        <v>52.9</v>
      </c>
      <c r="DG305" s="133">
        <f t="shared" si="371"/>
        <v>0</v>
      </c>
      <c r="DH305" s="133">
        <f t="shared" si="371"/>
        <v>6.3</v>
      </c>
      <c r="DI305" s="133">
        <f t="shared" si="371"/>
        <v>0</v>
      </c>
      <c r="DJ305" s="133">
        <f t="shared" si="371"/>
        <v>0</v>
      </c>
      <c r="DK305" s="133">
        <f t="shared" si="371"/>
        <v>0</v>
      </c>
      <c r="DL305" s="133">
        <f t="shared" si="371"/>
        <v>6.3</v>
      </c>
      <c r="DM305" s="133">
        <f t="shared" si="371"/>
        <v>0.4</v>
      </c>
      <c r="DN305" s="133">
        <f t="shared" si="371"/>
        <v>0</v>
      </c>
      <c r="DO305" s="133">
        <f t="shared" si="371"/>
        <v>6.3</v>
      </c>
      <c r="DP305" s="133">
        <f t="shared" si="371"/>
        <v>0</v>
      </c>
      <c r="DQ305" s="133">
        <f t="shared" si="371"/>
        <v>0</v>
      </c>
      <c r="DR305" s="133">
        <f t="shared" si="371"/>
        <v>0</v>
      </c>
      <c r="DS305" s="133">
        <f t="shared" si="371"/>
        <v>10.9</v>
      </c>
      <c r="DT305" s="133">
        <f t="shared" si="371"/>
        <v>0</v>
      </c>
      <c r="DU305" s="133">
        <f t="shared" si="371"/>
        <v>0</v>
      </c>
      <c r="DV305" s="133">
        <f t="shared" si="371"/>
        <v>0</v>
      </c>
      <c r="DW305" s="133">
        <f t="shared" si="371"/>
        <v>0</v>
      </c>
      <c r="DX305" s="133">
        <f t="shared" si="371"/>
        <v>0</v>
      </c>
      <c r="DY305" s="133">
        <f t="shared" si="371"/>
        <v>0</v>
      </c>
      <c r="DZ305" s="133">
        <f t="shared" si="371"/>
        <v>4.2</v>
      </c>
      <c r="EA305" s="133">
        <f t="shared" si="371"/>
        <v>0</v>
      </c>
      <c r="EB305" s="133">
        <f aca="true" t="shared" si="372" ref="EB305:FX305">ROUND(EB304*0.42,1)</f>
        <v>8</v>
      </c>
      <c r="EC305" s="133">
        <f t="shared" si="372"/>
        <v>0</v>
      </c>
      <c r="ED305" s="133">
        <f t="shared" si="372"/>
        <v>0</v>
      </c>
      <c r="EE305" s="133">
        <f t="shared" si="372"/>
        <v>2.9</v>
      </c>
      <c r="EF305" s="133">
        <f t="shared" si="372"/>
        <v>6.3</v>
      </c>
      <c r="EG305" s="133">
        <f t="shared" si="372"/>
        <v>0</v>
      </c>
      <c r="EH305" s="133">
        <f t="shared" si="372"/>
        <v>0</v>
      </c>
      <c r="EI305" s="133">
        <f t="shared" si="372"/>
        <v>69.3</v>
      </c>
      <c r="EJ305" s="133">
        <f t="shared" si="372"/>
        <v>0</v>
      </c>
      <c r="EK305" s="133">
        <f t="shared" si="372"/>
        <v>0</v>
      </c>
      <c r="EL305" s="133">
        <f t="shared" si="372"/>
        <v>0</v>
      </c>
      <c r="EM305" s="133">
        <f t="shared" si="372"/>
        <v>0</v>
      </c>
      <c r="EN305" s="133">
        <f t="shared" si="372"/>
        <v>12.6</v>
      </c>
      <c r="EO305" s="133">
        <f t="shared" si="372"/>
        <v>0</v>
      </c>
      <c r="EP305" s="133">
        <f t="shared" si="372"/>
        <v>4.2</v>
      </c>
      <c r="EQ305" s="133">
        <f t="shared" si="372"/>
        <v>0</v>
      </c>
      <c r="ER305" s="133">
        <f t="shared" si="372"/>
        <v>2.9</v>
      </c>
      <c r="ES305" s="133">
        <f t="shared" si="372"/>
        <v>0</v>
      </c>
      <c r="ET305" s="133">
        <f t="shared" si="372"/>
        <v>0</v>
      </c>
      <c r="EU305" s="133">
        <f t="shared" si="372"/>
        <v>6.3</v>
      </c>
      <c r="EV305" s="133">
        <f t="shared" si="372"/>
        <v>0</v>
      </c>
      <c r="EW305" s="133">
        <f t="shared" si="372"/>
        <v>0</v>
      </c>
      <c r="EX305" s="133">
        <f t="shared" si="372"/>
        <v>0</v>
      </c>
      <c r="EY305" s="133">
        <f t="shared" si="372"/>
        <v>0</v>
      </c>
      <c r="EZ305" s="133">
        <f t="shared" si="372"/>
        <v>0</v>
      </c>
      <c r="FA305" s="133">
        <f t="shared" si="372"/>
        <v>4.2</v>
      </c>
      <c r="FB305" s="133">
        <f t="shared" si="372"/>
        <v>0</v>
      </c>
      <c r="FC305" s="133">
        <f t="shared" si="372"/>
        <v>0</v>
      </c>
      <c r="FD305" s="133">
        <f t="shared" si="372"/>
        <v>0</v>
      </c>
      <c r="FE305" s="133">
        <f t="shared" si="372"/>
        <v>0</v>
      </c>
      <c r="FF305" s="133">
        <f t="shared" si="372"/>
        <v>0</v>
      </c>
      <c r="FG305" s="133">
        <f t="shared" si="372"/>
        <v>0</v>
      </c>
      <c r="FH305" s="133">
        <f t="shared" si="372"/>
        <v>2.1</v>
      </c>
      <c r="FI305" s="133">
        <f t="shared" si="372"/>
        <v>0</v>
      </c>
      <c r="FJ305" s="133">
        <f t="shared" si="372"/>
        <v>0</v>
      </c>
      <c r="FK305" s="133">
        <f t="shared" si="372"/>
        <v>12.6</v>
      </c>
      <c r="FL305" s="133">
        <f t="shared" si="372"/>
        <v>0</v>
      </c>
      <c r="FM305" s="133">
        <f t="shared" si="372"/>
        <v>0</v>
      </c>
      <c r="FN305" s="133">
        <f t="shared" si="372"/>
        <v>38.2</v>
      </c>
      <c r="FO305" s="133">
        <f t="shared" si="372"/>
        <v>0</v>
      </c>
      <c r="FP305" s="133">
        <f t="shared" si="372"/>
        <v>7.6</v>
      </c>
      <c r="FQ305" s="133">
        <f t="shared" si="372"/>
        <v>0</v>
      </c>
      <c r="FR305" s="133">
        <f t="shared" si="372"/>
        <v>0</v>
      </c>
      <c r="FS305" s="133">
        <f t="shared" si="372"/>
        <v>0</v>
      </c>
      <c r="FT305" s="133">
        <f t="shared" si="372"/>
        <v>0</v>
      </c>
      <c r="FU305" s="133">
        <f t="shared" si="372"/>
        <v>6.7</v>
      </c>
      <c r="FV305" s="133">
        <f t="shared" si="372"/>
        <v>0</v>
      </c>
      <c r="FW305" s="133">
        <f t="shared" si="372"/>
        <v>0</v>
      </c>
      <c r="FX305" s="133">
        <f t="shared" si="372"/>
        <v>0</v>
      </c>
      <c r="FY305" s="37"/>
      <c r="FZ305" s="130">
        <f>SUM(C305:FY305)</f>
        <v>1030.7</v>
      </c>
      <c r="GA305" s="130"/>
      <c r="GB305" s="130"/>
      <c r="GC305" s="130"/>
      <c r="GD305" s="130"/>
      <c r="GE305" s="131"/>
      <c r="GF305" s="131"/>
    </row>
    <row r="306" spans="2:186" ht="15">
      <c r="B306" s="20" t="s">
        <v>661</v>
      </c>
      <c r="C306" s="79">
        <f>ROUND(C305*C270,2)</f>
        <v>93385.28</v>
      </c>
      <c r="D306" s="79">
        <f aca="true" t="shared" si="373" ref="D306:BO306">ROUND(D305*D270,2)</f>
        <v>177455.12</v>
      </c>
      <c r="E306" s="79">
        <f t="shared" si="373"/>
        <v>358559.51</v>
      </c>
      <c r="F306" s="79">
        <f t="shared" si="373"/>
        <v>175585.54</v>
      </c>
      <c r="G306" s="79">
        <f t="shared" si="373"/>
        <v>0</v>
      </c>
      <c r="H306" s="79">
        <f t="shared" si="373"/>
        <v>0</v>
      </c>
      <c r="I306" s="79">
        <f t="shared" si="373"/>
        <v>113187.94</v>
      </c>
      <c r="J306" s="79">
        <f t="shared" si="373"/>
        <v>102934.99</v>
      </c>
      <c r="K306" s="79">
        <f t="shared" si="373"/>
        <v>0</v>
      </c>
      <c r="L306" s="79">
        <f t="shared" si="373"/>
        <v>185400.43</v>
      </c>
      <c r="M306" s="79">
        <f t="shared" si="373"/>
        <v>354074.7</v>
      </c>
      <c r="N306" s="79">
        <f t="shared" si="373"/>
        <v>0</v>
      </c>
      <c r="O306" s="79">
        <f t="shared" si="373"/>
        <v>0</v>
      </c>
      <c r="P306" s="79">
        <f t="shared" si="373"/>
        <v>0</v>
      </c>
      <c r="Q306" s="79">
        <f t="shared" si="373"/>
        <v>0</v>
      </c>
      <c r="R306" s="79">
        <f t="shared" si="373"/>
        <v>0</v>
      </c>
      <c r="S306" s="79">
        <f t="shared" si="373"/>
        <v>45886.3</v>
      </c>
      <c r="T306" s="79">
        <f t="shared" si="373"/>
        <v>0</v>
      </c>
      <c r="U306" s="79">
        <f t="shared" si="373"/>
        <v>0</v>
      </c>
      <c r="V306" s="79">
        <f t="shared" si="373"/>
        <v>0</v>
      </c>
      <c r="W306" s="79">
        <f t="shared" si="373"/>
        <v>0</v>
      </c>
      <c r="X306" s="79">
        <f t="shared" si="373"/>
        <v>5871.73</v>
      </c>
      <c r="Y306" s="79">
        <f t="shared" si="373"/>
        <v>0</v>
      </c>
      <c r="Z306" s="79">
        <f t="shared" si="373"/>
        <v>0</v>
      </c>
      <c r="AA306" s="79">
        <f t="shared" si="373"/>
        <v>44789.16</v>
      </c>
      <c r="AB306" s="79">
        <f t="shared" si="373"/>
        <v>234318.94</v>
      </c>
      <c r="AC306" s="79">
        <f t="shared" si="373"/>
        <v>46803.52</v>
      </c>
      <c r="AD306" s="79">
        <f t="shared" si="373"/>
        <v>54381.27</v>
      </c>
      <c r="AE306" s="79">
        <f t="shared" si="373"/>
        <v>10695.03</v>
      </c>
      <c r="AF306" s="79">
        <f t="shared" si="373"/>
        <v>0</v>
      </c>
      <c r="AG306" s="79">
        <f t="shared" si="373"/>
        <v>28738.03</v>
      </c>
      <c r="AH306" s="79">
        <f t="shared" si="373"/>
        <v>55510.17</v>
      </c>
      <c r="AI306" s="79">
        <f t="shared" si="373"/>
        <v>0</v>
      </c>
      <c r="AJ306" s="79">
        <f t="shared" si="373"/>
        <v>41720.11</v>
      </c>
      <c r="AK306" s="79">
        <f t="shared" si="373"/>
        <v>0</v>
      </c>
      <c r="AL306" s="79">
        <f t="shared" si="373"/>
        <v>0</v>
      </c>
      <c r="AM306" s="79">
        <f t="shared" si="373"/>
        <v>0</v>
      </c>
      <c r="AN306" s="79">
        <f t="shared" si="373"/>
        <v>0</v>
      </c>
      <c r="AO306" s="79">
        <f t="shared" si="373"/>
        <v>86938.11</v>
      </c>
      <c r="AP306" s="79">
        <f t="shared" si="373"/>
        <v>1592025.08</v>
      </c>
      <c r="AQ306" s="79">
        <f t="shared" si="373"/>
        <v>0</v>
      </c>
      <c r="AR306" s="79">
        <f t="shared" si="373"/>
        <v>0</v>
      </c>
      <c r="AS306" s="79">
        <f t="shared" si="373"/>
        <v>0</v>
      </c>
      <c r="AT306" s="79">
        <f t="shared" si="373"/>
        <v>0</v>
      </c>
      <c r="AU306" s="79">
        <f t="shared" si="373"/>
        <v>0</v>
      </c>
      <c r="AV306" s="79">
        <f t="shared" si="373"/>
        <v>0</v>
      </c>
      <c r="AW306" s="79">
        <f t="shared" si="373"/>
        <v>0</v>
      </c>
      <c r="AX306" s="79">
        <f t="shared" si="373"/>
        <v>0</v>
      </c>
      <c r="AY306" s="79">
        <f t="shared" si="373"/>
        <v>0</v>
      </c>
      <c r="AZ306" s="79">
        <f t="shared" si="373"/>
        <v>419024.34</v>
      </c>
      <c r="BA306" s="79">
        <f t="shared" si="373"/>
        <v>14432.29</v>
      </c>
      <c r="BB306" s="79">
        <f t="shared" si="373"/>
        <v>0</v>
      </c>
      <c r="BC306" s="79">
        <f t="shared" si="373"/>
        <v>545337.89</v>
      </c>
      <c r="BD306" s="79">
        <f t="shared" si="373"/>
        <v>0</v>
      </c>
      <c r="BE306" s="79">
        <f t="shared" si="373"/>
        <v>0</v>
      </c>
      <c r="BF306" s="79">
        <f t="shared" si="373"/>
        <v>0</v>
      </c>
      <c r="BG306" s="79">
        <f t="shared" si="373"/>
        <v>0</v>
      </c>
      <c r="BH306" s="79">
        <f t="shared" si="373"/>
        <v>0</v>
      </c>
      <c r="BI306" s="79">
        <f t="shared" si="373"/>
        <v>46539.58</v>
      </c>
      <c r="BJ306" s="79">
        <f t="shared" si="373"/>
        <v>0</v>
      </c>
      <c r="BK306" s="79">
        <f t="shared" si="373"/>
        <v>0</v>
      </c>
      <c r="BL306" s="79">
        <f t="shared" si="373"/>
        <v>21036.6</v>
      </c>
      <c r="BM306" s="79">
        <f t="shared" si="373"/>
        <v>0</v>
      </c>
      <c r="BN306" s="79">
        <f t="shared" si="373"/>
        <v>86593.75</v>
      </c>
      <c r="BO306" s="79">
        <f t="shared" si="373"/>
        <v>46508.65</v>
      </c>
      <c r="BP306" s="79">
        <f aca="true" t="shared" si="374" ref="BP306:EA306">ROUND(BP305*BP270,2)</f>
        <v>0</v>
      </c>
      <c r="BQ306" s="79">
        <f t="shared" si="374"/>
        <v>31564.22</v>
      </c>
      <c r="BR306" s="79">
        <f t="shared" si="374"/>
        <v>0</v>
      </c>
      <c r="BS306" s="79">
        <f t="shared" si="374"/>
        <v>0</v>
      </c>
      <c r="BT306" s="79">
        <f t="shared" si="374"/>
        <v>0</v>
      </c>
      <c r="BU306" s="79">
        <f t="shared" si="374"/>
        <v>0</v>
      </c>
      <c r="BV306" s="79">
        <f t="shared" si="374"/>
        <v>0</v>
      </c>
      <c r="BW306" s="79">
        <f t="shared" si="374"/>
        <v>60554.68</v>
      </c>
      <c r="BX306" s="79">
        <f t="shared" si="374"/>
        <v>0</v>
      </c>
      <c r="BY306" s="79">
        <f t="shared" si="374"/>
        <v>0</v>
      </c>
      <c r="BZ306" s="79">
        <f t="shared" si="374"/>
        <v>0</v>
      </c>
      <c r="CA306" s="79">
        <f t="shared" si="374"/>
        <v>0</v>
      </c>
      <c r="CB306" s="79">
        <f t="shared" si="374"/>
        <v>311754.81</v>
      </c>
      <c r="CC306" s="79">
        <f t="shared" si="374"/>
        <v>0</v>
      </c>
      <c r="CD306" s="79">
        <f t="shared" si="374"/>
        <v>29082.73</v>
      </c>
      <c r="CE306" s="79">
        <f t="shared" si="374"/>
        <v>4781.53</v>
      </c>
      <c r="CF306" s="79">
        <f t="shared" si="374"/>
        <v>0</v>
      </c>
      <c r="CG306" s="79">
        <f t="shared" si="374"/>
        <v>0</v>
      </c>
      <c r="CH306" s="79">
        <f t="shared" si="374"/>
        <v>17010.8</v>
      </c>
      <c r="CI306" s="79">
        <f t="shared" si="374"/>
        <v>45848.25</v>
      </c>
      <c r="CJ306" s="79">
        <f t="shared" si="374"/>
        <v>97764.41</v>
      </c>
      <c r="CK306" s="79">
        <f t="shared" si="374"/>
        <v>44835.53</v>
      </c>
      <c r="CL306" s="79">
        <f t="shared" si="374"/>
        <v>0</v>
      </c>
      <c r="CM306" s="79">
        <f t="shared" si="374"/>
        <v>0</v>
      </c>
      <c r="CN306" s="79">
        <f t="shared" si="374"/>
        <v>0</v>
      </c>
      <c r="CO306" s="79">
        <f t="shared" si="374"/>
        <v>0</v>
      </c>
      <c r="CP306" s="79">
        <f t="shared" si="374"/>
        <v>0</v>
      </c>
      <c r="CQ306" s="79">
        <f t="shared" si="374"/>
        <v>46008.52</v>
      </c>
      <c r="CR306" s="79">
        <f t="shared" si="374"/>
        <v>0</v>
      </c>
      <c r="CS306" s="79">
        <f t="shared" si="374"/>
        <v>0</v>
      </c>
      <c r="CT306" s="79">
        <f t="shared" si="374"/>
        <v>16850.38</v>
      </c>
      <c r="CU306" s="79">
        <f t="shared" si="374"/>
        <v>0</v>
      </c>
      <c r="CV306" s="79">
        <f t="shared" si="374"/>
        <v>0</v>
      </c>
      <c r="CW306" s="79">
        <f t="shared" si="374"/>
        <v>0</v>
      </c>
      <c r="CX306" s="79">
        <f t="shared" si="374"/>
        <v>0</v>
      </c>
      <c r="CY306" s="79">
        <f t="shared" si="374"/>
        <v>0</v>
      </c>
      <c r="CZ306" s="79">
        <f t="shared" si="374"/>
        <v>0</v>
      </c>
      <c r="DA306" s="79">
        <f t="shared" si="374"/>
        <v>19730.56</v>
      </c>
      <c r="DB306" s="79">
        <f t="shared" si="374"/>
        <v>0</v>
      </c>
      <c r="DC306" s="79">
        <f t="shared" si="374"/>
        <v>0</v>
      </c>
      <c r="DD306" s="79">
        <f t="shared" si="374"/>
        <v>0</v>
      </c>
      <c r="DE306" s="79">
        <f t="shared" si="374"/>
        <v>0</v>
      </c>
      <c r="DF306" s="79">
        <f t="shared" si="374"/>
        <v>363556.31</v>
      </c>
      <c r="DG306" s="79">
        <f t="shared" si="374"/>
        <v>0</v>
      </c>
      <c r="DH306" s="79">
        <f t="shared" si="374"/>
        <v>43296.88</v>
      </c>
      <c r="DI306" s="79">
        <f t="shared" si="374"/>
        <v>0</v>
      </c>
      <c r="DJ306" s="79">
        <f t="shared" si="374"/>
        <v>0</v>
      </c>
      <c r="DK306" s="79">
        <f t="shared" si="374"/>
        <v>0</v>
      </c>
      <c r="DL306" s="79">
        <f t="shared" si="374"/>
        <v>45163.76</v>
      </c>
      <c r="DM306" s="79">
        <f t="shared" si="374"/>
        <v>4082.05</v>
      </c>
      <c r="DN306" s="79">
        <f t="shared" si="374"/>
        <v>0</v>
      </c>
      <c r="DO306" s="79">
        <f t="shared" si="374"/>
        <v>46506.03</v>
      </c>
      <c r="DP306" s="79">
        <f t="shared" si="374"/>
        <v>0</v>
      </c>
      <c r="DQ306" s="79">
        <f t="shared" si="374"/>
        <v>0</v>
      </c>
      <c r="DR306" s="79">
        <f t="shared" si="374"/>
        <v>0</v>
      </c>
      <c r="DS306" s="79">
        <f t="shared" si="374"/>
        <v>85326.84</v>
      </c>
      <c r="DT306" s="79">
        <f t="shared" si="374"/>
        <v>0</v>
      </c>
      <c r="DU306" s="79">
        <f t="shared" si="374"/>
        <v>0</v>
      </c>
      <c r="DV306" s="79">
        <f t="shared" si="374"/>
        <v>0</v>
      </c>
      <c r="DW306" s="79">
        <f t="shared" si="374"/>
        <v>0</v>
      </c>
      <c r="DX306" s="79">
        <f t="shared" si="374"/>
        <v>0</v>
      </c>
      <c r="DY306" s="79">
        <f t="shared" si="374"/>
        <v>0</v>
      </c>
      <c r="DZ306" s="79">
        <f t="shared" si="374"/>
        <v>31562.03</v>
      </c>
      <c r="EA306" s="79">
        <f t="shared" si="374"/>
        <v>0</v>
      </c>
      <c r="EB306" s="79">
        <f aca="true" t="shared" si="375" ref="EB306:FX306">ROUND(EB305*EB270,2)</f>
        <v>60886</v>
      </c>
      <c r="EC306" s="79">
        <f t="shared" si="375"/>
        <v>0</v>
      </c>
      <c r="ED306" s="79">
        <f t="shared" si="375"/>
        <v>0</v>
      </c>
      <c r="EE306" s="79">
        <f t="shared" si="375"/>
        <v>29519.8</v>
      </c>
      <c r="EF306" s="79">
        <f t="shared" si="375"/>
        <v>45618.55</v>
      </c>
      <c r="EG306" s="79">
        <f t="shared" si="375"/>
        <v>0</v>
      </c>
      <c r="EH306" s="79">
        <f t="shared" si="375"/>
        <v>0</v>
      </c>
      <c r="EI306" s="79">
        <f t="shared" si="375"/>
        <v>491005.05</v>
      </c>
      <c r="EJ306" s="79">
        <f t="shared" si="375"/>
        <v>0</v>
      </c>
      <c r="EK306" s="79">
        <f t="shared" si="375"/>
        <v>0</v>
      </c>
      <c r="EL306" s="79">
        <f t="shared" si="375"/>
        <v>0</v>
      </c>
      <c r="EM306" s="79">
        <f t="shared" si="375"/>
        <v>0</v>
      </c>
      <c r="EN306" s="79">
        <f t="shared" si="375"/>
        <v>92803.54</v>
      </c>
      <c r="EO306" s="79">
        <f t="shared" si="375"/>
        <v>0</v>
      </c>
      <c r="EP306" s="79">
        <f t="shared" si="375"/>
        <v>37481.51</v>
      </c>
      <c r="EQ306" s="79">
        <f t="shared" si="375"/>
        <v>0</v>
      </c>
      <c r="ER306" s="79">
        <f t="shared" si="375"/>
        <v>26300.51</v>
      </c>
      <c r="ES306" s="79">
        <f t="shared" si="375"/>
        <v>0</v>
      </c>
      <c r="ET306" s="79">
        <f t="shared" si="375"/>
        <v>0</v>
      </c>
      <c r="EU306" s="79">
        <f t="shared" si="375"/>
        <v>51699.12</v>
      </c>
      <c r="EV306" s="79">
        <f t="shared" si="375"/>
        <v>0</v>
      </c>
      <c r="EW306" s="79">
        <f t="shared" si="375"/>
        <v>0</v>
      </c>
      <c r="EX306" s="79">
        <f t="shared" si="375"/>
        <v>0</v>
      </c>
      <c r="EY306" s="79">
        <f t="shared" si="375"/>
        <v>0</v>
      </c>
      <c r="EZ306" s="79">
        <f t="shared" si="375"/>
        <v>0</v>
      </c>
      <c r="FA306" s="79">
        <f t="shared" si="375"/>
        <v>31674.43</v>
      </c>
      <c r="FB306" s="79">
        <f t="shared" si="375"/>
        <v>0</v>
      </c>
      <c r="FC306" s="79">
        <f t="shared" si="375"/>
        <v>0</v>
      </c>
      <c r="FD306" s="79">
        <f t="shared" si="375"/>
        <v>0</v>
      </c>
      <c r="FE306" s="79">
        <f t="shared" si="375"/>
        <v>0</v>
      </c>
      <c r="FF306" s="79">
        <f t="shared" si="375"/>
        <v>0</v>
      </c>
      <c r="FG306" s="79">
        <f t="shared" si="375"/>
        <v>0</v>
      </c>
      <c r="FH306" s="79">
        <f t="shared" si="375"/>
        <v>28979.85</v>
      </c>
      <c r="FI306" s="79">
        <f t="shared" si="375"/>
        <v>0</v>
      </c>
      <c r="FJ306" s="79">
        <f t="shared" si="375"/>
        <v>0</v>
      </c>
      <c r="FK306" s="79">
        <f t="shared" si="375"/>
        <v>89503.97</v>
      </c>
      <c r="FL306" s="79">
        <f t="shared" si="375"/>
        <v>0</v>
      </c>
      <c r="FM306" s="79">
        <f t="shared" si="375"/>
        <v>0</v>
      </c>
      <c r="FN306" s="79">
        <f t="shared" si="375"/>
        <v>270705.06</v>
      </c>
      <c r="FO306" s="79">
        <f t="shared" si="375"/>
        <v>0</v>
      </c>
      <c r="FP306" s="79">
        <f t="shared" si="375"/>
        <v>56372.77</v>
      </c>
      <c r="FQ306" s="79">
        <f t="shared" si="375"/>
        <v>0</v>
      </c>
      <c r="FR306" s="79">
        <f t="shared" si="375"/>
        <v>0</v>
      </c>
      <c r="FS306" s="79">
        <f t="shared" si="375"/>
        <v>0</v>
      </c>
      <c r="FT306" s="79">
        <f t="shared" si="375"/>
        <v>0</v>
      </c>
      <c r="FU306" s="79">
        <f t="shared" si="375"/>
        <v>52540.26</v>
      </c>
      <c r="FV306" s="79">
        <f t="shared" si="375"/>
        <v>0</v>
      </c>
      <c r="FW306" s="79">
        <f t="shared" si="375"/>
        <v>0</v>
      </c>
      <c r="FX306" s="79">
        <f t="shared" si="375"/>
        <v>0</v>
      </c>
      <c r="FZ306" s="136">
        <f>SUM(C306:FY306)</f>
        <v>7698104.799999995</v>
      </c>
      <c r="GA306" s="136"/>
      <c r="GB306" s="136"/>
      <c r="GC306" s="130"/>
      <c r="GD306" s="130"/>
    </row>
    <row r="307" spans="3:189" ht="15"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52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  <c r="BT307" s="137"/>
      <c r="BU307" s="137"/>
      <c r="BV307" s="137"/>
      <c r="BW307" s="137"/>
      <c r="BX307" s="137"/>
      <c r="BY307" s="137"/>
      <c r="BZ307" s="137"/>
      <c r="CA307" s="137"/>
      <c r="CB307" s="137"/>
      <c r="CC307" s="137"/>
      <c r="CD307" s="137"/>
      <c r="CE307" s="137"/>
      <c r="CF307" s="137"/>
      <c r="CG307" s="137"/>
      <c r="CH307" s="137"/>
      <c r="CI307" s="137"/>
      <c r="CJ307" s="137"/>
      <c r="CK307" s="137"/>
      <c r="CL307" s="137"/>
      <c r="CM307" s="137"/>
      <c r="CN307" s="137"/>
      <c r="CO307" s="137"/>
      <c r="CP307" s="137"/>
      <c r="CQ307" s="137"/>
      <c r="CR307" s="137"/>
      <c r="CS307" s="137"/>
      <c r="CT307" s="137"/>
      <c r="CU307" s="137"/>
      <c r="CV307" s="137"/>
      <c r="CW307" s="137"/>
      <c r="CX307" s="137"/>
      <c r="CY307" s="137"/>
      <c r="CZ307" s="137"/>
      <c r="DA307" s="137"/>
      <c r="DB307" s="137"/>
      <c r="DC307" s="137"/>
      <c r="DD307" s="137"/>
      <c r="DE307" s="137"/>
      <c r="DF307" s="137"/>
      <c r="DG307" s="137"/>
      <c r="DH307" s="137"/>
      <c r="DI307" s="137"/>
      <c r="DJ307" s="137"/>
      <c r="DK307" s="137"/>
      <c r="DL307" s="137"/>
      <c r="DM307" s="137"/>
      <c r="DN307" s="137"/>
      <c r="DO307" s="137"/>
      <c r="DP307" s="137"/>
      <c r="DQ307" s="137"/>
      <c r="DR307" s="137"/>
      <c r="DS307" s="137"/>
      <c r="DT307" s="137"/>
      <c r="DU307" s="137"/>
      <c r="DV307" s="137"/>
      <c r="DW307" s="137"/>
      <c r="DX307" s="137"/>
      <c r="DY307" s="137"/>
      <c r="DZ307" s="137"/>
      <c r="EA307" s="137"/>
      <c r="EB307" s="137"/>
      <c r="EC307" s="137"/>
      <c r="ED307" s="137"/>
      <c r="EE307" s="137"/>
      <c r="EF307" s="137"/>
      <c r="EG307" s="137"/>
      <c r="EH307" s="137"/>
      <c r="EI307" s="137"/>
      <c r="EJ307" s="137"/>
      <c r="EK307" s="137"/>
      <c r="EL307" s="137"/>
      <c r="EM307" s="137"/>
      <c r="EN307" s="137"/>
      <c r="EO307" s="137"/>
      <c r="EP307" s="137"/>
      <c r="EQ307" s="137"/>
      <c r="ER307" s="137"/>
      <c r="ES307" s="137"/>
      <c r="ET307" s="137"/>
      <c r="EU307" s="137"/>
      <c r="EV307" s="137"/>
      <c r="EW307" s="137"/>
      <c r="EX307" s="137"/>
      <c r="EY307" s="137"/>
      <c r="EZ307" s="137"/>
      <c r="FA307" s="137"/>
      <c r="FB307" s="137"/>
      <c r="FC307" s="137"/>
      <c r="FD307" s="137"/>
      <c r="FE307" s="137"/>
      <c r="FF307" s="137"/>
      <c r="FG307" s="137"/>
      <c r="FH307" s="137"/>
      <c r="FI307" s="137"/>
      <c r="FJ307" s="137"/>
      <c r="FK307" s="137"/>
      <c r="FL307" s="137"/>
      <c r="FM307" s="137"/>
      <c r="FN307" s="137"/>
      <c r="FO307" s="137"/>
      <c r="FP307" s="137"/>
      <c r="FQ307" s="137"/>
      <c r="FR307" s="137"/>
      <c r="FS307" s="137"/>
      <c r="FT307" s="137"/>
      <c r="FU307" s="137"/>
      <c r="FV307" s="137"/>
      <c r="FW307" s="137"/>
      <c r="FX307" s="137"/>
      <c r="GA307" s="136"/>
      <c r="GB307" s="136"/>
      <c r="GG307" s="138"/>
    </row>
    <row r="308" spans="3:189" ht="15"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52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  <c r="BT308" s="137"/>
      <c r="BU308" s="137"/>
      <c r="BV308" s="137"/>
      <c r="BW308" s="137"/>
      <c r="BX308" s="137"/>
      <c r="BY308" s="137"/>
      <c r="BZ308" s="137"/>
      <c r="CA308" s="137"/>
      <c r="CB308" s="137"/>
      <c r="CC308" s="137"/>
      <c r="CD308" s="137"/>
      <c r="CE308" s="137"/>
      <c r="CF308" s="137"/>
      <c r="CG308" s="137"/>
      <c r="CH308" s="137"/>
      <c r="CI308" s="137"/>
      <c r="CJ308" s="137"/>
      <c r="CK308" s="137"/>
      <c r="CL308" s="137"/>
      <c r="CM308" s="137"/>
      <c r="CN308" s="137"/>
      <c r="CO308" s="137"/>
      <c r="CP308" s="137"/>
      <c r="CQ308" s="137"/>
      <c r="CR308" s="137"/>
      <c r="CS308" s="137"/>
      <c r="CT308" s="137"/>
      <c r="CU308" s="137"/>
      <c r="CV308" s="137"/>
      <c r="CW308" s="137"/>
      <c r="CX308" s="137"/>
      <c r="CY308" s="137"/>
      <c r="CZ308" s="137"/>
      <c r="DA308" s="137"/>
      <c r="DB308" s="137"/>
      <c r="DC308" s="137"/>
      <c r="DD308" s="137"/>
      <c r="DE308" s="137"/>
      <c r="DF308" s="137"/>
      <c r="DG308" s="137"/>
      <c r="DH308" s="137"/>
      <c r="DI308" s="137"/>
      <c r="DJ308" s="137"/>
      <c r="DK308" s="137"/>
      <c r="DL308" s="137"/>
      <c r="DM308" s="137"/>
      <c r="DN308" s="137"/>
      <c r="DO308" s="137"/>
      <c r="DP308" s="137"/>
      <c r="DQ308" s="137"/>
      <c r="DR308" s="137"/>
      <c r="DS308" s="137"/>
      <c r="DT308" s="137"/>
      <c r="DU308" s="137"/>
      <c r="DV308" s="137"/>
      <c r="DW308" s="137"/>
      <c r="DX308" s="137"/>
      <c r="DY308" s="137"/>
      <c r="DZ308" s="137"/>
      <c r="EA308" s="137"/>
      <c r="EB308" s="137"/>
      <c r="EC308" s="137"/>
      <c r="ED308" s="137"/>
      <c r="EE308" s="137"/>
      <c r="EF308" s="137"/>
      <c r="EG308" s="137"/>
      <c r="EH308" s="137"/>
      <c r="EI308" s="137"/>
      <c r="EJ308" s="137"/>
      <c r="EK308" s="137"/>
      <c r="EL308" s="137"/>
      <c r="EM308" s="137"/>
      <c r="EN308" s="137"/>
      <c r="EO308" s="137"/>
      <c r="EP308" s="137"/>
      <c r="EQ308" s="137"/>
      <c r="ER308" s="137"/>
      <c r="ES308" s="137"/>
      <c r="ET308" s="137"/>
      <c r="EU308" s="137"/>
      <c r="EV308" s="137"/>
      <c r="EW308" s="137"/>
      <c r="EX308" s="137"/>
      <c r="EY308" s="137"/>
      <c r="EZ308" s="137"/>
      <c r="FA308" s="137"/>
      <c r="FB308" s="137"/>
      <c r="FC308" s="137"/>
      <c r="FD308" s="137"/>
      <c r="FE308" s="137"/>
      <c r="FF308" s="137"/>
      <c r="FG308" s="137"/>
      <c r="FH308" s="137"/>
      <c r="FI308" s="137"/>
      <c r="FJ308" s="137"/>
      <c r="FK308" s="137"/>
      <c r="FL308" s="137"/>
      <c r="FM308" s="137"/>
      <c r="FN308" s="137"/>
      <c r="FO308" s="137"/>
      <c r="FP308" s="137"/>
      <c r="FQ308" s="137"/>
      <c r="FR308" s="137"/>
      <c r="FS308" s="137"/>
      <c r="FT308" s="137"/>
      <c r="FU308" s="137"/>
      <c r="FV308" s="137"/>
      <c r="FW308" s="137"/>
      <c r="FX308" s="137"/>
      <c r="GG308" s="138"/>
    </row>
    <row r="309" spans="2:23" ht="15">
      <c r="B309"/>
      <c r="W309"/>
    </row>
    <row r="310" spans="2:23" ht="15">
      <c r="B310"/>
      <c r="W310"/>
    </row>
    <row r="311" spans="2:182" ht="15">
      <c r="B311" s="10"/>
      <c r="W311"/>
      <c r="FZ311" s="136"/>
    </row>
    <row r="312" spans="2:182" ht="15">
      <c r="B312" s="10"/>
      <c r="W312"/>
      <c r="FZ312" s="136"/>
    </row>
    <row r="313" spans="2:182" ht="15">
      <c r="B313" s="10"/>
      <c r="W313"/>
      <c r="FZ313" s="136"/>
    </row>
    <row r="314" spans="2:182" ht="15">
      <c r="B314" s="10"/>
      <c r="W314"/>
      <c r="FZ314" s="136"/>
    </row>
    <row r="315" spans="2:23" ht="15">
      <c r="B315"/>
      <c r="W315"/>
    </row>
    <row r="316" spans="2:23" ht="15">
      <c r="B316"/>
      <c r="W316"/>
    </row>
    <row r="317" spans="2:23" ht="15">
      <c r="B317" s="10"/>
      <c r="W317"/>
    </row>
    <row r="318" spans="2:182" ht="15">
      <c r="B318" s="10"/>
      <c r="W318"/>
      <c r="FZ318" s="136"/>
    </row>
    <row r="319" spans="2:182" ht="15">
      <c r="B319" s="10"/>
      <c r="W319"/>
      <c r="FZ319" s="136"/>
    </row>
    <row r="320" spans="2:182" ht="15">
      <c r="B320" s="10"/>
      <c r="W320"/>
      <c r="FZ320" s="136"/>
    </row>
    <row r="321" spans="2:182" ht="15">
      <c r="B321" s="10"/>
      <c r="W321"/>
      <c r="FZ321" s="136"/>
    </row>
    <row r="322" spans="2:23" ht="15">
      <c r="B322"/>
      <c r="W322"/>
    </row>
    <row r="323" spans="2:77" ht="15">
      <c r="B323"/>
      <c r="W323"/>
      <c r="BY323" s="40"/>
    </row>
    <row r="324" spans="2:77" ht="15">
      <c r="B324"/>
      <c r="W324"/>
      <c r="BY324" s="40"/>
    </row>
    <row r="325" spans="2:184" ht="15">
      <c r="B325"/>
      <c r="W325"/>
      <c r="BY325" s="2"/>
      <c r="FZ325" s="136"/>
      <c r="GA325" s="131"/>
      <c r="GB325" s="131"/>
    </row>
    <row r="326" spans="2:184" ht="15">
      <c r="B326"/>
      <c r="W326"/>
      <c r="BY326" s="2"/>
      <c r="FY326" s="25"/>
      <c r="FZ326" s="136"/>
      <c r="GA326" s="131"/>
      <c r="GB326" s="131"/>
    </row>
    <row r="327" spans="2:183" ht="15">
      <c r="B327"/>
      <c r="W327"/>
      <c r="BY327" s="2"/>
      <c r="FZ327" s="136"/>
      <c r="GA327" s="139"/>
    </row>
    <row r="328" spans="2:183" ht="15">
      <c r="B328"/>
      <c r="W328"/>
      <c r="BY328" s="2"/>
      <c r="FY328" s="37"/>
      <c r="FZ328" s="136"/>
      <c r="GA328" s="37"/>
    </row>
    <row r="329" spans="2:183" ht="15">
      <c r="B32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  <c r="BC329" s="139"/>
      <c r="BD329" s="139"/>
      <c r="BE329" s="139"/>
      <c r="BF329" s="139"/>
      <c r="BG329" s="139"/>
      <c r="BH329" s="139"/>
      <c r="BI329" s="139"/>
      <c r="BJ329" s="139"/>
      <c r="BK329" s="139"/>
      <c r="BL329" s="139"/>
      <c r="BM329" s="139"/>
      <c r="BN329" s="139"/>
      <c r="BO329" s="139"/>
      <c r="BP329" s="139"/>
      <c r="BQ329" s="139"/>
      <c r="BR329" s="139"/>
      <c r="BS329" s="139"/>
      <c r="BT329" s="139"/>
      <c r="BU329" s="139"/>
      <c r="BV329" s="139"/>
      <c r="BW329" s="139"/>
      <c r="BX329" s="139"/>
      <c r="BY329" s="40"/>
      <c r="BZ329" s="139"/>
      <c r="CA329" s="139"/>
      <c r="CB329" s="139"/>
      <c r="CC329" s="139"/>
      <c r="CD329" s="139"/>
      <c r="CE329" s="139"/>
      <c r="CF329" s="139"/>
      <c r="CG329" s="139"/>
      <c r="CH329" s="139"/>
      <c r="CI329" s="139"/>
      <c r="CJ329" s="139"/>
      <c r="CK329" s="139"/>
      <c r="CL329" s="139"/>
      <c r="CM329" s="139"/>
      <c r="CN329" s="139"/>
      <c r="CO329" s="139"/>
      <c r="CP329" s="139"/>
      <c r="CQ329" s="139"/>
      <c r="CR329" s="139"/>
      <c r="CS329" s="139"/>
      <c r="CT329" s="139"/>
      <c r="CU329" s="139"/>
      <c r="CV329" s="139"/>
      <c r="CW329" s="139"/>
      <c r="CX329" s="139"/>
      <c r="CY329" s="139"/>
      <c r="CZ329" s="139"/>
      <c r="DA329" s="139"/>
      <c r="DB329" s="139"/>
      <c r="DC329" s="139"/>
      <c r="DD329" s="139"/>
      <c r="DE329" s="139"/>
      <c r="DF329" s="139"/>
      <c r="DG329" s="139"/>
      <c r="DH329" s="139"/>
      <c r="DI329" s="139"/>
      <c r="DJ329" s="139"/>
      <c r="DK329" s="139"/>
      <c r="DL329" s="139"/>
      <c r="DM329" s="139"/>
      <c r="DN329" s="139"/>
      <c r="DO329" s="139"/>
      <c r="DP329" s="139"/>
      <c r="DQ329" s="139"/>
      <c r="DR329" s="139"/>
      <c r="DS329" s="139"/>
      <c r="DT329" s="139"/>
      <c r="DU329" s="139"/>
      <c r="DV329" s="139"/>
      <c r="DW329" s="139"/>
      <c r="DX329" s="139"/>
      <c r="DY329" s="139"/>
      <c r="DZ329" s="139"/>
      <c r="EA329" s="139"/>
      <c r="EB329" s="139"/>
      <c r="EC329" s="139"/>
      <c r="ED329" s="139"/>
      <c r="EE329" s="139"/>
      <c r="EF329" s="139"/>
      <c r="EG329" s="139"/>
      <c r="EH329" s="139"/>
      <c r="EI329" s="139"/>
      <c r="EJ329" s="139"/>
      <c r="EK329" s="139"/>
      <c r="EL329" s="139"/>
      <c r="EM329" s="139"/>
      <c r="EN329" s="139"/>
      <c r="EO329" s="139"/>
      <c r="EP329" s="139"/>
      <c r="EQ329" s="139"/>
      <c r="ER329" s="139"/>
      <c r="ES329" s="139"/>
      <c r="ET329" s="139"/>
      <c r="EU329" s="139"/>
      <c r="EV329" s="139"/>
      <c r="EW329" s="139"/>
      <c r="EX329" s="139"/>
      <c r="EY329" s="139"/>
      <c r="EZ329" s="139"/>
      <c r="FA329" s="139"/>
      <c r="FB329" s="139"/>
      <c r="FC329" s="139"/>
      <c r="FD329" s="139"/>
      <c r="FE329" s="139"/>
      <c r="FF329" s="139"/>
      <c r="FG329" s="139"/>
      <c r="FH329" s="139"/>
      <c r="FI329" s="139"/>
      <c r="FJ329" s="139"/>
      <c r="FK329" s="139"/>
      <c r="FL329" s="139"/>
      <c r="FM329" s="139"/>
      <c r="FN329" s="139"/>
      <c r="FO329" s="139"/>
      <c r="FP329" s="139"/>
      <c r="FQ329" s="139"/>
      <c r="FR329" s="139"/>
      <c r="FS329" s="139"/>
      <c r="FT329" s="139"/>
      <c r="FU329" s="139"/>
      <c r="FV329" s="139"/>
      <c r="FW329" s="139"/>
      <c r="FX329" s="139"/>
      <c r="FY329" s="37"/>
      <c r="GA329" s="37"/>
    </row>
    <row r="330" spans="2:184" ht="15">
      <c r="B330"/>
      <c r="W330"/>
      <c r="GA330" s="131"/>
      <c r="GB330" s="131"/>
    </row>
    <row r="331" spans="2:184" ht="15">
      <c r="B331"/>
      <c r="W331"/>
      <c r="GA331" s="131"/>
      <c r="GB331" s="131"/>
    </row>
    <row r="332" spans="2:183" ht="15">
      <c r="B332"/>
      <c r="W332"/>
      <c r="GA332" s="139"/>
    </row>
    <row r="333" spans="2:23" ht="15">
      <c r="B333"/>
      <c r="W333"/>
    </row>
    <row r="334" spans="2:23" ht="15">
      <c r="B334"/>
      <c r="D334" s="140"/>
      <c r="W334"/>
    </row>
    <row r="335" spans="2:184" ht="15">
      <c r="B335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8"/>
      <c r="BE335" s="108"/>
      <c r="BF335" s="108"/>
      <c r="BG335" s="108"/>
      <c r="BH335" s="108"/>
      <c r="BI335" s="108"/>
      <c r="BJ335" s="108"/>
      <c r="BK335" s="108"/>
      <c r="BL335" s="108"/>
      <c r="BM335" s="108"/>
      <c r="BN335" s="108"/>
      <c r="BO335" s="108"/>
      <c r="BP335" s="108"/>
      <c r="BQ335" s="108"/>
      <c r="BR335" s="108"/>
      <c r="BS335" s="108"/>
      <c r="BT335" s="108"/>
      <c r="BU335" s="108"/>
      <c r="BV335" s="108"/>
      <c r="BW335" s="108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  <c r="CS335" s="108"/>
      <c r="CT335" s="108"/>
      <c r="CU335" s="108"/>
      <c r="CV335" s="108"/>
      <c r="CW335" s="108"/>
      <c r="CX335" s="108"/>
      <c r="CY335" s="108"/>
      <c r="CZ335" s="108"/>
      <c r="DA335" s="108"/>
      <c r="DB335" s="108"/>
      <c r="DC335" s="108"/>
      <c r="DD335" s="108"/>
      <c r="DE335" s="108"/>
      <c r="DF335" s="108"/>
      <c r="DG335" s="108"/>
      <c r="DH335" s="108"/>
      <c r="DI335" s="108"/>
      <c r="DJ335" s="108"/>
      <c r="DK335" s="108"/>
      <c r="DL335" s="108"/>
      <c r="DM335" s="108"/>
      <c r="DN335" s="108"/>
      <c r="DO335" s="108"/>
      <c r="DP335" s="108"/>
      <c r="DQ335" s="108"/>
      <c r="DR335" s="108"/>
      <c r="DS335" s="108"/>
      <c r="DT335" s="108"/>
      <c r="DU335" s="108"/>
      <c r="DV335" s="108"/>
      <c r="DW335" s="108"/>
      <c r="DX335" s="108"/>
      <c r="DY335" s="108"/>
      <c r="DZ335" s="108"/>
      <c r="EA335" s="108"/>
      <c r="EB335" s="108"/>
      <c r="EC335" s="108"/>
      <c r="ED335" s="108"/>
      <c r="EE335" s="108"/>
      <c r="EF335" s="108"/>
      <c r="EG335" s="108"/>
      <c r="EH335" s="108"/>
      <c r="EI335" s="108"/>
      <c r="EJ335" s="108"/>
      <c r="EK335" s="108"/>
      <c r="EL335" s="108"/>
      <c r="EM335" s="108"/>
      <c r="EN335" s="108"/>
      <c r="EO335" s="108"/>
      <c r="EP335" s="108"/>
      <c r="EQ335" s="108"/>
      <c r="ER335" s="108"/>
      <c r="ES335" s="108"/>
      <c r="ET335" s="108"/>
      <c r="EU335" s="108"/>
      <c r="EV335" s="108"/>
      <c r="EW335" s="108"/>
      <c r="EX335" s="108"/>
      <c r="EY335" s="108"/>
      <c r="EZ335" s="108"/>
      <c r="FA335" s="108"/>
      <c r="FB335" s="108"/>
      <c r="FC335" s="108"/>
      <c r="FD335" s="108"/>
      <c r="FE335" s="108"/>
      <c r="FF335" s="108"/>
      <c r="FG335" s="108"/>
      <c r="FH335" s="108"/>
      <c r="FI335" s="108"/>
      <c r="FJ335" s="108"/>
      <c r="FK335" s="108"/>
      <c r="FL335" s="108"/>
      <c r="FM335" s="108"/>
      <c r="FN335" s="108"/>
      <c r="FO335" s="108"/>
      <c r="FP335" s="108"/>
      <c r="FQ335" s="108"/>
      <c r="FR335" s="108"/>
      <c r="FS335" s="108"/>
      <c r="FT335" s="108"/>
      <c r="FU335" s="108"/>
      <c r="FV335" s="108"/>
      <c r="FW335" s="108"/>
      <c r="FX335" s="108"/>
      <c r="FZ335" s="131"/>
      <c r="GA335" s="131"/>
      <c r="GB335" s="131"/>
    </row>
    <row r="336" spans="2:184" ht="15">
      <c r="B336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139"/>
      <c r="GA336" s="131"/>
      <c r="GB336" s="131"/>
    </row>
    <row r="337" spans="2:183" ht="15">
      <c r="B337"/>
      <c r="W337"/>
      <c r="FN337" s="2"/>
      <c r="FZ337" s="139"/>
      <c r="GA337" s="139"/>
    </row>
    <row r="338" spans="2:170" ht="15">
      <c r="B338"/>
      <c r="W338"/>
      <c r="FN338" s="2"/>
    </row>
    <row r="339" spans="2:23" ht="15">
      <c r="B339"/>
      <c r="W339"/>
    </row>
    <row r="340" spans="3:184" ht="15">
      <c r="C340" s="141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/>
      <c r="BA340" s="142"/>
      <c r="BB340" s="142"/>
      <c r="BC340" s="142"/>
      <c r="BD340" s="142"/>
      <c r="BE340" s="142"/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/>
      <c r="BP340" s="142"/>
      <c r="BQ340" s="142"/>
      <c r="BR340" s="142"/>
      <c r="BS340" s="142"/>
      <c r="BT340" s="142"/>
      <c r="BU340" s="142"/>
      <c r="BV340" s="142"/>
      <c r="BW340" s="142"/>
      <c r="BX340" s="142"/>
      <c r="BY340" s="142"/>
      <c r="BZ340" s="142"/>
      <c r="CA340" s="142"/>
      <c r="CB340" s="142"/>
      <c r="CC340" s="142"/>
      <c r="CD340" s="142"/>
      <c r="CE340" s="142"/>
      <c r="CF340" s="142"/>
      <c r="CG340" s="142"/>
      <c r="CH340" s="142"/>
      <c r="CI340" s="142"/>
      <c r="CJ340" s="142"/>
      <c r="CK340" s="142"/>
      <c r="CL340" s="142"/>
      <c r="CM340" s="142"/>
      <c r="CN340" s="142"/>
      <c r="CO340" s="142"/>
      <c r="CP340" s="142"/>
      <c r="CQ340" s="142"/>
      <c r="CR340" s="142"/>
      <c r="CS340" s="142"/>
      <c r="CT340" s="142"/>
      <c r="CU340" s="142"/>
      <c r="CV340" s="142"/>
      <c r="CW340" s="142"/>
      <c r="CX340" s="142"/>
      <c r="CY340" s="142"/>
      <c r="CZ340" s="142"/>
      <c r="DA340" s="142"/>
      <c r="DB340" s="142"/>
      <c r="DC340" s="142"/>
      <c r="DD340" s="142"/>
      <c r="DE340" s="142"/>
      <c r="DF340" s="142"/>
      <c r="DG340" s="142"/>
      <c r="DH340" s="142"/>
      <c r="DI340" s="142"/>
      <c r="DJ340" s="142"/>
      <c r="DK340" s="142"/>
      <c r="DL340" s="142"/>
      <c r="DM340" s="142"/>
      <c r="DN340" s="142"/>
      <c r="DO340" s="142"/>
      <c r="DP340" s="142"/>
      <c r="DQ340" s="142"/>
      <c r="DR340" s="142"/>
      <c r="DS340" s="142"/>
      <c r="DT340" s="142"/>
      <c r="DU340" s="142"/>
      <c r="DV340" s="142"/>
      <c r="DW340" s="142"/>
      <c r="DX340" s="142"/>
      <c r="DY340" s="142"/>
      <c r="DZ340" s="142"/>
      <c r="EA340" s="142"/>
      <c r="EB340" s="142"/>
      <c r="EC340" s="142"/>
      <c r="ED340" s="142"/>
      <c r="EE340" s="142"/>
      <c r="EF340" s="142"/>
      <c r="EG340" s="142"/>
      <c r="EH340" s="142"/>
      <c r="EI340" s="142"/>
      <c r="EJ340" s="142"/>
      <c r="EK340" s="142"/>
      <c r="EL340" s="142"/>
      <c r="EM340" s="142"/>
      <c r="EN340" s="142"/>
      <c r="EO340" s="142"/>
      <c r="EP340" s="142"/>
      <c r="EQ340" s="142"/>
      <c r="ER340" s="142"/>
      <c r="ES340" s="142"/>
      <c r="ET340" s="142"/>
      <c r="EU340" s="142"/>
      <c r="EV340" s="142"/>
      <c r="EW340" s="142"/>
      <c r="EX340" s="142"/>
      <c r="EY340" s="142"/>
      <c r="EZ340" s="142"/>
      <c r="FA340" s="142"/>
      <c r="FB340" s="142"/>
      <c r="FC340" s="142"/>
      <c r="FD340" s="142"/>
      <c r="FE340" s="142"/>
      <c r="FF340" s="142"/>
      <c r="FG340" s="142"/>
      <c r="FH340" s="142"/>
      <c r="FI340" s="142"/>
      <c r="FJ340" s="142"/>
      <c r="FK340" s="142"/>
      <c r="FL340" s="142"/>
      <c r="FM340" s="142"/>
      <c r="FN340" s="141"/>
      <c r="FO340" s="142"/>
      <c r="FP340" s="142"/>
      <c r="FQ340" s="142"/>
      <c r="FR340" s="142"/>
      <c r="FS340" s="142"/>
      <c r="FT340" s="142"/>
      <c r="FU340" s="142"/>
      <c r="FV340" s="142"/>
      <c r="FW340" s="142"/>
      <c r="FX340" s="142"/>
      <c r="FY340" s="141"/>
      <c r="FZ340" s="93"/>
      <c r="GA340" s="93"/>
      <c r="GB340" s="131"/>
    </row>
    <row r="341" spans="3:184" ht="1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51"/>
      <c r="GA341" s="93"/>
      <c r="GB341" s="131"/>
    </row>
    <row r="342" spans="23:183" ht="15">
      <c r="W342"/>
      <c r="FZ342" s="51"/>
      <c r="GA342" s="51"/>
    </row>
    <row r="343" spans="2:23" ht="15">
      <c r="B343"/>
      <c r="W343"/>
    </row>
    <row r="344" spans="2:23" ht="15">
      <c r="B344"/>
      <c r="W344"/>
    </row>
    <row r="345" spans="2:23" ht="15">
      <c r="B345"/>
      <c r="W345"/>
    </row>
    <row r="346" spans="2:23" ht="15">
      <c r="B346"/>
      <c r="W346"/>
    </row>
    <row r="347" spans="2:23" ht="15">
      <c r="B347"/>
      <c r="W347"/>
    </row>
    <row r="348" spans="2:23" ht="15">
      <c r="B348"/>
      <c r="W348"/>
    </row>
    <row r="349" spans="2:170" ht="15">
      <c r="B349"/>
      <c r="W349"/>
      <c r="FN349" s="96"/>
    </row>
    <row r="350" spans="2:23" ht="15">
      <c r="B350"/>
      <c r="W350"/>
    </row>
    <row r="351" spans="2:23" ht="15">
      <c r="B351"/>
      <c r="W351"/>
    </row>
    <row r="352" spans="2:23" ht="15">
      <c r="B352"/>
      <c r="W352"/>
    </row>
    <row r="353" spans="2:23" ht="15">
      <c r="B353"/>
      <c r="W353"/>
    </row>
    <row r="354" spans="2:23" ht="15">
      <c r="B354"/>
      <c r="W354"/>
    </row>
    <row r="355" spans="2:23" ht="15">
      <c r="B355"/>
      <c r="W355"/>
    </row>
    <row r="356" spans="2:23" ht="15">
      <c r="B356"/>
      <c r="W356"/>
    </row>
    <row r="357" spans="2:23" ht="15">
      <c r="B357"/>
      <c r="W357"/>
    </row>
    <row r="358" spans="2:23" ht="15">
      <c r="B358"/>
      <c r="W358"/>
    </row>
    <row r="359" spans="2:23" ht="15">
      <c r="B359"/>
      <c r="W359"/>
    </row>
    <row r="360" spans="2:23" ht="15">
      <c r="B360"/>
      <c r="W360"/>
    </row>
    <row r="361" spans="2:23" ht="15">
      <c r="B361"/>
      <c r="W361"/>
    </row>
    <row r="362" spans="2:23" ht="15">
      <c r="B362"/>
      <c r="W362"/>
    </row>
    <row r="363" spans="2:23" ht="15">
      <c r="B363"/>
      <c r="W363"/>
    </row>
    <row r="364" spans="2:23" ht="15">
      <c r="B364"/>
      <c r="W364"/>
    </row>
    <row r="365" spans="2:23" ht="15">
      <c r="B365"/>
      <c r="W365"/>
    </row>
    <row r="366" spans="2:23" ht="15">
      <c r="B366"/>
      <c r="W366"/>
    </row>
    <row r="367" spans="2:23" ht="15">
      <c r="B367"/>
      <c r="W367"/>
    </row>
    <row r="368" spans="2:23" ht="15">
      <c r="B368"/>
      <c r="W368"/>
    </row>
    <row r="369" spans="2:23" ht="15">
      <c r="B369"/>
      <c r="W369"/>
    </row>
    <row r="370" spans="2:23" ht="15">
      <c r="B370"/>
      <c r="W370"/>
    </row>
    <row r="371" spans="2:23" ht="15">
      <c r="B371"/>
      <c r="W371"/>
    </row>
    <row r="372" spans="2:23" ht="15">
      <c r="B372"/>
      <c r="W372"/>
    </row>
    <row r="373" spans="2:23" ht="15">
      <c r="B373"/>
      <c r="W373"/>
    </row>
    <row r="374" spans="2:23" ht="15">
      <c r="B374"/>
      <c r="W374"/>
    </row>
    <row r="375" spans="2:23" ht="15">
      <c r="B375"/>
      <c r="W375"/>
    </row>
    <row r="376" spans="2:23" ht="15">
      <c r="B376"/>
      <c r="W376"/>
    </row>
    <row r="377" spans="2:23" ht="15">
      <c r="B377"/>
      <c r="W377"/>
    </row>
    <row r="378" spans="2:23" ht="15">
      <c r="B378"/>
      <c r="W378"/>
    </row>
    <row r="379" spans="2:23" ht="15">
      <c r="B379"/>
      <c r="W379"/>
    </row>
    <row r="380" spans="2:23" ht="15">
      <c r="B380"/>
      <c r="W380"/>
    </row>
    <row r="381" spans="2:23" ht="15">
      <c r="B381"/>
      <c r="W381"/>
    </row>
    <row r="382" spans="2:23" ht="15">
      <c r="B382"/>
      <c r="W382"/>
    </row>
    <row r="383" spans="2:23" ht="15">
      <c r="B383"/>
      <c r="W383"/>
    </row>
    <row r="384" spans="2:23" ht="15">
      <c r="B384"/>
      <c r="W384"/>
    </row>
    <row r="385" spans="2:23" ht="15">
      <c r="B385"/>
      <c r="W385"/>
    </row>
    <row r="386" spans="2:23" ht="15">
      <c r="B386"/>
      <c r="W386"/>
    </row>
    <row r="387" spans="2:23" ht="15">
      <c r="B387"/>
      <c r="W387"/>
    </row>
    <row r="388" spans="2:23" ht="15">
      <c r="B388"/>
      <c r="W388"/>
    </row>
    <row r="389" spans="2:23" ht="15">
      <c r="B389"/>
      <c r="W389"/>
    </row>
    <row r="390" spans="2:23" ht="15">
      <c r="B390"/>
      <c r="W390"/>
    </row>
    <row r="391" spans="2:23" ht="15">
      <c r="B391"/>
      <c r="W391"/>
    </row>
    <row r="392" spans="2:23" ht="15">
      <c r="B392"/>
      <c r="W392"/>
    </row>
    <row r="393" spans="2:23" ht="15">
      <c r="B393"/>
      <c r="W393"/>
    </row>
    <row r="394" spans="2:23" ht="15">
      <c r="B394"/>
      <c r="W394"/>
    </row>
    <row r="395" spans="2:23" ht="15">
      <c r="B395"/>
      <c r="W395"/>
    </row>
    <row r="396" spans="2:23" ht="15">
      <c r="B396"/>
      <c r="W396"/>
    </row>
    <row r="397" spans="2:23" ht="15">
      <c r="B397"/>
      <c r="W397"/>
    </row>
    <row r="398" spans="2:23" ht="15">
      <c r="B398"/>
      <c r="W398"/>
    </row>
    <row r="399" spans="2:23" ht="15">
      <c r="B399"/>
      <c r="W399"/>
    </row>
    <row r="400" spans="2:23" ht="15">
      <c r="B400"/>
      <c r="W400"/>
    </row>
    <row r="401" spans="2:23" ht="15">
      <c r="B401"/>
      <c r="W401"/>
    </row>
    <row r="402" spans="2:23" ht="15">
      <c r="B402"/>
      <c r="W402"/>
    </row>
    <row r="403" spans="2:23" ht="15">
      <c r="B403"/>
      <c r="W403"/>
    </row>
    <row r="404" spans="2:23" ht="15">
      <c r="B404"/>
      <c r="W404"/>
    </row>
    <row r="405" spans="2:23" ht="15">
      <c r="B405"/>
      <c r="W405"/>
    </row>
    <row r="406" spans="2:23" ht="15">
      <c r="B406"/>
      <c r="W406"/>
    </row>
    <row r="407" spans="2:23" ht="15">
      <c r="B407"/>
      <c r="W407"/>
    </row>
    <row r="408" spans="2:23" ht="15">
      <c r="B408"/>
      <c r="W408"/>
    </row>
    <row r="409" spans="2:23" ht="15">
      <c r="B409"/>
      <c r="W409"/>
    </row>
    <row r="410" spans="3:10" ht="15">
      <c r="C410" s="143"/>
      <c r="D410" s="104"/>
      <c r="E410" s="29"/>
      <c r="F410" s="93"/>
      <c r="G410" s="93"/>
      <c r="H410" s="93"/>
      <c r="I410" s="40"/>
      <c r="J410" s="40"/>
    </row>
    <row r="411" spans="3:10" ht="15">
      <c r="C411" s="143"/>
      <c r="D411" s="104"/>
      <c r="E411" s="29"/>
      <c r="F411" s="93"/>
      <c r="G411" s="93"/>
      <c r="H411" s="93"/>
      <c r="I411" s="40"/>
      <c r="J411" s="40"/>
    </row>
    <row r="412" spans="3:10" ht="15">
      <c r="C412" s="143"/>
      <c r="D412" s="104"/>
      <c r="E412" s="29"/>
      <c r="F412" s="93"/>
      <c r="G412" s="93"/>
      <c r="H412" s="93"/>
      <c r="I412" s="40"/>
      <c r="J412" s="40"/>
    </row>
    <row r="413" spans="3:10" ht="15">
      <c r="C413" s="143"/>
      <c r="D413" s="104"/>
      <c r="E413" s="29"/>
      <c r="F413" s="93"/>
      <c r="G413" s="93"/>
      <c r="H413" s="93"/>
      <c r="I413" s="40"/>
      <c r="J413" s="40"/>
    </row>
    <row r="414" spans="3:10" ht="15">
      <c r="C414" s="143"/>
      <c r="D414" s="104"/>
      <c r="E414" s="29"/>
      <c r="F414" s="93"/>
      <c r="G414" s="93"/>
      <c r="H414" s="93"/>
      <c r="I414" s="40"/>
      <c r="J414" s="40"/>
    </row>
    <row r="415" spans="3:10" ht="15">
      <c r="C415" s="143"/>
      <c r="D415" s="104"/>
      <c r="E415" s="29"/>
      <c r="F415" s="93"/>
      <c r="G415" s="93"/>
      <c r="H415" s="93"/>
      <c r="I415" s="40"/>
      <c r="J415" s="40"/>
    </row>
    <row r="416" spans="3:10" ht="15">
      <c r="C416" s="143"/>
      <c r="D416" s="104"/>
      <c r="E416" s="29"/>
      <c r="F416" s="93"/>
      <c r="G416" s="93"/>
      <c r="H416" s="93"/>
      <c r="I416" s="40"/>
      <c r="J416" s="40"/>
    </row>
    <row r="417" spans="3:10" ht="15">
      <c r="C417" s="143"/>
      <c r="D417" s="104"/>
      <c r="E417" s="29"/>
      <c r="F417" s="93"/>
      <c r="G417" s="93"/>
      <c r="H417" s="93"/>
      <c r="I417" s="40"/>
      <c r="J417" s="40"/>
    </row>
    <row r="418" spans="3:10" ht="15">
      <c r="C418" s="143"/>
      <c r="D418" s="104"/>
      <c r="E418" s="29"/>
      <c r="F418" s="93"/>
      <c r="G418" s="93"/>
      <c r="H418" s="93"/>
      <c r="I418" s="40"/>
      <c r="J418" s="40"/>
    </row>
    <row r="419" spans="3:10" ht="15">
      <c r="C419" s="143"/>
      <c r="D419" s="104"/>
      <c r="E419" s="29"/>
      <c r="F419" s="93"/>
      <c r="G419" s="93"/>
      <c r="H419" s="93"/>
      <c r="I419" s="40"/>
      <c r="J419" s="40"/>
    </row>
    <row r="420" spans="3:10" ht="15">
      <c r="C420" s="143"/>
      <c r="D420" s="104"/>
      <c r="E420" s="29"/>
      <c r="F420" s="93"/>
      <c r="G420" s="93"/>
      <c r="H420" s="93"/>
      <c r="I420" s="40"/>
      <c r="J420" s="40"/>
    </row>
    <row r="421" spans="3:10" ht="15">
      <c r="C421" s="143"/>
      <c r="D421" s="104"/>
      <c r="E421" s="29"/>
      <c r="F421" s="93"/>
      <c r="G421" s="93"/>
      <c r="H421" s="93"/>
      <c r="I421" s="40"/>
      <c r="J421" s="40"/>
    </row>
    <row r="422" spans="3:10" ht="15">
      <c r="C422" s="143"/>
      <c r="D422" s="104"/>
      <c r="E422" s="29"/>
      <c r="F422" s="93"/>
      <c r="G422" s="93"/>
      <c r="H422" s="93"/>
      <c r="I422" s="40"/>
      <c r="J422" s="40"/>
    </row>
    <row r="423" spans="3:10" ht="15">
      <c r="C423" s="143"/>
      <c r="D423" s="104"/>
      <c r="E423" s="29"/>
      <c r="F423" s="93"/>
      <c r="G423" s="93"/>
      <c r="H423" s="93"/>
      <c r="I423" s="40"/>
      <c r="J423" s="40"/>
    </row>
    <row r="424" spans="3:10" ht="15">
      <c r="C424" s="143"/>
      <c r="D424" s="104"/>
      <c r="E424" s="29"/>
      <c r="F424" s="93"/>
      <c r="G424" s="93"/>
      <c r="H424" s="93"/>
      <c r="I424" s="40"/>
      <c r="J424" s="40"/>
    </row>
    <row r="425" spans="3:10" ht="15">
      <c r="C425" s="143"/>
      <c r="D425" s="104"/>
      <c r="E425" s="29"/>
      <c r="F425" s="93"/>
      <c r="G425" s="93"/>
      <c r="H425" s="93"/>
      <c r="I425" s="40"/>
      <c r="J425" s="40"/>
    </row>
    <row r="426" spans="3:80" ht="15">
      <c r="C426" s="143"/>
      <c r="D426" s="104"/>
      <c r="E426" s="29"/>
      <c r="F426" s="93"/>
      <c r="G426" s="93"/>
      <c r="H426" s="93"/>
      <c r="I426" s="40"/>
      <c r="J426" s="40"/>
      <c r="CB426">
        <f>ROUND(1.25*5925.24*82203.6,2)</f>
        <v>608845073.58</v>
      </c>
    </row>
    <row r="427" spans="3:10" ht="15">
      <c r="C427" s="143"/>
      <c r="D427" s="104"/>
      <c r="E427" s="29"/>
      <c r="F427" s="93"/>
      <c r="G427" s="93"/>
      <c r="H427" s="93"/>
      <c r="I427" s="40"/>
      <c r="J427" s="40"/>
    </row>
    <row r="428" spans="3:10" ht="15">
      <c r="C428" s="143"/>
      <c r="D428" s="104"/>
      <c r="E428" s="29"/>
      <c r="F428" s="93"/>
      <c r="G428" s="93"/>
      <c r="H428" s="93"/>
      <c r="I428" s="40"/>
      <c r="J428" s="40"/>
    </row>
    <row r="429" spans="3:10" ht="15">
      <c r="C429" s="143"/>
      <c r="D429" s="104"/>
      <c r="E429" s="29"/>
      <c r="F429" s="93"/>
      <c r="G429" s="93"/>
      <c r="H429" s="93"/>
      <c r="I429" s="40"/>
      <c r="J429" s="40"/>
    </row>
    <row r="430" spans="3:10" ht="15">
      <c r="C430" s="143"/>
      <c r="D430" s="104"/>
      <c r="E430" s="29"/>
      <c r="F430" s="93"/>
      <c r="G430" s="93"/>
      <c r="H430" s="93"/>
      <c r="I430" s="40"/>
      <c r="J430" s="40"/>
    </row>
    <row r="431" spans="3:10" ht="15">
      <c r="C431" s="143"/>
      <c r="D431" s="104"/>
      <c r="E431" s="29"/>
      <c r="F431" s="93"/>
      <c r="G431" s="93"/>
      <c r="H431" s="93"/>
      <c r="I431" s="40"/>
      <c r="J431" s="40"/>
    </row>
    <row r="432" spans="3:10" ht="15">
      <c r="C432" s="143"/>
      <c r="D432" s="104"/>
      <c r="E432" s="29"/>
      <c r="F432" s="93"/>
      <c r="G432" s="93"/>
      <c r="H432" s="93"/>
      <c r="I432" s="40"/>
      <c r="J432" s="40"/>
    </row>
    <row r="433" spans="3:10" ht="15">
      <c r="C433" s="143"/>
      <c r="D433" s="104"/>
      <c r="E433" s="29"/>
      <c r="F433" s="93"/>
      <c r="G433" s="93"/>
      <c r="H433" s="93"/>
      <c r="I433" s="40"/>
      <c r="J433" s="40"/>
    </row>
    <row r="434" spans="3:10" ht="15">
      <c r="C434" s="143"/>
      <c r="D434" s="104"/>
      <c r="E434" s="29"/>
      <c r="F434" s="93"/>
      <c r="G434" s="93"/>
      <c r="H434" s="93"/>
      <c r="I434" s="40"/>
      <c r="J434" s="40"/>
    </row>
    <row r="435" spans="3:10" ht="15">
      <c r="C435" s="143"/>
      <c r="D435" s="104"/>
      <c r="E435" s="29"/>
      <c r="F435" s="93"/>
      <c r="G435" s="93"/>
      <c r="H435" s="93"/>
      <c r="I435" s="40"/>
      <c r="J435" s="40"/>
    </row>
    <row r="436" spans="3:10" ht="15">
      <c r="C436" s="143"/>
      <c r="D436" s="104"/>
      <c r="E436" s="29"/>
      <c r="F436" s="93"/>
      <c r="G436" s="93"/>
      <c r="H436" s="93"/>
      <c r="I436" s="40"/>
      <c r="J436" s="40"/>
    </row>
    <row r="437" spans="3:10" ht="15">
      <c r="C437" s="143"/>
      <c r="D437" s="104"/>
      <c r="E437" s="29"/>
      <c r="F437" s="93"/>
      <c r="G437" s="93"/>
      <c r="H437" s="93"/>
      <c r="I437" s="40"/>
      <c r="J437" s="40"/>
    </row>
    <row r="438" spans="3:10" ht="15">
      <c r="C438" s="143"/>
      <c r="D438" s="104"/>
      <c r="E438" s="29"/>
      <c r="F438" s="93"/>
      <c r="G438" s="93"/>
      <c r="H438" s="93"/>
      <c r="I438" s="40"/>
      <c r="J438" s="40"/>
    </row>
    <row r="439" spans="3:10" ht="15">
      <c r="C439" s="143"/>
      <c r="D439" s="104"/>
      <c r="E439" s="29"/>
      <c r="F439" s="93"/>
      <c r="G439" s="93"/>
      <c r="H439" s="93"/>
      <c r="I439" s="40"/>
      <c r="J439" s="40"/>
    </row>
    <row r="440" spans="3:10" ht="15">
      <c r="C440" s="143"/>
      <c r="D440" s="104"/>
      <c r="E440" s="29"/>
      <c r="F440" s="93"/>
      <c r="G440" s="93"/>
      <c r="H440" s="93"/>
      <c r="I440" s="40"/>
      <c r="J440" s="40"/>
    </row>
    <row r="441" spans="3:10" ht="15">
      <c r="C441" s="143"/>
      <c r="D441" s="104"/>
      <c r="E441" s="29"/>
      <c r="F441" s="93"/>
      <c r="G441" s="93"/>
      <c r="H441" s="93"/>
      <c r="I441" s="40"/>
      <c r="J441" s="40"/>
    </row>
    <row r="442" spans="3:10" ht="15">
      <c r="C442" s="143"/>
      <c r="D442" s="104"/>
      <c r="E442" s="29"/>
      <c r="F442" s="93"/>
      <c r="G442" s="93"/>
      <c r="H442" s="93"/>
      <c r="I442" s="40"/>
      <c r="J442" s="40"/>
    </row>
    <row r="443" spans="3:10" ht="15">
      <c r="C443" s="143"/>
      <c r="D443" s="104"/>
      <c r="E443" s="29"/>
      <c r="F443" s="93"/>
      <c r="G443" s="93"/>
      <c r="H443" s="93"/>
      <c r="I443" s="40"/>
      <c r="J443" s="40"/>
    </row>
    <row r="444" spans="3:10" ht="15">
      <c r="C444" s="143"/>
      <c r="D444" s="104"/>
      <c r="E444" s="29"/>
      <c r="F444" s="93"/>
      <c r="G444" s="93"/>
      <c r="H444" s="93"/>
      <c r="I444" s="40"/>
      <c r="J444" s="40"/>
    </row>
    <row r="445" spans="3:10" ht="15">
      <c r="C445" s="143"/>
      <c r="D445" s="104"/>
      <c r="E445" s="29"/>
      <c r="F445" s="93"/>
      <c r="G445" s="93"/>
      <c r="H445" s="93"/>
      <c r="I445" s="40"/>
      <c r="J445" s="40"/>
    </row>
    <row r="446" spans="3:10" ht="15">
      <c r="C446" s="143"/>
      <c r="D446" s="104"/>
      <c r="E446" s="29"/>
      <c r="F446" s="93"/>
      <c r="G446" s="93"/>
      <c r="H446" s="93"/>
      <c r="I446" s="40"/>
      <c r="J446" s="40"/>
    </row>
    <row r="447" spans="3:10" ht="15">
      <c r="C447" s="143"/>
      <c r="D447" s="104"/>
      <c r="E447" s="29"/>
      <c r="F447" s="93"/>
      <c r="G447" s="93"/>
      <c r="H447" s="93"/>
      <c r="I447" s="40"/>
      <c r="J447" s="40"/>
    </row>
    <row r="448" spans="3:10" ht="15">
      <c r="C448" s="143"/>
      <c r="D448" s="104"/>
      <c r="E448" s="29"/>
      <c r="F448" s="93"/>
      <c r="G448" s="93"/>
      <c r="H448" s="93"/>
      <c r="I448" s="40"/>
      <c r="J448" s="40"/>
    </row>
    <row r="449" spans="3:10" ht="15">
      <c r="C449" s="143"/>
      <c r="D449" s="104"/>
      <c r="E449" s="29"/>
      <c r="F449" s="93"/>
      <c r="G449" s="93"/>
      <c r="H449" s="93"/>
      <c r="I449" s="40"/>
      <c r="J449" s="40"/>
    </row>
    <row r="450" spans="3:10" ht="15">
      <c r="C450" s="143"/>
      <c r="D450" s="104"/>
      <c r="E450" s="29"/>
      <c r="F450" s="93"/>
      <c r="G450" s="93"/>
      <c r="H450" s="93"/>
      <c r="I450" s="40"/>
      <c r="J450" s="40"/>
    </row>
    <row r="451" spans="3:10" ht="15">
      <c r="C451" s="143"/>
      <c r="D451" s="104"/>
      <c r="E451" s="29"/>
      <c r="F451" s="93"/>
      <c r="G451" s="93"/>
      <c r="H451" s="93"/>
      <c r="I451" s="40"/>
      <c r="J451" s="40"/>
    </row>
    <row r="452" spans="3:10" ht="15">
      <c r="C452" s="143"/>
      <c r="D452" s="104"/>
      <c r="E452" s="29"/>
      <c r="F452" s="93"/>
      <c r="G452" s="93"/>
      <c r="H452" s="93"/>
      <c r="I452" s="40"/>
      <c r="J452" s="40"/>
    </row>
    <row r="453" spans="3:10" ht="15">
      <c r="C453" s="143"/>
      <c r="D453" s="104"/>
      <c r="E453" s="29"/>
      <c r="F453" s="93"/>
      <c r="G453" s="93"/>
      <c r="H453" s="93"/>
      <c r="I453" s="40"/>
      <c r="J453" s="40"/>
    </row>
    <row r="454" spans="3:10" ht="15">
      <c r="C454" s="143"/>
      <c r="D454" s="104"/>
      <c r="E454" s="29"/>
      <c r="F454" s="93"/>
      <c r="G454" s="93"/>
      <c r="H454" s="93"/>
      <c r="I454" s="40"/>
      <c r="J454" s="40"/>
    </row>
    <row r="455" spans="3:10" ht="15">
      <c r="C455" s="143"/>
      <c r="D455" s="104"/>
      <c r="E455" s="29"/>
      <c r="F455" s="93"/>
      <c r="G455" s="93"/>
      <c r="H455" s="93"/>
      <c r="I455" s="40"/>
      <c r="J455" s="40"/>
    </row>
    <row r="456" spans="3:10" ht="15">
      <c r="C456" s="143"/>
      <c r="D456" s="104"/>
      <c r="E456" s="29"/>
      <c r="F456" s="93"/>
      <c r="G456" s="93"/>
      <c r="H456" s="93"/>
      <c r="I456" s="40"/>
      <c r="J456" s="40"/>
    </row>
    <row r="457" spans="3:10" ht="15">
      <c r="C457" s="143"/>
      <c r="D457" s="104"/>
      <c r="E457" s="29"/>
      <c r="F457" s="93"/>
      <c r="G457" s="93"/>
      <c r="H457" s="93"/>
      <c r="I457" s="40"/>
      <c r="J457" s="40"/>
    </row>
    <row r="458" spans="3:10" ht="15">
      <c r="C458" s="143"/>
      <c r="D458" s="104"/>
      <c r="E458" s="29"/>
      <c r="F458" s="93"/>
      <c r="G458" s="93"/>
      <c r="H458" s="93"/>
      <c r="I458" s="40"/>
      <c r="J458" s="40"/>
    </row>
    <row r="459" spans="3:10" ht="15">
      <c r="C459" s="143"/>
      <c r="D459" s="104"/>
      <c r="E459" s="29"/>
      <c r="F459" s="93"/>
      <c r="G459" s="93"/>
      <c r="H459" s="93"/>
      <c r="I459" s="40"/>
      <c r="J459" s="40"/>
    </row>
    <row r="460" spans="3:10" ht="15">
      <c r="C460" s="143"/>
      <c r="D460" s="104"/>
      <c r="E460" s="29"/>
      <c r="F460" s="93"/>
      <c r="G460" s="93"/>
      <c r="H460" s="93"/>
      <c r="I460" s="40"/>
      <c r="J460" s="40"/>
    </row>
    <row r="461" spans="3:10" ht="15">
      <c r="C461" s="143"/>
      <c r="D461" s="104"/>
      <c r="E461" s="29"/>
      <c r="F461" s="93"/>
      <c r="G461" s="93"/>
      <c r="H461" s="93"/>
      <c r="I461" s="40"/>
      <c r="J461" s="40"/>
    </row>
    <row r="462" spans="3:10" ht="15">
      <c r="C462" s="143"/>
      <c r="D462" s="104"/>
      <c r="E462" s="29"/>
      <c r="F462" s="93"/>
      <c r="G462" s="93"/>
      <c r="H462" s="93"/>
      <c r="I462" s="40"/>
      <c r="J462" s="40"/>
    </row>
    <row r="463" spans="3:10" ht="15">
      <c r="C463" s="143"/>
      <c r="D463" s="104"/>
      <c r="E463" s="29"/>
      <c r="F463" s="93"/>
      <c r="G463" s="93"/>
      <c r="H463" s="93"/>
      <c r="I463" s="40"/>
      <c r="J463" s="40"/>
    </row>
    <row r="464" spans="3:10" ht="15">
      <c r="C464" s="143"/>
      <c r="D464" s="104"/>
      <c r="E464" s="29"/>
      <c r="F464" s="93"/>
      <c r="G464" s="93"/>
      <c r="H464" s="93"/>
      <c r="I464" s="40"/>
      <c r="J464" s="40"/>
    </row>
    <row r="465" spans="3:10" ht="15">
      <c r="C465" s="143"/>
      <c r="D465" s="104"/>
      <c r="E465" s="29"/>
      <c r="F465" s="93"/>
      <c r="G465" s="93"/>
      <c r="H465" s="93"/>
      <c r="I465" s="40"/>
      <c r="J465" s="40"/>
    </row>
    <row r="466" spans="3:10" ht="15">
      <c r="C466" s="143"/>
      <c r="D466" s="104"/>
      <c r="E466" s="29"/>
      <c r="F466" s="93"/>
      <c r="G466" s="93"/>
      <c r="H466" s="93"/>
      <c r="I466" s="40"/>
      <c r="J466" s="40"/>
    </row>
    <row r="467" spans="3:10" ht="15">
      <c r="C467" s="143"/>
      <c r="D467" s="104"/>
      <c r="E467" s="29"/>
      <c r="F467" s="93"/>
      <c r="G467" s="93"/>
      <c r="H467" s="93"/>
      <c r="I467" s="40"/>
      <c r="J467" s="40"/>
    </row>
    <row r="468" spans="3:10" ht="15">
      <c r="C468" s="143"/>
      <c r="D468" s="104"/>
      <c r="E468" s="29"/>
      <c r="F468" s="93"/>
      <c r="G468" s="93"/>
      <c r="H468" s="93"/>
      <c r="I468" s="40"/>
      <c r="J468" s="40"/>
    </row>
    <row r="469" spans="3:10" ht="15">
      <c r="C469" s="143"/>
      <c r="D469" s="104"/>
      <c r="E469" s="29"/>
      <c r="F469" s="93"/>
      <c r="G469" s="93"/>
      <c r="H469" s="93"/>
      <c r="I469" s="40"/>
      <c r="J469" s="40"/>
    </row>
    <row r="470" spans="3:10" ht="15">
      <c r="C470" s="143"/>
      <c r="D470" s="104"/>
      <c r="E470" s="29"/>
      <c r="F470" s="93"/>
      <c r="G470" s="93"/>
      <c r="H470" s="93"/>
      <c r="I470" s="40"/>
      <c r="J470" s="40"/>
    </row>
    <row r="471" spans="3:10" ht="15">
      <c r="C471" s="143"/>
      <c r="D471" s="104"/>
      <c r="E471" s="29"/>
      <c r="F471" s="93"/>
      <c r="G471" s="93"/>
      <c r="H471" s="93"/>
      <c r="I471" s="40"/>
      <c r="J471" s="40"/>
    </row>
    <row r="472" spans="3:10" ht="15">
      <c r="C472" s="143"/>
      <c r="D472" s="104"/>
      <c r="E472" s="29"/>
      <c r="F472" s="93"/>
      <c r="G472" s="93"/>
      <c r="H472" s="93"/>
      <c r="I472" s="40"/>
      <c r="J472" s="40"/>
    </row>
    <row r="473" spans="3:23" ht="15">
      <c r="C473" s="143"/>
      <c r="D473" s="104"/>
      <c r="E473" s="29"/>
      <c r="F473" s="93"/>
      <c r="G473" s="93"/>
      <c r="H473" s="93"/>
      <c r="I473" s="40"/>
      <c r="J473" s="40"/>
      <c r="W473" s="41"/>
    </row>
    <row r="474" spans="3:10" ht="15">
      <c r="C474" s="143"/>
      <c r="D474" s="104"/>
      <c r="E474" s="29"/>
      <c r="F474" s="93"/>
      <c r="G474" s="93"/>
      <c r="H474" s="93"/>
      <c r="I474" s="40"/>
      <c r="J474" s="40"/>
    </row>
    <row r="475" spans="3:23" ht="15">
      <c r="C475" s="143"/>
      <c r="D475" s="104"/>
      <c r="E475" s="29"/>
      <c r="F475" s="93"/>
      <c r="G475" s="93"/>
      <c r="H475" s="93"/>
      <c r="I475" s="40"/>
      <c r="J475" s="40"/>
      <c r="W475" s="41"/>
    </row>
    <row r="476" spans="3:10" ht="15">
      <c r="C476" s="143"/>
      <c r="D476" s="104"/>
      <c r="E476" s="29"/>
      <c r="F476" s="93"/>
      <c r="G476" s="93"/>
      <c r="H476" s="93"/>
      <c r="I476" s="40"/>
      <c r="J476" s="40"/>
    </row>
    <row r="477" spans="3:10" ht="15">
      <c r="C477" s="143"/>
      <c r="D477" s="104"/>
      <c r="E477" s="29"/>
      <c r="F477" s="93"/>
      <c r="G477" s="93"/>
      <c r="H477" s="93"/>
      <c r="I477" s="40"/>
      <c r="J477" s="40"/>
    </row>
    <row r="478" spans="3:10" ht="15">
      <c r="C478" s="143"/>
      <c r="D478" s="104"/>
      <c r="E478" s="29"/>
      <c r="F478" s="93"/>
      <c r="G478" s="93"/>
      <c r="H478" s="93"/>
      <c r="I478" s="40"/>
      <c r="J478" s="40"/>
    </row>
    <row r="479" spans="3:10" ht="15">
      <c r="C479" s="143"/>
      <c r="D479" s="104"/>
      <c r="E479" s="29"/>
      <c r="F479" s="93"/>
      <c r="G479" s="93"/>
      <c r="H479" s="93"/>
      <c r="I479" s="40"/>
      <c r="J479" s="40"/>
    </row>
    <row r="480" spans="3:10" ht="15">
      <c r="C480" s="143"/>
      <c r="D480" s="21"/>
      <c r="E480" s="29"/>
      <c r="F480" s="93"/>
      <c r="G480" s="93"/>
      <c r="H480" s="93"/>
      <c r="I480" s="40"/>
      <c r="J480" s="40"/>
    </row>
    <row r="481" spans="3:10" ht="15">
      <c r="C481" s="143"/>
      <c r="D481" s="21"/>
      <c r="E481" s="29"/>
      <c r="F481" s="93"/>
      <c r="G481" s="93"/>
      <c r="H481" s="93"/>
      <c r="I481" s="40"/>
      <c r="J481" s="40"/>
    </row>
    <row r="482" spans="3:10" ht="15">
      <c r="C482" s="143"/>
      <c r="D482" s="21"/>
      <c r="E482" s="29"/>
      <c r="F482" s="93"/>
      <c r="G482" s="93"/>
      <c r="H482" s="93"/>
      <c r="I482" s="40"/>
      <c r="J482" s="40"/>
    </row>
    <row r="483" spans="3:10" ht="15">
      <c r="C483" s="143"/>
      <c r="D483" s="21"/>
      <c r="E483" s="29"/>
      <c r="F483" s="93"/>
      <c r="G483" s="93"/>
      <c r="H483" s="93"/>
      <c r="I483" s="40"/>
      <c r="J483" s="40"/>
    </row>
    <row r="484" spans="3:10" ht="15">
      <c r="C484" s="143"/>
      <c r="D484" s="21"/>
      <c r="E484" s="29"/>
      <c r="F484" s="93"/>
      <c r="G484" s="93"/>
      <c r="H484" s="93"/>
      <c r="I484" s="40"/>
      <c r="J484" s="40"/>
    </row>
    <row r="485" spans="3:10" ht="15">
      <c r="C485" s="143"/>
      <c r="D485" s="21"/>
      <c r="E485" s="29"/>
      <c r="F485" s="93"/>
      <c r="G485" s="93"/>
      <c r="H485" s="29"/>
      <c r="I485" s="40"/>
      <c r="J485" s="40"/>
    </row>
    <row r="486" spans="3:10" ht="15">
      <c r="C486" s="143"/>
      <c r="D486" s="21"/>
      <c r="E486" s="29"/>
      <c r="F486" s="93"/>
      <c r="G486" s="93"/>
      <c r="H486" s="29"/>
      <c r="I486" s="40"/>
      <c r="J486" s="40"/>
    </row>
    <row r="487" spans="3:10" ht="15">
      <c r="C487" s="143"/>
      <c r="D487" s="21"/>
      <c r="E487" s="29"/>
      <c r="F487" s="93"/>
      <c r="G487" s="93"/>
      <c r="H487" s="29"/>
      <c r="I487" s="40"/>
      <c r="J487" s="40"/>
    </row>
    <row r="488" spans="3:10" ht="15">
      <c r="C488" s="143"/>
      <c r="D488" s="21"/>
      <c r="E488" s="29"/>
      <c r="F488" s="93"/>
      <c r="G488" s="93"/>
      <c r="H488" s="29"/>
      <c r="I488" s="40"/>
      <c r="J488" s="40"/>
    </row>
    <row r="489" spans="3:10" ht="15">
      <c r="C489" s="143"/>
      <c r="D489" s="21"/>
      <c r="E489" s="29"/>
      <c r="F489" s="93"/>
      <c r="G489" s="93"/>
      <c r="H489" s="29"/>
      <c r="I489" s="40"/>
      <c r="J489" s="40"/>
    </row>
    <row r="490" spans="3:10" ht="15">
      <c r="C490" s="143"/>
      <c r="D490" s="21"/>
      <c r="E490" s="29"/>
      <c r="F490" s="93"/>
      <c r="G490" s="93"/>
      <c r="H490" s="29"/>
      <c r="I490" s="40"/>
      <c r="J490" s="40"/>
    </row>
    <row r="491" spans="3:10" ht="15">
      <c r="C491" s="143"/>
      <c r="D491" s="21"/>
      <c r="E491" s="29"/>
      <c r="F491" s="93"/>
      <c r="G491" s="93"/>
      <c r="H491" s="29"/>
      <c r="I491" s="40"/>
      <c r="J491" s="40"/>
    </row>
    <row r="492" spans="3:10" ht="15">
      <c r="C492" s="143"/>
      <c r="D492" s="21"/>
      <c r="E492" s="29"/>
      <c r="F492" s="93"/>
      <c r="G492" s="93"/>
      <c r="H492" s="29"/>
      <c r="I492" s="40"/>
      <c r="J492" s="40"/>
    </row>
    <row r="493" spans="3:10" ht="15">
      <c r="C493" s="143"/>
      <c r="D493" s="21"/>
      <c r="E493" s="29"/>
      <c r="F493" s="93"/>
      <c r="G493" s="93"/>
      <c r="H493" s="29"/>
      <c r="I493" s="40"/>
      <c r="J493" s="40"/>
    </row>
    <row r="494" spans="3:10" ht="15">
      <c r="C494" s="143"/>
      <c r="D494" s="21"/>
      <c r="E494" s="29"/>
      <c r="F494" s="93"/>
      <c r="G494" s="93"/>
      <c r="H494" s="29"/>
      <c r="I494" s="40"/>
      <c r="J494" s="40"/>
    </row>
    <row r="495" spans="3:10" ht="15">
      <c r="C495" s="143"/>
      <c r="D495" s="21"/>
      <c r="E495" s="29"/>
      <c r="F495" s="93"/>
      <c r="G495" s="93"/>
      <c r="H495" s="29"/>
      <c r="I495" s="40"/>
      <c r="J495" s="40"/>
    </row>
    <row r="496" spans="3:10" ht="15">
      <c r="C496" s="143"/>
      <c r="D496" s="21"/>
      <c r="E496" s="29"/>
      <c r="F496" s="93"/>
      <c r="G496" s="93"/>
      <c r="H496" s="29"/>
      <c r="I496" s="40"/>
      <c r="J496" s="40"/>
    </row>
    <row r="497" spans="3:10" ht="15">
      <c r="C497" s="143"/>
      <c r="D497" s="21"/>
      <c r="E497" s="29"/>
      <c r="F497" s="93"/>
      <c r="G497" s="93"/>
      <c r="H497" s="29"/>
      <c r="I497" s="40"/>
      <c r="J497" s="40"/>
    </row>
    <row r="498" spans="3:10" ht="15">
      <c r="C498" s="143"/>
      <c r="D498" s="21"/>
      <c r="E498" s="29"/>
      <c r="F498" s="93"/>
      <c r="G498" s="93"/>
      <c r="H498" s="29"/>
      <c r="I498" s="40"/>
      <c r="J498" s="40"/>
    </row>
    <row r="499" spans="3:10" ht="15">
      <c r="C499" s="143"/>
      <c r="D499" s="21"/>
      <c r="E499" s="29"/>
      <c r="F499" s="93"/>
      <c r="G499" s="93"/>
      <c r="H499" s="29"/>
      <c r="I499" s="40"/>
      <c r="J499" s="40"/>
    </row>
    <row r="500" spans="3:10" ht="15">
      <c r="C500" s="143"/>
      <c r="D500" s="21"/>
      <c r="E500" s="29"/>
      <c r="F500" s="93"/>
      <c r="G500" s="93"/>
      <c r="H500" s="29"/>
      <c r="I500" s="40"/>
      <c r="J500" s="40"/>
    </row>
    <row r="501" spans="3:10" ht="15">
      <c r="C501" s="143"/>
      <c r="D501" s="21"/>
      <c r="E501" s="29"/>
      <c r="F501" s="93"/>
      <c r="G501" s="93"/>
      <c r="H501" s="29"/>
      <c r="I501" s="40"/>
      <c r="J501" s="40"/>
    </row>
    <row r="502" spans="3:10" ht="15">
      <c r="C502" s="143"/>
      <c r="D502" s="21"/>
      <c r="E502" s="29"/>
      <c r="F502" s="93"/>
      <c r="G502" s="93"/>
      <c r="H502" s="29"/>
      <c r="I502" s="40"/>
      <c r="J502" s="40"/>
    </row>
    <row r="503" spans="3:10" ht="15">
      <c r="C503" s="143"/>
      <c r="D503" s="21"/>
      <c r="E503" s="29"/>
      <c r="F503" s="93"/>
      <c r="G503" s="93"/>
      <c r="H503" s="29"/>
      <c r="I503" s="40"/>
      <c r="J503" s="40"/>
    </row>
    <row r="504" spans="3:10" ht="15">
      <c r="C504" s="143"/>
      <c r="D504" s="21"/>
      <c r="E504" s="29"/>
      <c r="F504" s="93"/>
      <c r="G504" s="93"/>
      <c r="H504" s="29"/>
      <c r="I504" s="40"/>
      <c r="J504" s="40"/>
    </row>
    <row r="505" spans="3:10" ht="15">
      <c r="C505" s="143"/>
      <c r="D505" s="21"/>
      <c r="E505" s="29"/>
      <c r="F505" s="93"/>
      <c r="G505" s="93"/>
      <c r="H505" s="29"/>
      <c r="I505" s="40"/>
      <c r="J505" s="40"/>
    </row>
    <row r="506" spans="6:7" ht="15">
      <c r="F506" s="93"/>
      <c r="G506" s="93"/>
    </row>
    <row r="507" spans="4:10" ht="15">
      <c r="D507" s="21"/>
      <c r="E507" s="29"/>
      <c r="F507" s="93"/>
      <c r="G507" s="93"/>
      <c r="H507" s="29"/>
      <c r="J507" s="40"/>
    </row>
    <row r="508" spans="6:7" ht="15">
      <c r="F508" s="93"/>
      <c r="G508" s="93"/>
    </row>
    <row r="509" spans="6:7" ht="15">
      <c r="F509" s="93"/>
      <c r="G509" s="93"/>
    </row>
    <row r="510" spans="6:7" ht="15">
      <c r="F510" s="93"/>
      <c r="G510" s="93"/>
    </row>
    <row r="511" spans="6:7" ht="15">
      <c r="F511" s="93"/>
      <c r="G511" s="93"/>
    </row>
    <row r="512" spans="6:7" ht="15">
      <c r="F512" s="93"/>
      <c r="G512" s="93"/>
    </row>
    <row r="513" spans="6:7" ht="15">
      <c r="F513" s="93"/>
      <c r="G513" s="93"/>
    </row>
    <row r="514" spans="6:7" ht="15">
      <c r="F514" s="93"/>
      <c r="G514" s="93"/>
    </row>
    <row r="515" spans="6:7" ht="15">
      <c r="F515" s="93"/>
      <c r="G515" s="93"/>
    </row>
    <row r="516" spans="6:7" ht="15">
      <c r="F516" s="93"/>
      <c r="G516" s="93"/>
    </row>
    <row r="517" spans="6:7" ht="15">
      <c r="F517" s="93"/>
      <c r="G517" s="93"/>
    </row>
    <row r="518" spans="6:7" ht="15">
      <c r="F518" s="93"/>
      <c r="G518" s="93"/>
    </row>
    <row r="519" spans="6:7" ht="15">
      <c r="F519" s="93"/>
      <c r="G519" s="93"/>
    </row>
    <row r="520" spans="6:7" ht="15">
      <c r="F520" s="93"/>
      <c r="G520" s="93"/>
    </row>
    <row r="521" spans="6:7" ht="15">
      <c r="F521" s="93"/>
      <c r="G521" s="93"/>
    </row>
    <row r="522" spans="6:7" ht="15">
      <c r="F522" s="93"/>
      <c r="G522" s="93"/>
    </row>
    <row r="523" spans="6:7" ht="15">
      <c r="F523" s="93"/>
      <c r="G523" s="93"/>
    </row>
    <row r="524" spans="6:7" ht="15">
      <c r="F524" s="93"/>
      <c r="G524" s="93"/>
    </row>
    <row r="525" spans="6:7" ht="15">
      <c r="F525" s="93"/>
      <c r="G525" s="93"/>
    </row>
    <row r="526" spans="6:7" ht="15">
      <c r="F526" s="93"/>
      <c r="G526" s="93"/>
    </row>
    <row r="527" spans="6:7" ht="15">
      <c r="F527" s="93"/>
      <c r="G527" s="93"/>
    </row>
    <row r="528" spans="6:7" ht="15">
      <c r="F528" s="93"/>
      <c r="G528" s="93"/>
    </row>
    <row r="529" spans="6:7" ht="15">
      <c r="F529" s="93"/>
      <c r="G529" s="93"/>
    </row>
    <row r="530" spans="6:7" ht="15">
      <c r="F530" s="93"/>
      <c r="G530" s="93"/>
    </row>
    <row r="531" spans="6:7" ht="15">
      <c r="F531" s="93"/>
      <c r="G531" s="93"/>
    </row>
    <row r="532" spans="6:7" ht="15">
      <c r="F532" s="93"/>
      <c r="G532" s="93"/>
    </row>
    <row r="533" spans="6:7" ht="15">
      <c r="F533" s="93"/>
      <c r="G533" s="93"/>
    </row>
    <row r="534" spans="6:7" ht="15">
      <c r="F534" s="93"/>
      <c r="G534" s="93"/>
    </row>
    <row r="535" spans="6:7" ht="15">
      <c r="F535" s="93"/>
      <c r="G535" s="93"/>
    </row>
    <row r="536" spans="6:7" ht="15">
      <c r="F536" s="93"/>
      <c r="G536" s="93"/>
    </row>
    <row r="537" spans="6:7" ht="15">
      <c r="F537" s="93"/>
      <c r="G537" s="93"/>
    </row>
    <row r="538" spans="6:7" ht="15">
      <c r="F538" s="93"/>
      <c r="G538" s="93"/>
    </row>
    <row r="539" spans="6:7" ht="15">
      <c r="F539" s="93"/>
      <c r="G539" s="93"/>
    </row>
    <row r="540" spans="6:7" ht="15">
      <c r="F540" s="93"/>
      <c r="G540" s="93"/>
    </row>
    <row r="541" spans="6:7" ht="15">
      <c r="F541" s="93"/>
      <c r="G541" s="93"/>
    </row>
    <row r="542" spans="6:7" ht="15">
      <c r="F542" s="93"/>
      <c r="G542" s="93"/>
    </row>
    <row r="543" spans="6:7" ht="15">
      <c r="F543" s="93"/>
      <c r="G543" s="93"/>
    </row>
    <row r="544" spans="6:7" ht="15">
      <c r="F544" s="93"/>
      <c r="G544" s="93"/>
    </row>
    <row r="545" spans="6:7" ht="15">
      <c r="F545" s="93"/>
      <c r="G545" s="93"/>
    </row>
    <row r="546" spans="6:7" ht="15">
      <c r="F546" s="93"/>
      <c r="G546" s="93"/>
    </row>
    <row r="547" spans="6:7" ht="15">
      <c r="F547" s="93"/>
      <c r="G547" s="93"/>
    </row>
    <row r="548" spans="6:7" ht="15">
      <c r="F548" s="93"/>
      <c r="G548" s="93"/>
    </row>
    <row r="549" spans="6:7" ht="15">
      <c r="F549" s="93"/>
      <c r="G549" s="93"/>
    </row>
    <row r="550" spans="6:7" ht="15">
      <c r="F550" s="93"/>
      <c r="G550" s="93"/>
    </row>
    <row r="551" spans="6:7" ht="15">
      <c r="F551" s="93"/>
      <c r="G551" s="93"/>
    </row>
    <row r="552" spans="6:7" ht="15">
      <c r="F552" s="93"/>
      <c r="G552" s="93"/>
    </row>
    <row r="553" spans="6:7" ht="15">
      <c r="F553" s="93"/>
      <c r="G553" s="93"/>
    </row>
    <row r="554" spans="6:7" ht="15">
      <c r="F554" s="93"/>
      <c r="G554" s="93"/>
    </row>
    <row r="555" spans="6:7" ht="15">
      <c r="F555" s="93"/>
      <c r="G555" s="93"/>
    </row>
    <row r="556" spans="6:7" ht="15">
      <c r="F556" s="93"/>
      <c r="G556" s="93"/>
    </row>
    <row r="557" spans="6:7" ht="15">
      <c r="F557" s="93"/>
      <c r="G557" s="93"/>
    </row>
    <row r="558" spans="6:7" ht="15">
      <c r="F558" s="93"/>
      <c r="G558" s="93"/>
    </row>
    <row r="559" spans="6:7" ht="15">
      <c r="F559" s="93"/>
      <c r="G559" s="93"/>
    </row>
    <row r="560" spans="6:7" ht="15">
      <c r="F560" s="93"/>
      <c r="G560" s="93"/>
    </row>
    <row r="561" spans="6:7" ht="15">
      <c r="F561" s="93"/>
      <c r="G561" s="93"/>
    </row>
    <row r="562" spans="6:7" ht="15">
      <c r="F562" s="93"/>
      <c r="G562" s="93"/>
    </row>
    <row r="563" spans="6:7" ht="15">
      <c r="F563" s="93"/>
      <c r="G563" s="93"/>
    </row>
    <row r="564" spans="6:7" ht="15">
      <c r="F564" s="93"/>
      <c r="G564" s="93"/>
    </row>
    <row r="565" spans="6:7" ht="15">
      <c r="F565" s="93"/>
      <c r="G565" s="93"/>
    </row>
    <row r="566" spans="6:7" ht="15">
      <c r="F566" s="93"/>
      <c r="G566" s="93"/>
    </row>
    <row r="567" spans="6:7" ht="15">
      <c r="F567" s="93"/>
      <c r="G567" s="93"/>
    </row>
    <row r="568" spans="6:7" ht="15">
      <c r="F568" s="93"/>
      <c r="G568" s="93"/>
    </row>
    <row r="569" spans="6:7" ht="15">
      <c r="F569" s="93"/>
      <c r="G569" s="93"/>
    </row>
    <row r="570" spans="6:7" ht="15">
      <c r="F570" s="93"/>
      <c r="G570" s="93"/>
    </row>
    <row r="571" spans="6:7" ht="15">
      <c r="F571" s="93"/>
      <c r="G571" s="93"/>
    </row>
    <row r="572" spans="6:7" ht="15">
      <c r="F572" s="93"/>
      <c r="G572" s="93"/>
    </row>
    <row r="573" spans="6:7" ht="15">
      <c r="F573" s="93"/>
      <c r="G573" s="93"/>
    </row>
    <row r="574" spans="6:7" ht="15">
      <c r="F574" s="93"/>
      <c r="G574" s="93"/>
    </row>
    <row r="575" spans="6:7" ht="15">
      <c r="F575" s="93"/>
      <c r="G575" s="93"/>
    </row>
    <row r="576" spans="6:7" ht="15">
      <c r="F576" s="93"/>
      <c r="G576" s="93"/>
    </row>
    <row r="577" spans="6:7" ht="15">
      <c r="F577" s="93"/>
      <c r="G577" s="93"/>
    </row>
    <row r="578" spans="6:7" ht="15">
      <c r="F578" s="93"/>
      <c r="G578" s="93"/>
    </row>
    <row r="579" spans="6:7" ht="15">
      <c r="F579" s="93"/>
      <c r="G579" s="93"/>
    </row>
    <row r="580" spans="6:7" ht="15">
      <c r="F580" s="93"/>
      <c r="G580" s="93"/>
    </row>
    <row r="581" spans="6:7" ht="15">
      <c r="F581" s="93"/>
      <c r="G581" s="93"/>
    </row>
    <row r="582" spans="6:7" ht="15">
      <c r="F582" s="93"/>
      <c r="G582" s="93"/>
    </row>
    <row r="583" spans="6:7" ht="15">
      <c r="F583" s="93"/>
      <c r="G583" s="93"/>
    </row>
    <row r="584" spans="6:7" ht="15">
      <c r="F584" s="93"/>
      <c r="G584" s="93"/>
    </row>
    <row r="585" spans="6:7" ht="15">
      <c r="F585" s="93"/>
      <c r="G585" s="93"/>
    </row>
    <row r="586" spans="6:7" ht="15">
      <c r="F586" s="93"/>
      <c r="G586" s="93"/>
    </row>
    <row r="587" spans="6:7" ht="15">
      <c r="F587" s="93"/>
      <c r="G587" s="93"/>
    </row>
    <row r="588" spans="6:7" ht="15">
      <c r="F588" s="93"/>
      <c r="G588" s="93"/>
    </row>
    <row r="589" spans="6:7" ht="15">
      <c r="F589" s="93"/>
      <c r="G589" s="93"/>
    </row>
    <row r="590" spans="6:7" ht="15">
      <c r="F590" s="93"/>
      <c r="G590" s="93"/>
    </row>
    <row r="591" spans="6:7" ht="15">
      <c r="F591" s="93"/>
      <c r="G591" s="93"/>
    </row>
    <row r="592" spans="6:7" ht="15">
      <c r="F592" s="93"/>
      <c r="G592" s="93"/>
    </row>
    <row r="593" spans="6:7" ht="15">
      <c r="F593" s="93"/>
      <c r="G593" s="93"/>
    </row>
    <row r="594" spans="6:7" ht="15">
      <c r="F594" s="93"/>
      <c r="G594" s="93"/>
    </row>
    <row r="595" spans="6:7" ht="15">
      <c r="F595" s="93"/>
      <c r="G595" s="93"/>
    </row>
    <row r="596" spans="6:7" ht="15">
      <c r="F596" s="93"/>
      <c r="G596" s="93"/>
    </row>
    <row r="597" spans="6:7" ht="15">
      <c r="F597" s="93"/>
      <c r="G597" s="93"/>
    </row>
    <row r="598" spans="6:7" ht="15">
      <c r="F598" s="93"/>
      <c r="G598" s="93"/>
    </row>
    <row r="599" spans="6:7" ht="15">
      <c r="F599" s="93"/>
      <c r="G599" s="93"/>
    </row>
    <row r="600" spans="6:7" ht="15">
      <c r="F600" s="93"/>
      <c r="G600" s="93"/>
    </row>
    <row r="601" spans="6:7" ht="15">
      <c r="F601" s="93"/>
      <c r="G601" s="93"/>
    </row>
    <row r="602" spans="6:7" ht="15">
      <c r="F602" s="93"/>
      <c r="G602" s="93"/>
    </row>
    <row r="603" spans="6:7" ht="15">
      <c r="F603" s="93"/>
      <c r="G603" s="93"/>
    </row>
    <row r="604" spans="6:7" ht="15">
      <c r="F604" s="93"/>
      <c r="G604" s="93"/>
    </row>
    <row r="605" spans="6:7" ht="15">
      <c r="F605" s="93"/>
      <c r="G605" s="93"/>
    </row>
    <row r="606" spans="6:7" ht="15">
      <c r="F606" s="93"/>
      <c r="G606" s="93"/>
    </row>
    <row r="607" spans="6:7" ht="15">
      <c r="F607" s="93"/>
      <c r="G607" s="93"/>
    </row>
    <row r="608" spans="6:7" ht="15">
      <c r="F608" s="93"/>
      <c r="G608" s="93"/>
    </row>
    <row r="609" spans="6:7" ht="15">
      <c r="F609" s="93"/>
      <c r="G609" s="93"/>
    </row>
    <row r="610" spans="6:7" ht="15">
      <c r="F610" s="93"/>
      <c r="G610" s="93"/>
    </row>
    <row r="611" spans="6:7" ht="15">
      <c r="F611" s="93"/>
      <c r="G611" s="93"/>
    </row>
    <row r="612" spans="6:7" ht="15">
      <c r="F612" s="93"/>
      <c r="G612" s="93"/>
    </row>
    <row r="613" spans="6:7" ht="15">
      <c r="F613" s="93"/>
      <c r="G613" s="93"/>
    </row>
    <row r="614" spans="6:7" ht="15">
      <c r="F614" s="93"/>
      <c r="G614" s="93"/>
    </row>
    <row r="615" spans="6:7" ht="15">
      <c r="F615" s="93"/>
      <c r="G615" s="93"/>
    </row>
    <row r="616" spans="6:7" ht="15">
      <c r="F616" s="93"/>
      <c r="G616" s="93"/>
    </row>
    <row r="617" spans="6:7" ht="15">
      <c r="F617" s="93"/>
      <c r="G617" s="93"/>
    </row>
    <row r="618" spans="6:7" ht="15">
      <c r="F618" s="93"/>
      <c r="G618" s="93"/>
    </row>
    <row r="619" spans="6:7" ht="15">
      <c r="F619" s="93"/>
      <c r="G619" s="93"/>
    </row>
    <row r="620" spans="6:7" ht="15">
      <c r="F620" s="93"/>
      <c r="G620" s="93"/>
    </row>
    <row r="621" spans="6:7" ht="15">
      <c r="F621" s="93"/>
      <c r="G621" s="93"/>
    </row>
    <row r="622" spans="6:7" ht="15">
      <c r="F622" s="93"/>
      <c r="G622" s="93"/>
    </row>
    <row r="623" spans="6:7" ht="15">
      <c r="F623" s="93"/>
      <c r="G623" s="93"/>
    </row>
    <row r="624" spans="6:7" ht="15">
      <c r="F624" s="93"/>
      <c r="G624" s="93"/>
    </row>
    <row r="625" spans="6:7" ht="15">
      <c r="F625" s="93"/>
      <c r="G625" s="93"/>
    </row>
    <row r="626" spans="6:7" ht="15">
      <c r="F626" s="93"/>
      <c r="G626" s="93"/>
    </row>
    <row r="627" spans="6:7" ht="15">
      <c r="F627" s="93"/>
      <c r="G627" s="93"/>
    </row>
    <row r="628" spans="6:7" ht="15">
      <c r="F628" s="93"/>
      <c r="G628" s="93"/>
    </row>
    <row r="629" spans="6:7" ht="15">
      <c r="F629" s="93"/>
      <c r="G629" s="93"/>
    </row>
    <row r="630" spans="6:7" ht="15">
      <c r="F630" s="93"/>
      <c r="G630" s="93"/>
    </row>
    <row r="631" spans="6:7" ht="15">
      <c r="F631" s="93"/>
      <c r="G631" s="93"/>
    </row>
    <row r="632" spans="6:7" ht="15">
      <c r="F632" s="93"/>
      <c r="G632" s="93"/>
    </row>
    <row r="633" spans="6:7" ht="15">
      <c r="F633" s="93"/>
      <c r="G633" s="93"/>
    </row>
    <row r="634" spans="6:7" ht="15">
      <c r="F634" s="93"/>
      <c r="G634" s="93"/>
    </row>
    <row r="635" spans="6:7" ht="15">
      <c r="F635" s="93"/>
      <c r="G635" s="93"/>
    </row>
    <row r="636" spans="6:7" ht="15">
      <c r="F636" s="93"/>
      <c r="G636" s="93"/>
    </row>
    <row r="637" spans="6:7" ht="15">
      <c r="F637" s="93"/>
      <c r="G637" s="93"/>
    </row>
    <row r="638" spans="6:7" ht="15">
      <c r="F638" s="93"/>
      <c r="G638" s="93"/>
    </row>
    <row r="639" spans="6:7" ht="15">
      <c r="F639" s="93"/>
      <c r="G639" s="93"/>
    </row>
    <row r="640" spans="6:7" ht="15">
      <c r="F640" s="93"/>
      <c r="G640" s="93"/>
    </row>
    <row r="641" spans="6:7" ht="15">
      <c r="F641" s="93"/>
      <c r="G641" s="93"/>
    </row>
    <row r="642" spans="6:7" ht="15">
      <c r="F642" s="93"/>
      <c r="G642" s="93"/>
    </row>
  </sheetData>
  <sheetProtection/>
  <printOptions/>
  <pageMargins left="0.75" right="0.75" top="1" bottom="1" header="0.5" footer="0.5"/>
  <pageSetup fitToHeight="0" horizontalDpi="600" verticalDpi="600" orientation="portrait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Mary Lynn Christel</cp:lastModifiedBy>
  <dcterms:created xsi:type="dcterms:W3CDTF">2010-06-16T20:29:29Z</dcterms:created>
  <dcterms:modified xsi:type="dcterms:W3CDTF">2010-06-16T20:30:35Z</dcterms:modified>
  <cp:category/>
  <cp:version/>
  <cp:contentType/>
  <cp:contentStatus/>
</cp:coreProperties>
</file>