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6570" windowWidth="15480" windowHeight="6615" tabRatio="931" firstSheet="1" activeTab="1"/>
  </bookViews>
  <sheets>
    <sheet name="INSTRUCTIONS FOR RFP SUBMISSION" sheetId="31" r:id="rId1"/>
    <sheet name="2-Cover Page" sheetId="2" r:id="rId2"/>
    <sheet name="YEAR 1 BUDGET-14 MONTHS" sheetId="5" r:id="rId3"/>
    <sheet name="AFR YEAR ONE" sheetId="25" r:id="rId4"/>
    <sheet name="YEAR 2 BUDGET" sheetId="7" r:id="rId5"/>
    <sheet name="AFR YEAR 2" sheetId="27" r:id="rId6"/>
    <sheet name="YEAR 3 BUDGET" sheetId="6" r:id="rId7"/>
    <sheet name="AFR YEAR 3" sheetId="28" r:id="rId8"/>
    <sheet name="YEAR 4 BUDGET" sheetId="14" r:id="rId9"/>
    <sheet name="AFR YEAR 4" sheetId="26" r:id="rId10"/>
    <sheet name="YEAR 5 BUDGET" sheetId="15" r:id="rId11"/>
    <sheet name="AFR YEAR 5" sheetId="29" r:id="rId12"/>
    <sheet name="SUMMARY YEARS 1-5" sheetId="20" r:id="rId13"/>
    <sheet name="8-Error Checking" sheetId="8" state="hidden" r:id="rId14"/>
    <sheet name="9-Revisions-Comments" sheetId="12" r:id="rId15"/>
    <sheet name="10-District Codes" sheetId="16" r:id="rId16"/>
    <sheet name="Other" sheetId="11" state="hidden" r:id="rId17"/>
    <sheet name="Sheet10" sheetId="30" r:id="rId18"/>
  </sheets>
  <externalReferences>
    <externalReference r:id="rId19"/>
    <externalReference r:id="rId20"/>
  </externalReferences>
  <definedNames>
    <definedName name="budget">Other!$A$1:$A$2</definedName>
    <definedName name="Budget_Object">#REF!</definedName>
    <definedName name="cap">Other!$D$20:$D$21</definedName>
    <definedName name="cycles">Other!$D$15:$D$16</definedName>
    <definedName name="detailcode">#REF!</definedName>
    <definedName name="detailcost">#REF!</definedName>
    <definedName name="equipmentcost">#REF!</definedName>
    <definedName name="fundingyear">#REF!</definedName>
    <definedName name="Look1">'[1]7-Rate Table'!$A$2:$D$67</definedName>
    <definedName name="objects">Other!$D$1:$D$12</definedName>
    <definedName name="_xlnm.Print_Area" localSheetId="1">'2-Cover Page'!$A$1:$G$27</definedName>
    <definedName name="_xlnm.Print_Area" localSheetId="2">'YEAR 1 BUDGET-14 MONTHS'!$A$1:$AB$29</definedName>
    <definedName name="_xlnm.Print_Area" localSheetId="4">'YEAR 2 BUDGET'!$A$1:$E$45</definedName>
    <definedName name="_xlnm.Print_Area" localSheetId="6">'YEAR 3 BUDGET'!$A$1:$R$39</definedName>
    <definedName name="_xlnm.Print_Area" localSheetId="8">'YEAR 4 BUDGET'!$A$1:$R$39</definedName>
    <definedName name="_xlnm.Print_Area" localSheetId="10">'YEAR 5 BUDGET'!$A$1:$R$39</definedName>
    <definedName name="Program">'[2]List Data'!$C$11:$C$12</definedName>
    <definedName name="Programs">#REF!</definedName>
    <definedName name="Projects">Other!$A$5:$A$29</definedName>
    <definedName name="years">[1]Other!$A$5:$A$7</definedName>
  </definedNames>
  <calcPr calcId="125725"/>
</workbook>
</file>

<file path=xl/calcChain.xml><?xml version="1.0" encoding="utf-8"?>
<calcChain xmlns="http://schemas.openxmlformats.org/spreadsheetml/2006/main">
  <c r="C30" i="14"/>
  <c r="K33" i="20"/>
  <c r="K32"/>
  <c r="K23"/>
  <c r="K24"/>
  <c r="K25"/>
  <c r="K26"/>
  <c r="K27"/>
  <c r="K28"/>
  <c r="K29"/>
  <c r="K30"/>
  <c r="K31"/>
  <c r="K15"/>
  <c r="K16"/>
  <c r="K17"/>
  <c r="K18"/>
  <c r="K19"/>
  <c r="K20"/>
  <c r="K21"/>
  <c r="J33"/>
  <c r="J32"/>
  <c r="J30"/>
  <c r="J29"/>
  <c r="J23"/>
  <c r="J24"/>
  <c r="J25"/>
  <c r="J26"/>
  <c r="J27"/>
  <c r="J28"/>
  <c r="J15"/>
  <c r="J16"/>
  <c r="J17"/>
  <c r="J18"/>
  <c r="J19"/>
  <c r="J20"/>
  <c r="J22"/>
  <c r="C24" i="27"/>
  <c r="G3" i="20" l="1"/>
  <c r="A2"/>
  <c r="A1"/>
  <c r="E32"/>
  <c r="E30"/>
  <c r="E28"/>
  <c r="E27"/>
  <c r="E26"/>
  <c r="E25"/>
  <c r="E24"/>
  <c r="E23"/>
  <c r="E20"/>
  <c r="E19"/>
  <c r="E18"/>
  <c r="E17"/>
  <c r="E16"/>
  <c r="E15"/>
  <c r="D15"/>
  <c r="C6" i="26"/>
  <c r="C6" i="27"/>
  <c r="M32" i="20"/>
  <c r="M30"/>
  <c r="M23"/>
  <c r="M24"/>
  <c r="M25"/>
  <c r="M26"/>
  <c r="M27"/>
  <c r="M28"/>
  <c r="M15"/>
  <c r="M16"/>
  <c r="M17"/>
  <c r="M18"/>
  <c r="M19"/>
  <c r="M20"/>
  <c r="L32"/>
  <c r="L30"/>
  <c r="L23"/>
  <c r="L24"/>
  <c r="L25"/>
  <c r="L26"/>
  <c r="L27"/>
  <c r="L28"/>
  <c r="L15"/>
  <c r="L16"/>
  <c r="L17"/>
  <c r="L18"/>
  <c r="L19"/>
  <c r="L20"/>
  <c r="G32"/>
  <c r="G30"/>
  <c r="G28"/>
  <c r="G27"/>
  <c r="G26"/>
  <c r="G25"/>
  <c r="G24"/>
  <c r="G23"/>
  <c r="G22"/>
  <c r="G20"/>
  <c r="G19"/>
  <c r="G18"/>
  <c r="G17"/>
  <c r="G16"/>
  <c r="G15"/>
  <c r="I32"/>
  <c r="I30"/>
  <c r="I23"/>
  <c r="I24"/>
  <c r="I25"/>
  <c r="I26"/>
  <c r="I27"/>
  <c r="I28"/>
  <c r="I15"/>
  <c r="I16"/>
  <c r="I17"/>
  <c r="I18"/>
  <c r="I19"/>
  <c r="I20"/>
  <c r="H32"/>
  <c r="H30"/>
  <c r="H23"/>
  <c r="H24"/>
  <c r="H25"/>
  <c r="H26"/>
  <c r="H27"/>
  <c r="H28"/>
  <c r="H15"/>
  <c r="H16"/>
  <c r="H17"/>
  <c r="H18"/>
  <c r="H19"/>
  <c r="H20"/>
  <c r="M22"/>
  <c r="L22"/>
  <c r="H22"/>
  <c r="F15"/>
  <c r="F16"/>
  <c r="F17"/>
  <c r="F18"/>
  <c r="F19"/>
  <c r="F20"/>
  <c r="F22"/>
  <c r="F23"/>
  <c r="F24"/>
  <c r="F25"/>
  <c r="F26"/>
  <c r="F27"/>
  <c r="F28"/>
  <c r="F30"/>
  <c r="E22"/>
  <c r="D32"/>
  <c r="D30"/>
  <c r="D23"/>
  <c r="D24"/>
  <c r="D25"/>
  <c r="D26"/>
  <c r="D27"/>
  <c r="D28"/>
  <c r="D16"/>
  <c r="D17"/>
  <c r="D18"/>
  <c r="D19"/>
  <c r="D20"/>
  <c r="B4" i="29" l="1"/>
  <c r="C6"/>
  <c r="C16"/>
  <c r="M21" i="20" s="1"/>
  <c r="C24" i="29"/>
  <c r="D22" i="25"/>
  <c r="D14"/>
  <c r="D24" s="1"/>
  <c r="C14" i="5"/>
  <c r="D21" i="20" s="1"/>
  <c r="B4" i="27"/>
  <c r="C16"/>
  <c r="G29" i="20"/>
  <c r="C24" i="26"/>
  <c r="C16"/>
  <c r="B4"/>
  <c r="C24" i="28"/>
  <c r="C16"/>
  <c r="I21" i="20" s="1"/>
  <c r="C6" i="28"/>
  <c r="B4"/>
  <c r="C24" i="15"/>
  <c r="C16"/>
  <c r="L21" i="20" s="1"/>
  <c r="E4" i="15"/>
  <c r="B4"/>
  <c r="C24" i="14"/>
  <c r="C16"/>
  <c r="J21" i="20" s="1"/>
  <c r="E4" i="14"/>
  <c r="B4"/>
  <c r="C24" i="6"/>
  <c r="C16"/>
  <c r="H21" i="20" s="1"/>
  <c r="E4" i="6"/>
  <c r="B4"/>
  <c r="C24" i="7"/>
  <c r="F29" i="20" s="1"/>
  <c r="C16" i="7"/>
  <c r="F21" i="20" s="1"/>
  <c r="E4" i="7"/>
  <c r="B4"/>
  <c r="C22" i="25"/>
  <c r="C14"/>
  <c r="E21" i="20" s="1"/>
  <c r="B4" i="25"/>
  <c r="C10" i="8"/>
  <c r="C11"/>
  <c r="C5" i="20"/>
  <c r="H4" i="16"/>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8"/>
  <c r="H199"/>
  <c r="H200"/>
  <c r="H201"/>
  <c r="G201"/>
  <c r="G200"/>
  <c r="G199"/>
  <c r="G198"/>
  <c r="G197"/>
  <c r="G196"/>
  <c r="G195"/>
  <c r="G194"/>
  <c r="G193"/>
  <c r="G192"/>
  <c r="G191"/>
  <c r="G190"/>
  <c r="G189"/>
  <c r="G188"/>
  <c r="G187"/>
  <c r="G186"/>
  <c r="G185"/>
  <c r="G184"/>
  <c r="G183"/>
  <c r="G182"/>
  <c r="G181"/>
  <c r="G180"/>
  <c r="G179"/>
  <c r="G178"/>
  <c r="G177"/>
  <c r="G176"/>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0"/>
  <c r="G79"/>
  <c r="G78"/>
  <c r="G77"/>
  <c r="G76"/>
  <c r="G75"/>
  <c r="G74"/>
  <c r="G73"/>
  <c r="G72"/>
  <c r="G71"/>
  <c r="G70"/>
  <c r="G69"/>
  <c r="G68"/>
  <c r="G66"/>
  <c r="G65"/>
  <c r="G64"/>
  <c r="G63"/>
  <c r="G62"/>
  <c r="G61"/>
  <c r="G60"/>
  <c r="G59"/>
  <c r="G58"/>
  <c r="G57"/>
  <c r="G56"/>
  <c r="G55"/>
  <c r="G54"/>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C1" i="12"/>
  <c r="A1"/>
  <c r="B4" i="5"/>
  <c r="B2" i="8"/>
  <c r="F5"/>
  <c r="E4" i="5"/>
  <c r="M29" i="20" l="1"/>
  <c r="C26" i="29"/>
  <c r="C28" s="1"/>
  <c r="G21" i="20"/>
  <c r="C26" i="27"/>
  <c r="D26" i="25"/>
  <c r="D28" s="1"/>
  <c r="C26" i="14"/>
  <c r="C28" s="1"/>
  <c r="C26" i="15"/>
  <c r="C28" s="1"/>
  <c r="L29" i="20"/>
  <c r="C26" i="6"/>
  <c r="C28" s="1"/>
  <c r="H29" i="20"/>
  <c r="E29"/>
  <c r="C26" i="28"/>
  <c r="I29" i="20"/>
  <c r="C24" i="25"/>
  <c r="C26" i="7"/>
  <c r="C28" s="1"/>
  <c r="C30" s="1"/>
  <c r="C25" i="2" s="1"/>
  <c r="C26" i="26"/>
  <c r="C28" s="1"/>
  <c r="C12" i="8"/>
  <c r="F32" i="20"/>
  <c r="C22" i="5"/>
  <c r="D29" i="20" s="1"/>
  <c r="E25" i="2" l="1"/>
  <c r="J31" i="20"/>
  <c r="C30" i="29"/>
  <c r="M33" i="20" s="1"/>
  <c r="M31"/>
  <c r="C28" i="27"/>
  <c r="C30"/>
  <c r="G33" i="20" s="1"/>
  <c r="G31"/>
  <c r="C30" i="15"/>
  <c r="L31" i="20"/>
  <c r="C30" i="6"/>
  <c r="H31" i="20"/>
  <c r="F31"/>
  <c r="I31"/>
  <c r="C28" i="28"/>
  <c r="C30" s="1"/>
  <c r="I33" i="20" s="1"/>
  <c r="C26" i="25"/>
  <c r="C24" i="5"/>
  <c r="C26" s="1"/>
  <c r="D11" i="8"/>
  <c r="E11" s="1"/>
  <c r="L33" i="20" l="1"/>
  <c r="F25" i="2"/>
  <c r="H33" i="20"/>
  <c r="D25" i="2"/>
  <c r="C28" i="25"/>
  <c r="C29" s="1"/>
  <c r="E31" i="20"/>
  <c r="F33"/>
  <c r="C28" i="5" l="1"/>
  <c r="D31" i="20"/>
  <c r="E33"/>
  <c r="D10" i="8"/>
  <c r="D12" s="1"/>
  <c r="E12" s="1"/>
  <c r="C29" i="5" l="1"/>
  <c r="D33" i="20"/>
  <c r="B25" i="2"/>
  <c r="C7" i="14"/>
  <c r="C8" s="1"/>
  <c r="C31" s="1"/>
  <c r="C7" i="27"/>
  <c r="C7" i="15"/>
  <c r="C8" s="1"/>
  <c r="C31" s="1"/>
  <c r="C7" i="7"/>
  <c r="C7" i="6"/>
  <c r="C8" s="1"/>
  <c r="C31" s="1"/>
  <c r="E10" i="8"/>
  <c r="C7" i="29" l="1"/>
  <c r="C7" i="26"/>
  <c r="C7" i="28"/>
  <c r="C8" i="7"/>
  <c r="C31" s="1"/>
  <c r="C8" i="29" l="1"/>
  <c r="C31" s="1"/>
  <c r="C8" i="27"/>
  <c r="C31" s="1"/>
  <c r="C8" i="26"/>
  <c r="C31" s="1"/>
  <c r="C8" i="28"/>
  <c r="C31" s="1"/>
</calcChain>
</file>

<file path=xl/comments1.xml><?xml version="1.0" encoding="utf-8"?>
<comments xmlns="http://schemas.openxmlformats.org/spreadsheetml/2006/main">
  <authors>
    <author>Diana Martinez</author>
  </authors>
  <commentList>
    <comment ref="C11" authorId="0">
      <text>
        <r>
          <rPr>
            <sz val="8"/>
            <color indexed="81"/>
            <rFont val="Tahoma"/>
            <family val="2"/>
          </rPr>
          <t xml:space="preserve">Enter date as shown in the following example:
(January 23, 2003)
</t>
        </r>
      </text>
    </comment>
  </commentList>
</comments>
</file>

<file path=xl/sharedStrings.xml><?xml version="1.0" encoding="utf-8"?>
<sst xmlns="http://schemas.openxmlformats.org/spreadsheetml/2006/main" count="927" uniqueCount="490">
  <si>
    <t>Original Budget</t>
  </si>
  <si>
    <t>Revision number:</t>
  </si>
  <si>
    <t>Date:</t>
  </si>
  <si>
    <t>Name of person completing this information</t>
  </si>
  <si>
    <t>Name:</t>
  </si>
  <si>
    <t>Phone No.:</t>
  </si>
  <si>
    <t>E-mail:</t>
  </si>
  <si>
    <t>CDE use only</t>
  </si>
  <si>
    <t>Funding Summary</t>
  </si>
  <si>
    <t>Request- Year 1</t>
  </si>
  <si>
    <t>Request-Year 2</t>
  </si>
  <si>
    <t>Request-Year 3</t>
  </si>
  <si>
    <t>Inst. - Salaries (0100)</t>
  </si>
  <si>
    <t>Project 1-Year 1</t>
  </si>
  <si>
    <t>Project 2-Year 1</t>
  </si>
  <si>
    <t>Inst. - Employee Benefits (0200)</t>
  </si>
  <si>
    <t>Inst. - Purchased Professional &amp; Technical Services (0300)</t>
  </si>
  <si>
    <t>Project 3-Year 1</t>
  </si>
  <si>
    <t>Project 4-Year 1</t>
  </si>
  <si>
    <t>Project 5-Year 1</t>
  </si>
  <si>
    <t>Project 1-Year 2</t>
  </si>
  <si>
    <t>Project 2-Year 2</t>
  </si>
  <si>
    <t>Inst. - Supplies (0600)</t>
  </si>
  <si>
    <t>Project 1-Year 3</t>
  </si>
  <si>
    <t>Inst. - Travel, Registration and Entrance (0580)</t>
  </si>
  <si>
    <t>Project 5-Year 3</t>
  </si>
  <si>
    <t>Inst. - Other Purchased Services (0500)</t>
  </si>
  <si>
    <t>Project 4-Year 3</t>
  </si>
  <si>
    <t>Project 3-Year 2</t>
  </si>
  <si>
    <t>Project 4-Year 2</t>
  </si>
  <si>
    <t>Project 5-Year 2</t>
  </si>
  <si>
    <t>Project 2-Year 3</t>
  </si>
  <si>
    <t>Project 3-Year 3</t>
  </si>
  <si>
    <t>Revised Budget</t>
  </si>
  <si>
    <t>Line</t>
  </si>
  <si>
    <t>DESCRIPTION</t>
  </si>
  <si>
    <t>Total</t>
  </si>
  <si>
    <t>Salaries (0100)</t>
  </si>
  <si>
    <t>Employee Benefits (0200)</t>
  </si>
  <si>
    <t>Purchased Professional &amp; Technical Services (0300)</t>
  </si>
  <si>
    <t>Other Purchased Services (0500)</t>
  </si>
  <si>
    <t>Travel, Registration, and Entrance (0580)</t>
  </si>
  <si>
    <t>Supplies (0600)</t>
  </si>
  <si>
    <t>Subtotal-Instructional Program</t>
  </si>
  <si>
    <t>SUPPORT PROGRAM</t>
  </si>
  <si>
    <t>Subtotal- Support Program</t>
  </si>
  <si>
    <t>Error Checking</t>
  </si>
  <si>
    <t>Detail Sheets</t>
  </si>
  <si>
    <t>5-Budget Summary</t>
  </si>
  <si>
    <t>3-Budget Detail</t>
  </si>
  <si>
    <t>4-Equipment</t>
  </si>
  <si>
    <t>If the subtotals do not equal each other, the most likely problem is on the</t>
  </si>
  <si>
    <t>detail sheet.  All required entries may not have been entered.</t>
  </si>
  <si>
    <t>Budget Report:</t>
  </si>
  <si>
    <t>Approved-Year 1</t>
  </si>
  <si>
    <t>Approved-Year 2</t>
  </si>
  <si>
    <t>Approved-Year 3</t>
  </si>
  <si>
    <t>INSTRUCTIONAL PROGRAM</t>
  </si>
  <si>
    <t>Submit this excel file to :</t>
  </si>
  <si>
    <t>Grants Fiscal Staff Contact :</t>
  </si>
  <si>
    <t>Support - Supplies (0600)</t>
  </si>
  <si>
    <t>Support - Travel, Registration and Entrance (0580)</t>
  </si>
  <si>
    <t>Support - Other Purchased Services (0500)</t>
  </si>
  <si>
    <t>Support - Purchased Professional &amp; Technical Services (0300)</t>
  </si>
  <si>
    <t>Support - Employee Benefits (0200)</t>
  </si>
  <si>
    <t>Support - Salaries (0100)</t>
  </si>
  <si>
    <t>Elizabeth C-1</t>
  </si>
  <si>
    <t>Project 1-Year 4</t>
  </si>
  <si>
    <t>Project 2-Year 4</t>
  </si>
  <si>
    <t>Project 3-Year 4</t>
  </si>
  <si>
    <t>Project 4-Year 4</t>
  </si>
  <si>
    <t>Project 5-Year 4</t>
  </si>
  <si>
    <t>Project 1-Year 5</t>
  </si>
  <si>
    <t>Project 2-Year 5</t>
  </si>
  <si>
    <t>Project 3-Year 5</t>
  </si>
  <si>
    <t>Project 4-Year 5</t>
  </si>
  <si>
    <t>Project 5-Year 5</t>
  </si>
  <si>
    <t>Approved-Year 4</t>
  </si>
  <si>
    <t>Approved-Year 5</t>
  </si>
  <si>
    <t>CDE 21st CCLC GRANT PROGRAM</t>
  </si>
  <si>
    <t>Disctrict Code</t>
  </si>
  <si>
    <t>For Use In</t>
  </si>
  <si>
    <t>County</t>
  </si>
  <si>
    <t>District Name</t>
  </si>
  <si>
    <t xml:space="preserve">Restricted </t>
  </si>
  <si>
    <t xml:space="preserve">Non-Restricted </t>
  </si>
  <si>
    <t>School Year</t>
  </si>
  <si>
    <t>Rate</t>
  </si>
  <si>
    <t>Adams</t>
  </si>
  <si>
    <t>Mapleton Public Schools</t>
  </si>
  <si>
    <t>Adams 12 Five Star Schools</t>
  </si>
  <si>
    <t>Adams County 14</t>
  </si>
  <si>
    <t>Brighton 27J</t>
  </si>
  <si>
    <t>Bennett 29J</t>
  </si>
  <si>
    <t>Strasburg 31J</t>
  </si>
  <si>
    <t>Westminster 50</t>
  </si>
  <si>
    <t>Alamosa</t>
  </si>
  <si>
    <t>Alamosa RE 11J</t>
  </si>
  <si>
    <t>Sangre De Cristo RE-22J</t>
  </si>
  <si>
    <t>Arapahoe</t>
  </si>
  <si>
    <t>Englewood 1</t>
  </si>
  <si>
    <t>Sheridan 2</t>
  </si>
  <si>
    <t>Cherry Creek 5</t>
  </si>
  <si>
    <t>Littleton 6</t>
  </si>
  <si>
    <t>Deer Trail 26J</t>
  </si>
  <si>
    <t>Adams-Arapahoe 28 J</t>
  </si>
  <si>
    <t>Byers 32J</t>
  </si>
  <si>
    <t>Archuleta</t>
  </si>
  <si>
    <t>Archuleta County 50 JT</t>
  </si>
  <si>
    <t>Baca</t>
  </si>
  <si>
    <t>Walsh RE-1</t>
  </si>
  <si>
    <t>Pritchett Re-3</t>
  </si>
  <si>
    <t>Springfield RE-4</t>
  </si>
  <si>
    <t>Vilas School District RE-5</t>
  </si>
  <si>
    <t>Campo RE-6</t>
  </si>
  <si>
    <t>Bent</t>
  </si>
  <si>
    <t>Las Animas RE-1</t>
  </si>
  <si>
    <t>McClave RE-2</t>
  </si>
  <si>
    <t>Boulder</t>
  </si>
  <si>
    <t>St Vrain Valley RE-1J</t>
  </si>
  <si>
    <t>Boulder Valley RE 2</t>
  </si>
  <si>
    <t>Chaffee</t>
  </si>
  <si>
    <t>Buena Vista R-31</t>
  </si>
  <si>
    <t>Salida R 32 (J)</t>
  </si>
  <si>
    <t>Cheyenne</t>
  </si>
  <si>
    <t>Kit Carson R-1</t>
  </si>
  <si>
    <t>Cheyenne RE-5</t>
  </si>
  <si>
    <t>Clear Creek</t>
  </si>
  <si>
    <t>Clear Creek RE-1</t>
  </si>
  <si>
    <t>Conejos</t>
  </si>
  <si>
    <t>North Conejos RE-1J</t>
  </si>
  <si>
    <t>Sanford 6J</t>
  </si>
  <si>
    <t>South Conejos RE-10</t>
  </si>
  <si>
    <t>Costilla</t>
  </si>
  <si>
    <t>Centennial R-1</t>
  </si>
  <si>
    <t>Sierra Grande R-30</t>
  </si>
  <si>
    <t>Crowley</t>
  </si>
  <si>
    <t>Crowley County RE-1-J</t>
  </si>
  <si>
    <t>Custer</t>
  </si>
  <si>
    <t>Custer County C-1</t>
  </si>
  <si>
    <t>Delta</t>
  </si>
  <si>
    <t>Delta County 50 (J)</t>
  </si>
  <si>
    <t>Denver</t>
  </si>
  <si>
    <t>Denver County 1</t>
  </si>
  <si>
    <t>Dolores</t>
  </si>
  <si>
    <t>Dolores RE NO 2</t>
  </si>
  <si>
    <t>Douglas</t>
  </si>
  <si>
    <t>Douglas County RE-1</t>
  </si>
  <si>
    <t>Eagle</t>
  </si>
  <si>
    <t>Eagle County RE-50</t>
  </si>
  <si>
    <t>Elbert</t>
  </si>
  <si>
    <t>Kiowa C-2</t>
  </si>
  <si>
    <t>Big Sandy 100J</t>
  </si>
  <si>
    <t>Elbert 200</t>
  </si>
  <si>
    <t>Agate 300</t>
  </si>
  <si>
    <t>El Paso</t>
  </si>
  <si>
    <t>Calhan RJ1</t>
  </si>
  <si>
    <t>Harrison 2</t>
  </si>
  <si>
    <t>5.71%</t>
  </si>
  <si>
    <t>Widefield 3</t>
  </si>
  <si>
    <t>Fountain 8</t>
  </si>
  <si>
    <t>Colorado Springs 11</t>
  </si>
  <si>
    <t>Cheyenne Mountain 12</t>
  </si>
  <si>
    <t>Manitou Springs 14</t>
  </si>
  <si>
    <t>Academy 20</t>
  </si>
  <si>
    <t>Ellicott SD #22</t>
  </si>
  <si>
    <t>Peyton 23 JT</t>
  </si>
  <si>
    <t>Hanover 28</t>
  </si>
  <si>
    <t>Lewis Palmer 38</t>
  </si>
  <si>
    <t>Falcon 49</t>
  </si>
  <si>
    <t>Edison 54 JT</t>
  </si>
  <si>
    <t>Miami-Yoder 60</t>
  </si>
  <si>
    <t>Fremont</t>
  </si>
  <si>
    <t>Canon City RE-1</t>
  </si>
  <si>
    <t>Florence RE 2</t>
  </si>
  <si>
    <t>Cotopaxi RE-3</t>
  </si>
  <si>
    <t>Garfield</t>
  </si>
  <si>
    <t>Roaring Fork RE-1 (Parachute)</t>
  </si>
  <si>
    <t>Garfield RE-2 (Rifle)</t>
  </si>
  <si>
    <t>Garfield 16</t>
  </si>
  <si>
    <t>Gilpin</t>
  </si>
  <si>
    <t>Gilpin County Re-1</t>
  </si>
  <si>
    <t>Grand</t>
  </si>
  <si>
    <t>West Grand School 1-JT</t>
  </si>
  <si>
    <t>East Grand No 2</t>
  </si>
  <si>
    <t>Gunnison</t>
  </si>
  <si>
    <t>Gunnison Watershed RE-1J</t>
  </si>
  <si>
    <t>Hinsdale</t>
  </si>
  <si>
    <t>Hinsdale County RE-1</t>
  </si>
  <si>
    <t>Huerfano</t>
  </si>
  <si>
    <t>Huerfano RE-1</t>
  </si>
  <si>
    <t>La Veta RE-2</t>
  </si>
  <si>
    <t>Jackson</t>
  </si>
  <si>
    <t>North Park R-1</t>
  </si>
  <si>
    <t>Jefferson</t>
  </si>
  <si>
    <t>Jefferson R-1</t>
  </si>
  <si>
    <t>Kiowa</t>
  </si>
  <si>
    <t>Eads RE-1</t>
  </si>
  <si>
    <t>Plainview RE-2</t>
  </si>
  <si>
    <t>Kit Carson</t>
  </si>
  <si>
    <t>Arriba-Flagler C-20</t>
  </si>
  <si>
    <t>Hi Plains R-23</t>
  </si>
  <si>
    <t>Stratton R-4</t>
  </si>
  <si>
    <t>Bethune R-5</t>
  </si>
  <si>
    <t>Burlington RE-6J</t>
  </si>
  <si>
    <t>Lake</t>
  </si>
  <si>
    <t>Lake County R-1</t>
  </si>
  <si>
    <t>La Plata</t>
  </si>
  <si>
    <t>Durango 9-R</t>
  </si>
  <si>
    <t>Bayfield</t>
  </si>
  <si>
    <t>Ignacio 11 JT</t>
  </si>
  <si>
    <t>Larimer</t>
  </si>
  <si>
    <t>Poudre R-1</t>
  </si>
  <si>
    <t>Thompson R-2J</t>
  </si>
  <si>
    <t>Park (Estes Park) R-3</t>
  </si>
  <si>
    <t>Las Animas</t>
  </si>
  <si>
    <t>Trinidad 1</t>
  </si>
  <si>
    <t>Primero Reorganized RE-2</t>
  </si>
  <si>
    <t>Hoehne Reorganized 3</t>
  </si>
  <si>
    <t>Aguilar Reorganized 6</t>
  </si>
  <si>
    <t>Branson Reorganized 82</t>
  </si>
  <si>
    <t>Kim Reorganized 88</t>
  </si>
  <si>
    <t>Lincoln</t>
  </si>
  <si>
    <t>Genoa-Hugo C-113</t>
  </si>
  <si>
    <t>Limon RE 4J</t>
  </si>
  <si>
    <t>Karval RE-23</t>
  </si>
  <si>
    <t>Logan</t>
  </si>
  <si>
    <t>Valley RE-1</t>
  </si>
  <si>
    <t>Frenchman RE-3</t>
  </si>
  <si>
    <t>Buffalo RE-4</t>
  </si>
  <si>
    <t>Plateau RE-5</t>
  </si>
  <si>
    <t>Mesa</t>
  </si>
  <si>
    <t>De Beque 49JT</t>
  </si>
  <si>
    <t>Plateau Valley 50</t>
  </si>
  <si>
    <t>Mesa County Valley 51</t>
  </si>
  <si>
    <t>Mineral</t>
  </si>
  <si>
    <t>Creede Consolidated 1</t>
  </si>
  <si>
    <t>Moffat</t>
  </si>
  <si>
    <t>Moffat County RE-NO 1</t>
  </si>
  <si>
    <t>Montezuma</t>
  </si>
  <si>
    <t>Montezuma-Cortez RE-1</t>
  </si>
  <si>
    <t>Dolores RE-4A</t>
  </si>
  <si>
    <t>Mancos RE-6</t>
  </si>
  <si>
    <t>Montrose</t>
  </si>
  <si>
    <t>Montrose RE-1J</t>
  </si>
  <si>
    <t>West End RE-2</t>
  </si>
  <si>
    <t>Morgan</t>
  </si>
  <si>
    <t>Brush RE-2 (J)</t>
  </si>
  <si>
    <t>Fort Morgan RE-3</t>
  </si>
  <si>
    <t>Weldon Valley School RE 20J</t>
  </si>
  <si>
    <t>Wiggins RE-50 (J)</t>
  </si>
  <si>
    <t>Otero</t>
  </si>
  <si>
    <t>East Otero R-1</t>
  </si>
  <si>
    <t>Rocky Ford R-2</t>
  </si>
  <si>
    <t>Manzanola 3J</t>
  </si>
  <si>
    <t>Fowler R 4J</t>
  </si>
  <si>
    <t>Cheraw 31</t>
  </si>
  <si>
    <t>Swink 33</t>
  </si>
  <si>
    <t>Ouray</t>
  </si>
  <si>
    <t>Ouray School District R-1</t>
  </si>
  <si>
    <t>Ridgway R-2</t>
  </si>
  <si>
    <t>Park</t>
  </si>
  <si>
    <t>Platte Canyon 1</t>
  </si>
  <si>
    <t>Park County RE-2</t>
  </si>
  <si>
    <t>Phillips</t>
  </si>
  <si>
    <t>Holyoke RE-1J</t>
  </si>
  <si>
    <t>Philllips</t>
  </si>
  <si>
    <t>Haxtun RE-2J</t>
  </si>
  <si>
    <t>Pitkin</t>
  </si>
  <si>
    <t>Aspen 1</t>
  </si>
  <si>
    <t xml:space="preserve">Prowers </t>
  </si>
  <si>
    <t>Granada RE-1</t>
  </si>
  <si>
    <t>Prowers</t>
  </si>
  <si>
    <t>Lamar RE-2</t>
  </si>
  <si>
    <t>Holly RE-3</t>
  </si>
  <si>
    <t>Wiley Re-13 JT</t>
  </si>
  <si>
    <t>Pueblo</t>
  </si>
  <si>
    <t>Pueblo City 60</t>
  </si>
  <si>
    <t>Pueblo No. 70</t>
  </si>
  <si>
    <t>Rio Blanco</t>
  </si>
  <si>
    <t>Meeker RE1</t>
  </si>
  <si>
    <t>Rangely Re-4</t>
  </si>
  <si>
    <t>Rio Grande</t>
  </si>
  <si>
    <t>Del Norte C-7</t>
  </si>
  <si>
    <t>Monte Vista C-8</t>
  </si>
  <si>
    <t>Sargent RE-33J</t>
  </si>
  <si>
    <t>Routt</t>
  </si>
  <si>
    <t>Hayden RE-1</t>
  </si>
  <si>
    <t>Steamboat Springs RE-2</t>
  </si>
  <si>
    <t>South Routt</t>
  </si>
  <si>
    <t>Saguache</t>
  </si>
  <si>
    <t>Mountain Valley RE-1</t>
  </si>
  <si>
    <t>Moffat 2</t>
  </si>
  <si>
    <t>Center 26 JT</t>
  </si>
  <si>
    <t xml:space="preserve">San Juan </t>
  </si>
  <si>
    <t>Silverton 1</t>
  </si>
  <si>
    <t>San Miguel</t>
  </si>
  <si>
    <t>Telluride R-1</t>
  </si>
  <si>
    <t>Norwood R-2J</t>
  </si>
  <si>
    <t>Sedgwick</t>
  </si>
  <si>
    <t>Julesburg RE 1</t>
  </si>
  <si>
    <t>Platte Valley Re-3</t>
  </si>
  <si>
    <t>Summit</t>
  </si>
  <si>
    <t>Summit RE-1</t>
  </si>
  <si>
    <t>Teller</t>
  </si>
  <si>
    <t>Cripple Creek Victor Re-1</t>
  </si>
  <si>
    <t>Woodland Park Re-2</t>
  </si>
  <si>
    <t>Washington</t>
  </si>
  <si>
    <t>Akron R-1</t>
  </si>
  <si>
    <t>Arickaree R-2</t>
  </si>
  <si>
    <t>Otis R-3</t>
  </si>
  <si>
    <t>Lone Star 101</t>
  </si>
  <si>
    <t>Woodlin R-104</t>
  </si>
  <si>
    <t>Weld</t>
  </si>
  <si>
    <t>Weld RE-1</t>
  </si>
  <si>
    <t>Eaton RE-2</t>
  </si>
  <si>
    <t>Keenesburg RE3-J</t>
  </si>
  <si>
    <t>Windsor RE-4</t>
  </si>
  <si>
    <t>Johnstown-Milliken Re-5J</t>
  </si>
  <si>
    <t>Greeley R-6</t>
  </si>
  <si>
    <t>Platte Valley RE-7</t>
  </si>
  <si>
    <t>Fort Lupton RE-8</t>
  </si>
  <si>
    <t>Ault-Highland RE-9</t>
  </si>
  <si>
    <t>Briggsdale RE10</t>
  </si>
  <si>
    <t>Prairie RE-11</t>
  </si>
  <si>
    <t>Pawnee SD RE-12</t>
  </si>
  <si>
    <t xml:space="preserve">Yuma </t>
  </si>
  <si>
    <t>Yuma 1</t>
  </si>
  <si>
    <t>Wray RD-2</t>
  </si>
  <si>
    <t>Idalia RJ-3</t>
  </si>
  <si>
    <t>Liberty J-4</t>
  </si>
  <si>
    <t>East Central BOCES</t>
  </si>
  <si>
    <t>Mountain BOCES</t>
  </si>
  <si>
    <t>Centennial BOCES</t>
  </si>
  <si>
    <t>Northeast BOCES</t>
  </si>
  <si>
    <t>Pikes Peak BOCES</t>
  </si>
  <si>
    <t>San Juan BOCES</t>
  </si>
  <si>
    <t>San Luis Valley BOCES</t>
  </si>
  <si>
    <t>South Central BOCES</t>
  </si>
  <si>
    <t>Southeastern BOCES</t>
  </si>
  <si>
    <t>Southwest BOCES</t>
  </si>
  <si>
    <t>Northwest Colorado BOCES</t>
  </si>
  <si>
    <t>Adams County BOCES</t>
  </si>
  <si>
    <t>Rio Blanco BOCES RE-1 &amp; RE-4</t>
  </si>
  <si>
    <t>Expeditionary BOCES</t>
  </si>
  <si>
    <t>Grand Valley BOCES</t>
  </si>
  <si>
    <t>Mt Evans BOCES</t>
  </si>
  <si>
    <t>Uncompahgre BOCES</t>
  </si>
  <si>
    <t>Santa Fe Trail BOCES</t>
  </si>
  <si>
    <t>Front Range BOCES</t>
  </si>
  <si>
    <t>Ute Pass BOCES</t>
  </si>
  <si>
    <t>none</t>
  </si>
  <si>
    <t>Indirect Cost Rate</t>
  </si>
  <si>
    <t>Indirect Costs</t>
  </si>
  <si>
    <t>Request-Year 4</t>
  </si>
  <si>
    <t>Request-Year 5</t>
  </si>
  <si>
    <t>BUDGET SUMMARY - YEAR 1</t>
  </si>
  <si>
    <t>District:</t>
  </si>
  <si>
    <t>Budget</t>
  </si>
  <si>
    <t>Actual Expenditures</t>
  </si>
  <si>
    <t>Instructional Program</t>
  </si>
  <si>
    <t>Support Program</t>
  </si>
  <si>
    <t>Program Categories</t>
  </si>
  <si>
    <t>Travel, Registration &amp; Entrance (0580)</t>
  </si>
  <si>
    <t>Subtotal Instructional Program (lines 1-7)</t>
  </si>
  <si>
    <t>Subtotal Support Program (lines 8-13)</t>
  </si>
  <si>
    <t>Total Budget</t>
  </si>
  <si>
    <t>Pupils Served by Program</t>
  </si>
  <si>
    <t>Typed name of person preparing report</t>
  </si>
  <si>
    <t>Date</t>
  </si>
  <si>
    <t>Signature of School District Authorized Representative</t>
  </si>
  <si>
    <t>*Check with your school district budget office for the signature of the school district authorized representative</t>
  </si>
  <si>
    <t>capitalized</t>
  </si>
  <si>
    <t>non-capitalized</t>
  </si>
  <si>
    <t>Total - Direct Costs</t>
  </si>
  <si>
    <t>Non-Capitalized Equipment (0735)</t>
  </si>
  <si>
    <t>Capitalized Equipment (0730)</t>
  </si>
  <si>
    <t>Plan 1</t>
  </si>
  <si>
    <t>Plan 2</t>
  </si>
  <si>
    <t>Name of organization:</t>
  </si>
  <si>
    <t>district Code</t>
  </si>
  <si>
    <t>Requested Revisions</t>
  </si>
  <si>
    <t>DETAILED DESCRIPTION FOR ALL EXPENDITURES.  MUST INCLUDE FTE FOR ALL POSITION COSTS</t>
  </si>
  <si>
    <t>COMMENTS - 21ST CENTURY COHORT 6</t>
  </si>
  <si>
    <t>If organization is a Charter School-must provide authorizing district information or CSI</t>
  </si>
  <si>
    <t>Name of Program Manager</t>
  </si>
  <si>
    <t>Charter School/Authorizing District or CSI Contact</t>
  </si>
  <si>
    <t>TOTAL  ALLOCATION</t>
  </si>
  <si>
    <t>COHORT VI</t>
  </si>
  <si>
    <t>Allocation Requested</t>
  </si>
  <si>
    <t>DIFFERENCE-MUST EQUAL $0</t>
  </si>
  <si>
    <t>Carryover from FY2012-13</t>
  </si>
  <si>
    <t>Cannot Exceed 10% of previous year's allocation</t>
  </si>
  <si>
    <t>Total Available for FY 2013-14</t>
  </si>
  <si>
    <t>ANNUAL FINANCIAL REPORT - YEAR 1</t>
  </si>
  <si>
    <t>Carryover - limited to 10%</t>
  </si>
  <si>
    <t>Total Funds Available Current Year</t>
  </si>
  <si>
    <r>
      <t xml:space="preserve">Unobligated Funds - </t>
    </r>
    <r>
      <rPr>
        <b/>
        <sz val="9"/>
        <rFont val="Arial"/>
        <family val="2"/>
      </rPr>
      <t>10% carryover allowed in to Year 3</t>
    </r>
  </si>
  <si>
    <r>
      <t xml:space="preserve">Unobligated Funds - </t>
    </r>
    <r>
      <rPr>
        <b/>
        <sz val="9"/>
        <rFont val="Arial"/>
        <family val="2"/>
      </rPr>
      <t>10% carryover allowed in to Year 1</t>
    </r>
  </si>
  <si>
    <t>Allocation with 10% decrease from previous year</t>
  </si>
  <si>
    <t>DETAILED DESCRIPTION FOR ALL EXPENDITURES.  SALARIES MUST INCLUDE FTE FOR ALL POSITION COSTS</t>
  </si>
  <si>
    <t>7/1/12-6/30/13</t>
  </si>
  <si>
    <t>Indirect Cost Rate-Ensure correct rate is captured for each year</t>
  </si>
  <si>
    <t>BUDGET SUMMARY - YEAR 2</t>
  </si>
  <si>
    <t>July 1, 2013 - June 30, 2014</t>
  </si>
  <si>
    <t>BUDGET SUMMARY - YEAR 3</t>
  </si>
  <si>
    <t>July 1, 2014 - June 30, 2015</t>
  </si>
  <si>
    <t>July 1, 2015 - June 30, 2016</t>
  </si>
  <si>
    <t>BUDGET SUMMARY - YEAR 5</t>
  </si>
  <si>
    <t>BUDGET SUMMARY - YEAR 4</t>
  </si>
  <si>
    <t>July 1, 2016 - April 1, 2017</t>
  </si>
  <si>
    <t>ANNUAL FINANCIAL REPORT - YEAR 2</t>
  </si>
  <si>
    <t>ANNUAL FINANCIAL REPORT - YEAR 3</t>
  </si>
  <si>
    <t>ANNUAL FINANCIAL REPORT - YEAR 4</t>
  </si>
  <si>
    <t>YEAR ONE IS FOR 15 MONTHS</t>
  </si>
  <si>
    <r>
      <t>CDE 21</t>
    </r>
    <r>
      <rPr>
        <b/>
        <vertAlign val="superscript"/>
        <sz val="12"/>
        <rFont val="Arial"/>
        <family val="2"/>
      </rPr>
      <t>st</t>
    </r>
    <r>
      <rPr>
        <b/>
        <sz val="12"/>
        <rFont val="Arial"/>
        <family val="2"/>
      </rPr>
      <t xml:space="preserve"> CCLC</t>
    </r>
  </si>
  <si>
    <t>COMPUTERIZED/ELECTRONIC BUDGET</t>
  </si>
  <si>
    <t>REQUEST FOR PROPOSAL GRANT SUBMISSION</t>
  </si>
  <si>
    <t>All applicants are required to use this electronic budget.</t>
  </si>
  <si>
    <t>Refer to the RFP for a list of allowable expenditures.</t>
  </si>
  <si>
    <t>2-Cover Page</t>
  </si>
  <si>
    <t>3-Year One Budget 15 Months</t>
  </si>
  <si>
    <t>4-AFR Year One</t>
  </si>
  <si>
    <t>5-Year 2 Budget</t>
  </si>
  <si>
    <t>7-Year 3 Budget</t>
  </si>
  <si>
    <t>8-AFR Year 3</t>
  </si>
  <si>
    <t>6-AFR Year 2</t>
  </si>
  <si>
    <t>9-Year 4 Budget</t>
  </si>
  <si>
    <t>10-AFR Year 4</t>
  </si>
  <si>
    <t>11-Year 5 Budget</t>
  </si>
  <si>
    <t>12-AFR Year 5</t>
  </si>
  <si>
    <t>14-Revisions/Comments</t>
  </si>
  <si>
    <t>1-Instructions for RFP Submission</t>
  </si>
  <si>
    <t>13-Budget/AFR Summary-NO DATA ENTRY REQUIRED</t>
  </si>
  <si>
    <t>Important to Remember when completing this budget:</t>
  </si>
  <si>
    <t>Enter whole dollar amounts, do not enter cents</t>
  </si>
  <si>
    <t>Enter data in white cells, gray cells should not be typed in</t>
  </si>
  <si>
    <t>Do not cut and paste</t>
  </si>
  <si>
    <t>Use the delete key instead of erase when making corrections</t>
  </si>
  <si>
    <t>2-COVER PAGE</t>
  </si>
  <si>
    <t>Enter the LEA four-digit code</t>
  </si>
  <si>
    <t>Enter the LEA/Agency name.  If a Charter School has opted to use CSI as their fiscal agent, CSI must complete the budget and include their contact information</t>
  </si>
  <si>
    <t>Select Original for Budget Report</t>
  </si>
  <si>
    <t>Enter the date the budget was completed</t>
  </si>
  <si>
    <t>Enter the contact information requested</t>
  </si>
  <si>
    <t>Year 1-5 Budget Sheets</t>
  </si>
  <si>
    <t>Entries on these sheets will transfer to sheet 13-Budget/AFR Summary.</t>
  </si>
  <si>
    <t>AFR Year 1-5</t>
  </si>
  <si>
    <t>Enter the amount expended for each Program and Object Code.  These expenditures must tie to ADE, which will be part of the final reconciliation on an annual basis.</t>
  </si>
  <si>
    <t>THIS EXCEL FILE CONTAINS:</t>
  </si>
  <si>
    <t>COMMENTS:</t>
  </si>
  <si>
    <t>The comment sheet is available for any additional information that the LEA/Agency may wish to communicate</t>
  </si>
  <si>
    <t>BUDGET REVISIONS-ALLOWED ONCE AWARD NOTICE HAS BEEN RECEIVED</t>
  </si>
  <si>
    <t>Revisions are to be made within the budget worksheet.  It is important to include the date the revision is being made and then go to the Comment sheet and add supporting language for the requested changes.</t>
  </si>
  <si>
    <t xml:space="preserve">Budget line items without proper justification will be denied.  </t>
  </si>
  <si>
    <t>electronic_budget@cde.state.co.us</t>
  </si>
  <si>
    <t>CompetitiveGrants@cde.state.co.us</t>
  </si>
  <si>
    <t>PLEASE SUBMIT A COPY OF COMPLETED BUDGET TO:</t>
  </si>
  <si>
    <r>
      <rPr>
        <b/>
        <sz val="12"/>
        <rFont val="Arial"/>
        <family val="2"/>
      </rPr>
      <t>IMPORTANT:</t>
    </r>
    <r>
      <rPr>
        <sz val="12"/>
        <rFont val="Arial"/>
        <family val="2"/>
      </rPr>
      <t xml:space="preserve">  Budgeting detail must be sufficient to support the amount being requested.  Salaries must include FTE, hourly rate, daily rate for all salaries.  If stipends or substitutes are also part of the request, make sure to provide this information.</t>
    </r>
  </si>
  <si>
    <r>
      <t xml:space="preserve">EQUIPMENT MUST </t>
    </r>
    <r>
      <rPr>
        <b/>
        <sz val="14"/>
        <rFont val="Arial"/>
        <family val="2"/>
      </rPr>
      <t>NOT</t>
    </r>
    <r>
      <rPr>
        <sz val="14"/>
        <rFont val="Arial"/>
        <family val="2"/>
      </rPr>
      <t xml:space="preserve"> BE LISTED UNDER SUPPLIES.  To clarify, small items such as cameras, cell phones, computers are all considered equipment and must be budgeted appropriately.</t>
    </r>
  </si>
  <si>
    <t>Enter the Allocation Requested</t>
  </si>
  <si>
    <t>Enter the requested budgeted amounts on the appropriate lines with supporting language for each expenditure-- Descriptions must support the amount being requested in order to be considered for funding.</t>
  </si>
  <si>
    <t>This grant has a  mandatory 10% decrease in years 2-5.  The amount requested in those years must reflect this decrease.</t>
  </si>
  <si>
    <t>Indirect can be included on the budget and must reflect the restricted indirect rate posted on the CDE School Finance website.</t>
  </si>
  <si>
    <t>For the purposes of the RFP, use current year indirect rate for years 2-5 for this submission.  If approval is given, this rate will be adjusted in years 2-5 to reflect the indirect rate for the specific year.</t>
  </si>
  <si>
    <t>When revisions are submitted, additional information can be included on this sheet as well.</t>
  </si>
  <si>
    <t>Carryover from Year 1 through 4 is limited to only 10%.  Any unobligated funds in excess of the 10% will automatically revert back to the State</t>
  </si>
  <si>
    <t>Requested Revisions Date</t>
  </si>
  <si>
    <t>Requested Revision Date</t>
  </si>
  <si>
    <t>Unobligated funds-only 10% of allocation can be carried forward</t>
  </si>
  <si>
    <r>
      <t xml:space="preserve">Unobligated Funds - </t>
    </r>
    <r>
      <rPr>
        <b/>
        <sz val="9"/>
        <rFont val="Arial"/>
        <family val="2"/>
      </rPr>
      <t>10% carryover allowed in to Year 4</t>
    </r>
  </si>
  <si>
    <t>Year 1 15 MONTHS</t>
  </si>
  <si>
    <t>Year 2, FY2013-14</t>
  </si>
  <si>
    <t>Year 3, FY2014-15</t>
  </si>
  <si>
    <t>Year 4, FY2015-16</t>
  </si>
  <si>
    <t>Year 5, FY2016-17</t>
  </si>
  <si>
    <t>Funding cannot exceed prior year level</t>
  </si>
  <si>
    <t>Funding cannot exceed prior level</t>
  </si>
  <si>
    <t>Must reflect a minimum of 20% decrease from previous year's request</t>
  </si>
  <si>
    <t>Must reflect a minimum of 20% decrease from FY2015-16 request</t>
  </si>
  <si>
    <t xml:space="preserve">Grand Total </t>
  </si>
  <si>
    <t>Unobligated</t>
  </si>
  <si>
    <t>Unobligated Funds - Revert to CDE</t>
  </si>
  <si>
    <t>FISCAL QUESTIONS?  CONTACT:  Marti Rodriguez at 303-866-6769 or rodriguez_m@cde.state.co.us</t>
  </si>
  <si>
    <r>
      <rPr>
        <b/>
        <u/>
        <sz val="12"/>
        <rFont val="Arial"/>
        <family val="2"/>
      </rPr>
      <t>YEAR ONE</t>
    </r>
    <r>
      <rPr>
        <b/>
        <sz val="12"/>
        <rFont val="Arial"/>
        <family val="2"/>
      </rPr>
      <t xml:space="preserve"> 5/1/12-6/30/13, </t>
    </r>
    <r>
      <rPr>
        <b/>
        <u/>
        <sz val="12"/>
        <rFont val="Arial"/>
        <family val="2"/>
      </rPr>
      <t>YEAR TWO</t>
    </r>
    <r>
      <rPr>
        <b/>
        <sz val="12"/>
        <rFont val="Arial"/>
        <family val="2"/>
      </rPr>
      <t xml:space="preserve"> 7/1/13-6/30/14  </t>
    </r>
    <r>
      <rPr>
        <b/>
        <u/>
        <sz val="12"/>
        <rFont val="Arial"/>
        <family val="2"/>
      </rPr>
      <t>YEAR THREE</t>
    </r>
    <r>
      <rPr>
        <b/>
        <sz val="12"/>
        <rFont val="Arial"/>
        <family val="2"/>
      </rPr>
      <t xml:space="preserve"> 7/1/14-6/30/15, </t>
    </r>
    <r>
      <rPr>
        <b/>
        <u/>
        <sz val="12"/>
        <rFont val="Arial"/>
        <family val="2"/>
      </rPr>
      <t>YEAR FOUR</t>
    </r>
    <r>
      <rPr>
        <b/>
        <sz val="12"/>
        <rFont val="Arial"/>
        <family val="2"/>
      </rPr>
      <t xml:space="preserve"> 7/1/15-6/30/16, </t>
    </r>
    <r>
      <rPr>
        <b/>
        <u/>
        <sz val="12"/>
        <rFont val="Arial"/>
        <family val="2"/>
      </rPr>
      <t>YEAR FIVE</t>
    </r>
    <r>
      <rPr>
        <b/>
        <sz val="12"/>
        <rFont val="Arial"/>
        <family val="2"/>
      </rPr>
      <t xml:space="preserve"> 7/1/16-4/1/17</t>
    </r>
  </si>
  <si>
    <r>
      <rPr>
        <b/>
        <u/>
        <sz val="10"/>
        <rFont val="Arial"/>
        <family val="2"/>
      </rPr>
      <t>YEAR ONE</t>
    </r>
    <r>
      <rPr>
        <b/>
        <sz val="10"/>
        <rFont val="Arial"/>
        <family val="2"/>
      </rPr>
      <t xml:space="preserve"> 5/1/12-6/30/13, </t>
    </r>
    <r>
      <rPr>
        <b/>
        <u/>
        <sz val="10"/>
        <rFont val="Arial"/>
        <family val="2"/>
      </rPr>
      <t>YEAR TWO</t>
    </r>
    <r>
      <rPr>
        <b/>
        <sz val="10"/>
        <rFont val="Arial"/>
        <family val="2"/>
      </rPr>
      <t xml:space="preserve"> 7/1/13-6/30/14  </t>
    </r>
    <r>
      <rPr>
        <b/>
        <u/>
        <sz val="10"/>
        <rFont val="Arial"/>
        <family val="2"/>
      </rPr>
      <t>YEAR THREE</t>
    </r>
    <r>
      <rPr>
        <b/>
        <sz val="10"/>
        <rFont val="Arial"/>
        <family val="2"/>
      </rPr>
      <t xml:space="preserve"> 7/1/14-6/30/15, </t>
    </r>
    <r>
      <rPr>
        <b/>
        <u/>
        <sz val="10"/>
        <rFont val="Arial"/>
        <family val="2"/>
      </rPr>
      <t>YEAR FOUR</t>
    </r>
    <r>
      <rPr>
        <b/>
        <sz val="10"/>
        <rFont val="Arial"/>
        <family val="2"/>
      </rPr>
      <t xml:space="preserve"> 7/1/15-6/30/16, </t>
    </r>
    <r>
      <rPr>
        <b/>
        <u/>
        <sz val="10"/>
        <rFont val="Arial"/>
        <family val="2"/>
      </rPr>
      <t>YEAR FIVE</t>
    </r>
    <r>
      <rPr>
        <b/>
        <sz val="10"/>
        <rFont val="Arial"/>
        <family val="2"/>
      </rPr>
      <t xml:space="preserve"> 7/1/16-4/1/17</t>
    </r>
  </si>
  <si>
    <t>May 1, 2012 through June 30, 2013</t>
  </si>
  <si>
    <t>5/1/12-6/30/12</t>
  </si>
  <si>
    <t xml:space="preserve">Marti Rodriguez:  (303) 866-6769 </t>
  </si>
  <si>
    <t>0212v3</t>
  </si>
</sst>
</file>

<file path=xl/styles.xml><?xml version="1.0" encoding="utf-8"?>
<styleSheet xmlns="http://schemas.openxmlformats.org/spreadsheetml/2006/main">
  <numFmts count="11">
    <numFmt numFmtId="44" formatCode="_(&quot;$&quot;* #,##0.00_);_(&quot;$&quot;* \(#,##0.00\);_(&quot;$&quot;* &quot;-&quot;??_);_(@_)"/>
    <numFmt numFmtId="43" formatCode="_(* #,##0.00_);_(* \(#,##0.00\);_(* &quot;-&quot;??_);_(@_)"/>
    <numFmt numFmtId="164" formatCode="mm/dd/yy"/>
    <numFmt numFmtId="165" formatCode="_(&quot;$&quot;* #,##0_);_(&quot;$&quot;* \(#,##0\);_(&quot;$&quot;* &quot;-&quot;??_);_(@_)"/>
    <numFmt numFmtId="166" formatCode="[$-409]mmmm\ d\,\ yyyy;@"/>
    <numFmt numFmtId="167" formatCode="mm/dd/yy;@"/>
    <numFmt numFmtId="168" formatCode="0000"/>
    <numFmt numFmtId="169" formatCode="dd/mm/yy;@"/>
    <numFmt numFmtId="170" formatCode="0.000%"/>
    <numFmt numFmtId="171" formatCode="0.0000%"/>
    <numFmt numFmtId="172" formatCode="m/d/yy;@"/>
  </numFmts>
  <fonts count="32">
    <font>
      <sz val="10"/>
      <name val="Arial"/>
    </font>
    <font>
      <sz val="11"/>
      <color theme="1"/>
      <name val="Calibri"/>
      <family val="2"/>
      <scheme val="minor"/>
    </font>
    <font>
      <sz val="10"/>
      <name val="Arial"/>
      <family val="2"/>
    </font>
    <font>
      <b/>
      <sz val="12"/>
      <name val="Arial"/>
      <family val="2"/>
    </font>
    <font>
      <sz val="10"/>
      <name val="Arial"/>
      <family val="2"/>
    </font>
    <font>
      <b/>
      <sz val="10"/>
      <name val="Arial"/>
      <family val="2"/>
    </font>
    <font>
      <b/>
      <sz val="8"/>
      <name val="Arial"/>
      <family val="2"/>
    </font>
    <font>
      <sz val="6"/>
      <name val="Arial"/>
      <family val="2"/>
    </font>
    <font>
      <sz val="8"/>
      <color indexed="81"/>
      <name val="Tahoma"/>
      <family val="2"/>
    </font>
    <font>
      <sz val="8"/>
      <name val="Arial"/>
      <family val="2"/>
    </font>
    <font>
      <sz val="8"/>
      <name val="Arial"/>
      <family val="2"/>
    </font>
    <font>
      <sz val="10"/>
      <name val="Geneva"/>
    </font>
    <font>
      <b/>
      <u/>
      <sz val="10"/>
      <name val="Arial"/>
      <family val="2"/>
    </font>
    <font>
      <sz val="10"/>
      <color indexed="9"/>
      <name val="Arial"/>
      <family val="2"/>
    </font>
    <font>
      <sz val="6"/>
      <color indexed="22"/>
      <name val="Arial"/>
      <family val="2"/>
    </font>
    <font>
      <b/>
      <u/>
      <sz val="12"/>
      <name val="Arial"/>
      <family val="2"/>
    </font>
    <font>
      <u/>
      <sz val="10"/>
      <color indexed="12"/>
      <name val="Arial"/>
      <family val="2"/>
    </font>
    <font>
      <sz val="12"/>
      <name val="Arial"/>
      <family val="2"/>
    </font>
    <font>
      <sz val="11"/>
      <color theme="1"/>
      <name val="Calibri"/>
      <family val="2"/>
      <scheme val="minor"/>
    </font>
    <font>
      <b/>
      <sz val="11"/>
      <color theme="1"/>
      <name val="Calibri"/>
      <family val="2"/>
      <scheme val="minor"/>
    </font>
    <font>
      <sz val="11"/>
      <name val="Arial"/>
      <family val="2"/>
    </font>
    <font>
      <b/>
      <sz val="11"/>
      <name val="Arial"/>
      <family val="2"/>
    </font>
    <font>
      <b/>
      <sz val="9"/>
      <name val="Arial"/>
      <family val="2"/>
    </font>
    <font>
      <sz val="9"/>
      <name val="Arial"/>
      <family val="2"/>
    </font>
    <font>
      <b/>
      <vertAlign val="superscript"/>
      <sz val="12"/>
      <name val="Arial"/>
      <family val="2"/>
    </font>
    <font>
      <sz val="14"/>
      <name val="Arial"/>
      <family val="2"/>
    </font>
    <font>
      <u/>
      <sz val="14"/>
      <color indexed="12"/>
      <name val="Arial"/>
      <family val="2"/>
    </font>
    <font>
      <u val="double"/>
      <sz val="14"/>
      <name val="Arial"/>
      <family val="2"/>
    </font>
    <font>
      <b/>
      <sz val="14"/>
      <name val="Arial"/>
      <family val="2"/>
    </font>
    <font>
      <b/>
      <u val="double"/>
      <sz val="16"/>
      <name val="Arial"/>
      <family val="2"/>
    </font>
    <font>
      <b/>
      <sz val="16"/>
      <name val="Arial"/>
      <family val="2"/>
    </font>
    <font>
      <b/>
      <sz val="16"/>
      <color rgb="FF0070C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s>
  <borders count="4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23"/>
      </right>
      <top style="thin">
        <color indexed="64"/>
      </top>
      <bottom style="medium">
        <color indexed="64"/>
      </bottom>
      <diagonal/>
    </border>
    <border>
      <left style="thin">
        <color indexed="23"/>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23"/>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23"/>
      </right>
      <top style="medium">
        <color indexed="64"/>
      </top>
      <bottom style="medium">
        <color indexed="64"/>
      </bottom>
      <diagonal/>
    </border>
    <border>
      <left style="thin">
        <color indexed="23"/>
      </left>
      <right/>
      <top style="medium">
        <color indexed="64"/>
      </top>
      <bottom style="medium">
        <color indexed="64"/>
      </bottom>
      <diagonal/>
    </border>
  </borders>
  <cellStyleXfs count="10">
    <xf numFmtId="0" fontId="0" fillId="0" borderId="0"/>
    <xf numFmtId="43" fontId="4" fillId="0" borderId="0" applyFon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alignment vertical="top"/>
      <protection locked="0"/>
    </xf>
    <xf numFmtId="0" fontId="18" fillId="0" borderId="0"/>
    <xf numFmtId="0" fontId="17" fillId="0" borderId="0"/>
    <xf numFmtId="0" fontId="11" fillId="0" borderId="0"/>
    <xf numFmtId="0" fontId="2" fillId="0" borderId="0"/>
    <xf numFmtId="43" fontId="2" fillId="0" borderId="0" applyFont="0" applyFill="0" applyBorder="0" applyAlignment="0" applyProtection="0"/>
    <xf numFmtId="0" fontId="1" fillId="0" borderId="0"/>
  </cellStyleXfs>
  <cellXfs count="348">
    <xf numFmtId="0" fontId="0" fillId="0" borderId="0" xfId="0"/>
    <xf numFmtId="0" fontId="4" fillId="2" borderId="0" xfId="0" applyFont="1" applyFill="1" applyProtection="1"/>
    <xf numFmtId="0" fontId="4" fillId="2" borderId="0" xfId="0" applyFont="1" applyFill="1" applyAlignment="1" applyProtection="1">
      <alignment horizontal="center"/>
    </xf>
    <xf numFmtId="0" fontId="4" fillId="2" borderId="0" xfId="0" applyFont="1" applyFill="1" applyAlignment="1" applyProtection="1">
      <alignment horizontal="right"/>
    </xf>
    <xf numFmtId="14" fontId="4" fillId="2" borderId="0" xfId="0" applyNumberFormat="1" applyFont="1" applyFill="1" applyProtection="1"/>
    <xf numFmtId="0" fontId="4" fillId="2" borderId="0" xfId="0" applyFont="1" applyFill="1" applyBorder="1" applyAlignment="1" applyProtection="1">
      <alignment horizontal="center"/>
    </xf>
    <xf numFmtId="0" fontId="5" fillId="2" borderId="0" xfId="0" applyFont="1" applyFill="1" applyBorder="1" applyAlignment="1" applyProtection="1">
      <alignment horizontal="right"/>
    </xf>
    <xf numFmtId="0" fontId="5" fillId="2" borderId="0" xfId="0" applyFont="1" applyFill="1" applyBorder="1" applyAlignment="1" applyProtection="1">
      <alignment horizontal="right" vertical="center"/>
    </xf>
    <xf numFmtId="0" fontId="4" fillId="2" borderId="0" xfId="0" applyFont="1" applyFill="1" applyBorder="1" applyAlignment="1" applyProtection="1">
      <alignment horizontal="right"/>
    </xf>
    <xf numFmtId="0" fontId="4" fillId="2" borderId="0" xfId="0" applyFont="1" applyFill="1" applyBorder="1" applyProtection="1"/>
    <xf numFmtId="0" fontId="5" fillId="3" borderId="0" xfId="0" applyFont="1" applyFill="1" applyBorder="1" applyAlignment="1" applyProtection="1">
      <alignment horizontal="center"/>
      <protection locked="0"/>
    </xf>
    <xf numFmtId="0" fontId="5" fillId="2" borderId="0" xfId="0" applyFont="1" applyFill="1" applyAlignment="1" applyProtection="1">
      <alignment horizontal="right"/>
    </xf>
    <xf numFmtId="0" fontId="5" fillId="2" borderId="0" xfId="0" quotePrefix="1" applyFont="1" applyFill="1" applyBorder="1" applyAlignment="1" applyProtection="1">
      <alignment horizontal="right"/>
    </xf>
    <xf numFmtId="0" fontId="5" fillId="2" borderId="0" xfId="0" quotePrefix="1" applyFont="1" applyFill="1" applyAlignment="1" applyProtection="1">
      <alignment horizontal="right"/>
    </xf>
    <xf numFmtId="0" fontId="7" fillId="2" borderId="0" xfId="0" applyFont="1" applyFill="1" applyAlignment="1" applyProtection="1">
      <alignment horizontal="center"/>
    </xf>
    <xf numFmtId="0" fontId="5" fillId="2" borderId="0" xfId="0" applyFont="1" applyFill="1" applyBorder="1" applyProtection="1"/>
    <xf numFmtId="0" fontId="0" fillId="0" borderId="0" xfId="0" quotePrefix="1" applyAlignment="1">
      <alignment horizontal="left"/>
    </xf>
    <xf numFmtId="0" fontId="0" fillId="2" borderId="0" xfId="0" applyFill="1"/>
    <xf numFmtId="0" fontId="3" fillId="2" borderId="0" xfId="0" quotePrefix="1" applyFont="1" applyFill="1" applyAlignment="1">
      <alignment horizontal="center"/>
    </xf>
    <xf numFmtId="0" fontId="5" fillId="2" borderId="0" xfId="0" applyFont="1" applyFill="1"/>
    <xf numFmtId="0" fontId="6" fillId="2" borderId="0" xfId="0" applyFont="1" applyFill="1"/>
    <xf numFmtId="0" fontId="10" fillId="2" borderId="4" xfId="0" applyFont="1" applyFill="1" applyBorder="1" applyAlignment="1">
      <alignment horizontal="center" vertical="center"/>
    </xf>
    <xf numFmtId="0" fontId="12" fillId="2" borderId="0" xfId="0" applyFont="1" applyFill="1" applyAlignment="1">
      <alignment horizontal="left" indent="1"/>
    </xf>
    <xf numFmtId="0" fontId="4" fillId="2" borderId="0" xfId="0" applyFont="1" applyFill="1" applyAlignment="1">
      <alignment horizontal="center"/>
    </xf>
    <xf numFmtId="0" fontId="4" fillId="2" borderId="0" xfId="0" quotePrefix="1" applyFont="1" applyFill="1" applyAlignment="1">
      <alignment horizontal="left"/>
    </xf>
    <xf numFmtId="0" fontId="4" fillId="2" borderId="0" xfId="0" applyFont="1" applyFill="1"/>
    <xf numFmtId="0" fontId="5" fillId="2" borderId="0" xfId="0" quotePrefix="1" applyFont="1" applyFill="1" applyAlignment="1">
      <alignment horizontal="left"/>
    </xf>
    <xf numFmtId="3" fontId="4" fillId="2" borderId="0" xfId="0" applyNumberFormat="1" applyFont="1" applyFill="1" applyBorder="1"/>
    <xf numFmtId="0" fontId="5" fillId="2" borderId="0" xfId="0" applyFont="1" applyFill="1" applyAlignment="1">
      <alignment horizontal="center" readingOrder="1"/>
    </xf>
    <xf numFmtId="0" fontId="0" fillId="2" borderId="0" xfId="0" quotePrefix="1" applyFill="1" applyAlignment="1">
      <alignment horizontal="left"/>
    </xf>
    <xf numFmtId="0" fontId="14" fillId="0" borderId="0" xfId="0" applyFont="1" applyFill="1"/>
    <xf numFmtId="0" fontId="0" fillId="0" borderId="0" xfId="0" applyFill="1" applyAlignment="1">
      <alignment horizontal="right"/>
    </xf>
    <xf numFmtId="0" fontId="5" fillId="0" borderId="0" xfId="0" applyFont="1" applyFill="1" applyAlignment="1">
      <alignment horizontal="center"/>
    </xf>
    <xf numFmtId="0" fontId="0" fillId="0" borderId="0" xfId="0" applyFill="1"/>
    <xf numFmtId="0" fontId="6" fillId="0" borderId="0" xfId="0" applyFont="1" applyFill="1"/>
    <xf numFmtId="0" fontId="5" fillId="0" borderId="0" xfId="0" applyFont="1" applyFill="1" applyAlignment="1">
      <alignment horizontal="right"/>
    </xf>
    <xf numFmtId="166" fontId="6" fillId="0" borderId="0" xfId="0" applyNumberFormat="1" applyFont="1" applyFill="1" applyAlignment="1">
      <alignment horizontal="right"/>
    </xf>
    <xf numFmtId="0" fontId="0" fillId="0" borderId="0" xfId="0" applyFill="1" applyAlignment="1">
      <alignment horizontal="center"/>
    </xf>
    <xf numFmtId="0" fontId="0" fillId="2" borderId="3" xfId="0" applyFill="1" applyBorder="1" applyAlignment="1">
      <alignment horizontal="left"/>
    </xf>
    <xf numFmtId="0" fontId="0" fillId="2" borderId="3" xfId="0" applyFill="1" applyBorder="1" applyAlignment="1">
      <alignment horizontal="center"/>
    </xf>
    <xf numFmtId="0" fontId="0" fillId="2" borderId="3" xfId="0" applyFill="1" applyBorder="1" applyAlignment="1">
      <alignment horizontal="center" wrapText="1"/>
    </xf>
    <xf numFmtId="3" fontId="0" fillId="2" borderId="3" xfId="0" applyNumberFormat="1" applyFill="1" applyBorder="1"/>
    <xf numFmtId="3" fontId="0" fillId="2" borderId="5" xfId="0" applyNumberFormat="1" applyFill="1" applyBorder="1"/>
    <xf numFmtId="3" fontId="0" fillId="2" borderId="6" xfId="0" applyNumberFormat="1" applyFill="1" applyBorder="1"/>
    <xf numFmtId="0" fontId="0" fillId="0" borderId="0" xfId="0" applyFill="1" applyAlignment="1"/>
    <xf numFmtId="165" fontId="10" fillId="2" borderId="3" xfId="2" applyNumberFormat="1" applyFont="1" applyFill="1" applyBorder="1" applyAlignment="1" applyProtection="1">
      <alignment horizontal="center"/>
    </xf>
    <xf numFmtId="0" fontId="6" fillId="2" borderId="6" xfId="0" applyFont="1" applyFill="1" applyBorder="1" applyAlignment="1" applyProtection="1">
      <alignment horizontal="center"/>
    </xf>
    <xf numFmtId="0" fontId="6" fillId="2" borderId="6" xfId="0" quotePrefix="1" applyFont="1" applyFill="1" applyBorder="1" applyAlignment="1" applyProtection="1">
      <alignment horizontal="center"/>
    </xf>
    <xf numFmtId="18" fontId="3" fillId="2" borderId="0" xfId="0" applyNumberFormat="1" applyFont="1" applyFill="1" applyAlignment="1"/>
    <xf numFmtId="0" fontId="5" fillId="2" borderId="0" xfId="0" applyFont="1" applyFill="1" applyAlignment="1" applyProtection="1"/>
    <xf numFmtId="0" fontId="4" fillId="2" borderId="0" xfId="0" applyFont="1" applyFill="1" applyAlignment="1" applyProtection="1">
      <alignment vertical="center"/>
    </xf>
    <xf numFmtId="0" fontId="4" fillId="2" borderId="0" xfId="0" applyFont="1" applyFill="1" applyBorder="1" applyAlignment="1" applyProtection="1">
      <alignment horizontal="center" vertical="center"/>
    </xf>
    <xf numFmtId="0" fontId="5" fillId="2" borderId="0" xfId="0" quotePrefix="1" applyFont="1" applyFill="1" applyBorder="1" applyAlignment="1" applyProtection="1">
      <alignment horizontal="right" vertical="center"/>
    </xf>
    <xf numFmtId="0" fontId="12" fillId="2" borderId="0" xfId="0" quotePrefix="1" applyFont="1" applyFill="1" applyBorder="1" applyAlignment="1" applyProtection="1">
      <alignment horizontal="left"/>
    </xf>
    <xf numFmtId="0" fontId="12" fillId="2" borderId="0" xfId="0" applyFont="1" applyFill="1" applyBorder="1" applyAlignment="1" applyProtection="1">
      <alignment horizontal="right"/>
    </xf>
    <xf numFmtId="0" fontId="12" fillId="2" borderId="0" xfId="0" quotePrefix="1" applyFont="1" applyFill="1" applyAlignment="1">
      <alignment horizontal="left" indent="1"/>
    </xf>
    <xf numFmtId="0" fontId="0" fillId="0" borderId="0" xfId="0" applyAlignment="1">
      <alignment horizontal="center"/>
    </xf>
    <xf numFmtId="3" fontId="5" fillId="2" borderId="0" xfId="0" applyNumberFormat="1" applyFont="1" applyFill="1" applyAlignment="1">
      <alignment horizontal="center" readingOrder="1"/>
    </xf>
    <xf numFmtId="3" fontId="4" fillId="2" borderId="0" xfId="0" applyNumberFormat="1" applyFont="1" applyFill="1"/>
    <xf numFmtId="3" fontId="0" fillId="0" borderId="0" xfId="0" applyNumberFormat="1"/>
    <xf numFmtId="0" fontId="4" fillId="0" borderId="0" xfId="0" applyFont="1" applyFill="1" applyBorder="1" applyAlignment="1" applyProtection="1">
      <alignment horizontal="center"/>
      <protection locked="0"/>
    </xf>
    <xf numFmtId="0" fontId="5" fillId="2" borderId="2" xfId="6" applyFont="1" applyFill="1" applyBorder="1" applyAlignment="1" applyProtection="1">
      <alignment horizontal="left"/>
    </xf>
    <xf numFmtId="166" fontId="4" fillId="0" borderId="0" xfId="0" applyNumberFormat="1" applyFont="1" applyFill="1" applyBorder="1" applyAlignment="1" applyProtection="1">
      <alignment horizontal="center"/>
      <protection locked="0"/>
    </xf>
    <xf numFmtId="164" fontId="4" fillId="2" borderId="0" xfId="0" applyNumberFormat="1" applyFont="1" applyFill="1" applyBorder="1" applyAlignment="1" applyProtection="1">
      <alignment horizontal="center"/>
    </xf>
    <xf numFmtId="0" fontId="6" fillId="2" borderId="6" xfId="0" applyFont="1" applyFill="1" applyBorder="1" applyAlignment="1" applyProtection="1">
      <alignment horizontal="right"/>
    </xf>
    <xf numFmtId="0" fontId="6" fillId="2" borderId="6" xfId="0" quotePrefix="1" applyFont="1" applyFill="1" applyBorder="1" applyAlignment="1" applyProtection="1">
      <alignment horizontal="right"/>
    </xf>
    <xf numFmtId="0" fontId="10" fillId="2" borderId="3" xfId="0" applyFont="1" applyFill="1" applyBorder="1" applyAlignment="1" applyProtection="1">
      <alignment horizontal="right"/>
    </xf>
    <xf numFmtId="0" fontId="5" fillId="2" borderId="0" xfId="6" applyFont="1" applyFill="1" applyBorder="1" applyAlignment="1" applyProtection="1">
      <alignment horizontal="left"/>
    </xf>
    <xf numFmtId="0" fontId="6" fillId="2" borderId="8" xfId="0" applyFont="1" applyFill="1" applyBorder="1" applyAlignment="1">
      <alignment horizontal="center" vertical="center"/>
    </xf>
    <xf numFmtId="0" fontId="5" fillId="2" borderId="1" xfId="6" applyFont="1" applyFill="1" applyBorder="1" applyAlignment="1" applyProtection="1">
      <alignment horizontal="left"/>
    </xf>
    <xf numFmtId="0" fontId="4" fillId="2" borderId="0" xfId="0" quotePrefix="1" applyFont="1" applyFill="1" applyBorder="1" applyAlignment="1" applyProtection="1">
      <alignment horizontal="left"/>
    </xf>
    <xf numFmtId="49" fontId="5" fillId="0" borderId="0" xfId="0" applyNumberFormat="1" applyFont="1"/>
    <xf numFmtId="167" fontId="6" fillId="2" borderId="0" xfId="0" applyNumberFormat="1" applyFont="1" applyFill="1"/>
    <xf numFmtId="166" fontId="5" fillId="0" borderId="0" xfId="0" applyNumberFormat="1" applyFont="1"/>
    <xf numFmtId="0" fontId="10" fillId="2" borderId="3" xfId="0" applyFont="1" applyFill="1" applyBorder="1" applyAlignment="1">
      <alignment wrapText="1"/>
    </xf>
    <xf numFmtId="0" fontId="4" fillId="2" borderId="0" xfId="0" applyFont="1" applyFill="1" applyBorder="1" applyAlignment="1" applyProtection="1">
      <alignment horizontal="left"/>
    </xf>
    <xf numFmtId="0" fontId="5" fillId="2" borderId="0" xfId="0" applyFont="1" applyFill="1" applyAlignment="1" applyProtection="1">
      <alignment horizontal="center"/>
    </xf>
    <xf numFmtId="0" fontId="18" fillId="0" borderId="0" xfId="4" applyAlignment="1">
      <alignment horizontal="left"/>
    </xf>
    <xf numFmtId="0" fontId="18" fillId="0" borderId="0" xfId="4"/>
    <xf numFmtId="2" fontId="18" fillId="0" borderId="0" xfId="4" applyNumberFormat="1"/>
    <xf numFmtId="2" fontId="18" fillId="0" borderId="0" xfId="4" quotePrefix="1" applyNumberFormat="1" applyAlignment="1">
      <alignment horizontal="right"/>
    </xf>
    <xf numFmtId="0" fontId="4" fillId="0" borderId="0" xfId="4" applyFont="1"/>
    <xf numFmtId="0" fontId="19" fillId="0" borderId="0" xfId="4" applyFont="1"/>
    <xf numFmtId="2" fontId="19" fillId="0" borderId="0" xfId="4" applyNumberFormat="1" applyFont="1"/>
    <xf numFmtId="168" fontId="18" fillId="0" borderId="0" xfId="4" applyNumberFormat="1" applyAlignment="1">
      <alignment horizontal="left"/>
    </xf>
    <xf numFmtId="168" fontId="4" fillId="0" borderId="0" xfId="4" quotePrefix="1" applyNumberFormat="1" applyFont="1"/>
    <xf numFmtId="0" fontId="5" fillId="2" borderId="0" xfId="0" applyFont="1" applyFill="1" applyAlignment="1">
      <alignment horizontal="left"/>
    </xf>
    <xf numFmtId="0" fontId="4" fillId="2" borderId="9" xfId="0" applyFont="1" applyFill="1" applyBorder="1" applyProtection="1"/>
    <xf numFmtId="0" fontId="4" fillId="0" borderId="0" xfId="0" applyFont="1"/>
    <xf numFmtId="0" fontId="4" fillId="0" borderId="0" xfId="0" applyFont="1" applyAlignment="1">
      <alignment horizontal="left"/>
    </xf>
    <xf numFmtId="0" fontId="18" fillId="6" borderId="0" xfId="4" applyFill="1"/>
    <xf numFmtId="0" fontId="18" fillId="6" borderId="3" xfId="4" applyFill="1" applyBorder="1"/>
    <xf numFmtId="0" fontId="18" fillId="5" borderId="3" xfId="4" applyFill="1" applyBorder="1"/>
    <xf numFmtId="0" fontId="18" fillId="4" borderId="0" xfId="4" applyFill="1"/>
    <xf numFmtId="0" fontId="18" fillId="4" borderId="0" xfId="4" applyFill="1" applyProtection="1">
      <protection locked="0"/>
    </xf>
    <xf numFmtId="0" fontId="18" fillId="6" borderId="10" xfId="4" applyFill="1" applyBorder="1"/>
    <xf numFmtId="3" fontId="18" fillId="6" borderId="3" xfId="4" applyNumberFormat="1" applyFill="1" applyBorder="1"/>
    <xf numFmtId="0" fontId="18" fillId="6" borderId="6" xfId="4" applyFill="1" applyBorder="1"/>
    <xf numFmtId="0" fontId="19" fillId="6" borderId="6" xfId="4" applyFont="1" applyFill="1" applyBorder="1"/>
    <xf numFmtId="0" fontId="18" fillId="6" borderId="11" xfId="4" applyFill="1" applyBorder="1"/>
    <xf numFmtId="3" fontId="18" fillId="6" borderId="11" xfId="4" applyNumberFormat="1" applyFill="1" applyBorder="1"/>
    <xf numFmtId="3" fontId="18" fillId="6" borderId="6" xfId="4" applyNumberFormat="1" applyFill="1" applyBorder="1"/>
    <xf numFmtId="0" fontId="4" fillId="2" borderId="0" xfId="0" applyFont="1" applyFill="1" applyAlignment="1">
      <alignment horizontal="left"/>
    </xf>
    <xf numFmtId="1" fontId="18" fillId="6" borderId="3" xfId="4" applyNumberFormat="1" applyFill="1" applyBorder="1"/>
    <xf numFmtId="0" fontId="4" fillId="0" borderId="0" xfId="0" applyFont="1" applyFill="1" applyBorder="1" applyAlignment="1" applyProtection="1">
      <alignment horizontal="left"/>
      <protection locked="0"/>
    </xf>
    <xf numFmtId="0" fontId="3" fillId="2" borderId="0" xfId="0" quotePrefix="1" applyFont="1" applyFill="1" applyAlignment="1">
      <alignment horizontal="center"/>
    </xf>
    <xf numFmtId="0" fontId="4" fillId="0" borderId="3" xfId="0" applyFont="1" applyFill="1" applyBorder="1" applyAlignment="1">
      <alignment horizontal="center" vertical="center" wrapText="1"/>
    </xf>
    <xf numFmtId="0" fontId="10" fillId="2" borderId="13" xfId="0" applyFont="1" applyFill="1" applyBorder="1" applyAlignment="1">
      <alignment wrapText="1"/>
    </xf>
    <xf numFmtId="3" fontId="4" fillId="2" borderId="16" xfId="0" applyNumberFormat="1" applyFont="1" applyFill="1" applyBorder="1"/>
    <xf numFmtId="3" fontId="4" fillId="2" borderId="3" xfId="0" applyNumberFormat="1" applyFont="1" applyFill="1" applyBorder="1"/>
    <xf numFmtId="0" fontId="16" fillId="6" borderId="0" xfId="3" applyFill="1" applyAlignment="1" applyProtection="1"/>
    <xf numFmtId="0" fontId="12" fillId="2" borderId="0" xfId="0" applyFont="1" applyFill="1" applyProtection="1"/>
    <xf numFmtId="0" fontId="12" fillId="2" borderId="0" xfId="0" applyFont="1" applyFill="1" applyBorder="1" applyProtection="1"/>
    <xf numFmtId="3" fontId="4" fillId="2" borderId="25" xfId="0" applyNumberFormat="1" applyFont="1" applyFill="1" applyBorder="1"/>
    <xf numFmtId="0" fontId="6" fillId="8" borderId="6" xfId="0" applyFont="1" applyFill="1" applyBorder="1" applyAlignment="1" applyProtection="1">
      <alignment horizontal="right"/>
    </xf>
    <xf numFmtId="0" fontId="6" fillId="8" borderId="6" xfId="0" quotePrefix="1" applyFont="1" applyFill="1" applyBorder="1" applyAlignment="1" applyProtection="1">
      <alignment horizontal="center"/>
    </xf>
    <xf numFmtId="0" fontId="10" fillId="8" borderId="3" xfId="0" applyFont="1" applyFill="1" applyBorder="1" applyAlignment="1" applyProtection="1">
      <alignment horizontal="right"/>
    </xf>
    <xf numFmtId="165" fontId="10" fillId="8" borderId="3" xfId="2" applyNumberFormat="1" applyFont="1" applyFill="1" applyBorder="1" applyAlignment="1" applyProtection="1">
      <alignment horizontal="center"/>
    </xf>
    <xf numFmtId="3" fontId="4" fillId="0" borderId="3" xfId="0" applyNumberFormat="1" applyFont="1" applyFill="1" applyBorder="1" applyProtection="1">
      <protection locked="0"/>
    </xf>
    <xf numFmtId="3" fontId="4" fillId="0" borderId="6" xfId="0" applyNumberFormat="1" applyFont="1" applyFill="1" applyBorder="1" applyProtection="1">
      <protection locked="0"/>
    </xf>
    <xf numFmtId="0" fontId="10" fillId="2" borderId="0" xfId="0" applyFont="1" applyFill="1" applyBorder="1" applyAlignment="1">
      <alignment horizontal="center" vertical="center"/>
    </xf>
    <xf numFmtId="0" fontId="0" fillId="0" borderId="0" xfId="0" applyAlignment="1"/>
    <xf numFmtId="0" fontId="0" fillId="6" borderId="0" xfId="0" applyFill="1" applyAlignment="1"/>
    <xf numFmtId="0" fontId="4" fillId="6" borderId="0" xfId="0" applyFont="1" applyFill="1" applyAlignment="1"/>
    <xf numFmtId="0" fontId="5" fillId="7" borderId="0" xfId="0" applyFont="1" applyFill="1" applyAlignment="1">
      <alignment horizontal="left"/>
    </xf>
    <xf numFmtId="3" fontId="4" fillId="7" borderId="16" xfId="0" applyNumberFormat="1" applyFont="1" applyFill="1" applyBorder="1"/>
    <xf numFmtId="0" fontId="4" fillId="7" borderId="0" xfId="0" applyFont="1" applyFill="1" applyAlignment="1">
      <alignment horizontal="center"/>
    </xf>
    <xf numFmtId="0" fontId="10" fillId="7" borderId="0" xfId="0" applyFont="1" applyFill="1" applyBorder="1" applyAlignment="1">
      <alignment horizontal="center" vertical="center"/>
    </xf>
    <xf numFmtId="0" fontId="4" fillId="7" borderId="0" xfId="0" applyFont="1" applyFill="1" applyAlignment="1"/>
    <xf numFmtId="0" fontId="0" fillId="7" borderId="0" xfId="0" applyFill="1" applyAlignment="1"/>
    <xf numFmtId="3" fontId="0" fillId="7" borderId="0" xfId="0" applyNumberFormat="1" applyFill="1" applyBorder="1" applyAlignment="1"/>
    <xf numFmtId="0" fontId="5" fillId="7" borderId="0" xfId="0" applyFont="1" applyFill="1" applyAlignment="1"/>
    <xf numFmtId="0" fontId="20" fillId="6" borderId="0" xfId="0" applyFont="1" applyFill="1" applyBorder="1" applyAlignment="1">
      <alignment horizontal="left" vertical="center"/>
    </xf>
    <xf numFmtId="0" fontId="23" fillId="0" borderId="0" xfId="0" applyFont="1"/>
    <xf numFmtId="0" fontId="5" fillId="6" borderId="12" xfId="0" applyFont="1" applyFill="1" applyBorder="1" applyAlignment="1">
      <alignment horizontal="center" wrapText="1"/>
    </xf>
    <xf numFmtId="0" fontId="4" fillId="6" borderId="0" xfId="0" applyFont="1" applyFill="1" applyBorder="1" applyAlignment="1">
      <alignment horizontal="left" vertical="center"/>
    </xf>
    <xf numFmtId="169" fontId="0" fillId="6" borderId="0" xfId="0" applyNumberFormat="1" applyFill="1" applyAlignment="1"/>
    <xf numFmtId="169" fontId="13" fillId="8" borderId="2" xfId="0" applyNumberFormat="1" applyFont="1" applyFill="1" applyBorder="1"/>
    <xf numFmtId="169" fontId="4" fillId="0" borderId="3" xfId="0" applyNumberFormat="1" applyFont="1" applyFill="1" applyBorder="1" applyProtection="1">
      <protection locked="0"/>
    </xf>
    <xf numFmtId="0" fontId="21" fillId="6" borderId="0" xfId="0" applyFont="1" applyFill="1" applyAlignment="1"/>
    <xf numFmtId="0" fontId="6" fillId="2" borderId="1" xfId="0" applyFont="1" applyFill="1" applyBorder="1" applyAlignment="1">
      <alignment horizontal="center" vertical="center"/>
    </xf>
    <xf numFmtId="3" fontId="4" fillId="2" borderId="36" xfId="0" applyNumberFormat="1" applyFont="1" applyFill="1" applyBorder="1"/>
    <xf numFmtId="3" fontId="4" fillId="2" borderId="37" xfId="0" applyNumberFormat="1" applyFont="1" applyFill="1" applyBorder="1"/>
    <xf numFmtId="3" fontId="4" fillId="8" borderId="9" xfId="0" applyNumberFormat="1" applyFont="1" applyFill="1" applyBorder="1"/>
    <xf numFmtId="38" fontId="10" fillId="8" borderId="31" xfId="0" applyNumberFormat="1" applyFont="1" applyFill="1" applyBorder="1" applyAlignment="1">
      <alignment wrapText="1"/>
    </xf>
    <xf numFmtId="38" fontId="4" fillId="0" borderId="3" xfId="0" applyNumberFormat="1" applyFont="1" applyFill="1" applyBorder="1" applyProtection="1">
      <protection locked="0"/>
    </xf>
    <xf numFmtId="38" fontId="4" fillId="2" borderId="25" xfId="0" applyNumberFormat="1" applyFont="1" applyFill="1" applyBorder="1"/>
    <xf numFmtId="38" fontId="4" fillId="2" borderId="0" xfId="0" applyNumberFormat="1" applyFont="1" applyFill="1" applyBorder="1"/>
    <xf numFmtId="38" fontId="4" fillId="0" borderId="6" xfId="0" applyNumberFormat="1" applyFont="1" applyFill="1" applyBorder="1" applyProtection="1">
      <protection locked="0"/>
    </xf>
    <xf numFmtId="38" fontId="4" fillId="2" borderId="3" xfId="0" applyNumberFormat="1" applyFont="1" applyFill="1" applyBorder="1"/>
    <xf numFmtId="38" fontId="4" fillId="2" borderId="16" xfId="0" applyNumberFormat="1" applyFont="1" applyFill="1" applyBorder="1"/>
    <xf numFmtId="38" fontId="4" fillId="7" borderId="16" xfId="0" applyNumberFormat="1" applyFont="1" applyFill="1" applyBorder="1"/>
    <xf numFmtId="38" fontId="4" fillId="0" borderId="4" xfId="0" applyNumberFormat="1" applyFont="1" applyFill="1" applyBorder="1" applyAlignment="1">
      <alignment wrapText="1"/>
    </xf>
    <xf numFmtId="38" fontId="0" fillId="7" borderId="0" xfId="0" applyNumberFormat="1" applyFill="1" applyBorder="1" applyAlignment="1"/>
    <xf numFmtId="38" fontId="0" fillId="0" borderId="0" xfId="0" applyNumberFormat="1" applyBorder="1" applyAlignment="1"/>
    <xf numFmtId="3" fontId="0" fillId="0" borderId="0" xfId="0" applyNumberFormat="1" applyBorder="1" applyAlignment="1"/>
    <xf numFmtId="3" fontId="10" fillId="8" borderId="31" xfId="0" applyNumberFormat="1" applyFont="1" applyFill="1" applyBorder="1" applyAlignment="1">
      <alignment wrapText="1"/>
    </xf>
    <xf numFmtId="38" fontId="4" fillId="6" borderId="3" xfId="0" applyNumberFormat="1" applyFont="1" applyFill="1" applyBorder="1" applyAlignment="1">
      <alignment wrapText="1"/>
    </xf>
    <xf numFmtId="170" fontId="4" fillId="0" borderId="3" xfId="0" applyNumberFormat="1" applyFont="1" applyFill="1" applyBorder="1" applyProtection="1">
      <protection locked="0"/>
    </xf>
    <xf numFmtId="38" fontId="0" fillId="0" borderId="27" xfId="0" applyNumberFormat="1" applyBorder="1" applyAlignment="1" applyProtection="1">
      <protection locked="0"/>
    </xf>
    <xf numFmtId="38" fontId="4" fillId="0" borderId="12" xfId="0" applyNumberFormat="1" applyFont="1" applyFill="1" applyBorder="1" applyAlignment="1">
      <alignment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38" fontId="4" fillId="0" borderId="4" xfId="0" applyNumberFormat="1" applyFont="1" applyFill="1" applyBorder="1" applyProtection="1">
      <protection locked="0"/>
    </xf>
    <xf numFmtId="38" fontId="4" fillId="0" borderId="13" xfId="0" applyNumberFormat="1" applyFont="1" applyFill="1" applyBorder="1" applyProtection="1">
      <protection locked="0"/>
    </xf>
    <xf numFmtId="38" fontId="4" fillId="2" borderId="33" xfId="0" applyNumberFormat="1" applyFont="1" applyFill="1" applyBorder="1" applyProtection="1">
      <protection locked="0"/>
    </xf>
    <xf numFmtId="38" fontId="4" fillId="2" borderId="0" xfId="0" applyNumberFormat="1" applyFont="1" applyFill="1" applyBorder="1" applyProtection="1">
      <protection locked="0"/>
    </xf>
    <xf numFmtId="38" fontId="4" fillId="2" borderId="3" xfId="0" applyNumberFormat="1" applyFont="1" applyFill="1" applyBorder="1" applyProtection="1">
      <protection locked="0"/>
    </xf>
    <xf numFmtId="38" fontId="4" fillId="2" borderId="27" xfId="0" applyNumberFormat="1" applyFont="1" applyFill="1" applyBorder="1" applyProtection="1">
      <protection locked="0"/>
    </xf>
    <xf numFmtId="171" fontId="4" fillId="0" borderId="3" xfId="0" applyNumberFormat="1" applyFont="1" applyFill="1" applyBorder="1" applyProtection="1">
      <protection locked="0"/>
    </xf>
    <xf numFmtId="0" fontId="22" fillId="2" borderId="0" xfId="0" applyFont="1" applyFill="1" applyAlignment="1">
      <alignment horizontal="left"/>
    </xf>
    <xf numFmtId="3" fontId="4" fillId="2" borderId="0" xfId="0" applyNumberFormat="1" applyFont="1" applyFill="1" applyAlignment="1">
      <alignment vertical="center"/>
    </xf>
    <xf numFmtId="0" fontId="4" fillId="6" borderId="0" xfId="0" quotePrefix="1" applyFont="1" applyFill="1" applyAlignment="1">
      <alignment horizontal="left" vertical="center"/>
    </xf>
    <xf numFmtId="0" fontId="4" fillId="7" borderId="0" xfId="0" quotePrefix="1" applyFont="1" applyFill="1" applyAlignment="1">
      <alignment horizontal="left" vertical="center"/>
    </xf>
    <xf numFmtId="0" fontId="4" fillId="6" borderId="10" xfId="0" applyFont="1" applyFill="1" applyBorder="1" applyAlignment="1">
      <alignment horizontal="left" vertical="center"/>
    </xf>
    <xf numFmtId="0" fontId="5" fillId="6" borderId="9" xfId="0" applyFont="1" applyFill="1" applyBorder="1" applyAlignment="1">
      <alignment horizontal="center" wrapText="1"/>
    </xf>
    <xf numFmtId="0" fontId="5" fillId="6" borderId="7" xfId="0" applyFont="1" applyFill="1" applyBorder="1" applyAlignment="1">
      <alignment horizontal="center" wrapText="1"/>
    </xf>
    <xf numFmtId="0" fontId="23" fillId="6" borderId="0" xfId="0" applyFont="1" applyFill="1"/>
    <xf numFmtId="0" fontId="23" fillId="7" borderId="0" xfId="0" applyFont="1" applyFill="1"/>
    <xf numFmtId="0" fontId="4" fillId="7" borderId="0" xfId="0" applyFont="1" applyFill="1" applyBorder="1" applyAlignment="1">
      <alignment horizontal="left" vertical="center"/>
    </xf>
    <xf numFmtId="3" fontId="4" fillId="7" borderId="3" xfId="0" applyNumberFormat="1" applyFont="1" applyFill="1" applyBorder="1" applyAlignment="1">
      <alignment wrapText="1"/>
    </xf>
    <xf numFmtId="38" fontId="4" fillId="7" borderId="3" xfId="0" applyNumberFormat="1" applyFont="1" applyFill="1" applyBorder="1" applyAlignment="1">
      <alignment wrapText="1"/>
    </xf>
    <xf numFmtId="0" fontId="19" fillId="6" borderId="3" xfId="4" applyFont="1" applyFill="1" applyBorder="1" applyAlignment="1">
      <alignment horizontal="center"/>
    </xf>
    <xf numFmtId="0" fontId="18" fillId="6" borderId="0" xfId="4" applyFill="1" applyAlignment="1">
      <alignment horizontal="center"/>
    </xf>
    <xf numFmtId="0" fontId="5" fillId="0" borderId="0" xfId="0" applyFont="1" applyFill="1" applyAlignment="1" applyProtection="1">
      <alignment horizontal="left"/>
    </xf>
    <xf numFmtId="0" fontId="3" fillId="0" borderId="0" xfId="0" applyFont="1" applyAlignment="1">
      <alignment horizontal="center" wrapText="1"/>
    </xf>
    <xf numFmtId="0" fontId="4" fillId="0" borderId="0" xfId="0" applyFont="1" applyAlignment="1">
      <alignment wrapText="1"/>
    </xf>
    <xf numFmtId="0" fontId="17" fillId="0" borderId="0" xfId="0" applyFont="1" applyAlignment="1">
      <alignment wrapText="1"/>
    </xf>
    <xf numFmtId="0" fontId="25" fillId="0" borderId="0" xfId="0" applyFont="1" applyAlignment="1">
      <alignment wrapText="1"/>
    </xf>
    <xf numFmtId="0" fontId="5" fillId="0" borderId="0" xfId="0" applyFont="1" applyAlignment="1">
      <alignment wrapText="1"/>
    </xf>
    <xf numFmtId="0" fontId="26" fillId="0" borderId="0" xfId="3" applyFont="1" applyAlignment="1" applyProtection="1">
      <alignment wrapText="1"/>
    </xf>
    <xf numFmtId="0" fontId="17" fillId="0" borderId="0" xfId="0" applyFont="1"/>
    <xf numFmtId="0" fontId="28" fillId="0" borderId="0" xfId="0" applyFont="1" applyAlignment="1">
      <alignment wrapText="1"/>
    </xf>
    <xf numFmtId="0" fontId="25" fillId="0" borderId="0" xfId="0" applyFont="1"/>
    <xf numFmtId="0" fontId="28" fillId="0" borderId="0" xfId="0" applyFont="1" applyBorder="1" applyAlignment="1">
      <alignment wrapText="1"/>
    </xf>
    <xf numFmtId="0" fontId="27" fillId="0" borderId="0" xfId="0" applyFont="1" applyAlignment="1">
      <alignment wrapText="1"/>
    </xf>
    <xf numFmtId="0" fontId="25" fillId="0" borderId="0" xfId="0" applyFont="1" applyAlignment="1">
      <alignment horizontal="left" wrapText="1"/>
    </xf>
    <xf numFmtId="0" fontId="29" fillId="0" borderId="0" xfId="0" applyFont="1" applyAlignment="1">
      <alignment wrapText="1"/>
    </xf>
    <xf numFmtId="0" fontId="30" fillId="0" borderId="0" xfId="0" applyFont="1" applyAlignment="1">
      <alignment wrapText="1"/>
    </xf>
    <xf numFmtId="0" fontId="29" fillId="0" borderId="0" xfId="0" applyFont="1" applyFill="1" applyBorder="1" applyAlignment="1">
      <alignment wrapText="1"/>
    </xf>
    <xf numFmtId="0" fontId="5" fillId="7" borderId="0" xfId="0" applyFont="1" applyFill="1" applyAlignment="1">
      <alignment horizontal="left" wrapText="1"/>
    </xf>
    <xf numFmtId="38" fontId="4" fillId="6" borderId="3" xfId="0" applyNumberFormat="1" applyFont="1" applyFill="1" applyBorder="1" applyProtection="1">
      <protection locked="0"/>
    </xf>
    <xf numFmtId="38" fontId="4" fillId="6" borderId="25" xfId="0" applyNumberFormat="1" applyFont="1" applyFill="1" applyBorder="1"/>
    <xf numFmtId="38" fontId="18" fillId="6" borderId="3" xfId="4" applyNumberFormat="1" applyFill="1" applyBorder="1"/>
    <xf numFmtId="38" fontId="18" fillId="6" borderId="0" xfId="4" applyNumberFormat="1" applyFill="1"/>
    <xf numFmtId="38" fontId="18" fillId="5" borderId="3" xfId="4" applyNumberFormat="1" applyFill="1" applyBorder="1"/>
    <xf numFmtId="38" fontId="18" fillId="6" borderId="11" xfId="4" applyNumberFormat="1" applyFill="1" applyBorder="1"/>
    <xf numFmtId="38" fontId="18" fillId="6" borderId="3" xfId="4" applyNumberFormat="1" applyFill="1" applyBorder="1" applyProtection="1">
      <protection locked="0"/>
    </xf>
    <xf numFmtId="3" fontId="4" fillId="6" borderId="3" xfId="0" applyNumberFormat="1" applyFont="1" applyFill="1" applyBorder="1" applyAlignment="1">
      <alignment wrapText="1"/>
    </xf>
    <xf numFmtId="0" fontId="18" fillId="0" borderId="0" xfId="4" applyAlignment="1">
      <alignment horizontal="center"/>
    </xf>
    <xf numFmtId="3" fontId="5" fillId="7" borderId="0" xfId="0" applyNumberFormat="1" applyFont="1" applyFill="1" applyAlignment="1"/>
    <xf numFmtId="171" fontId="2" fillId="0" borderId="3" xfId="0" applyNumberFormat="1" applyFont="1" applyFill="1" applyBorder="1" applyProtection="1">
      <protection locked="0"/>
    </xf>
    <xf numFmtId="38" fontId="18" fillId="6" borderId="6" xfId="4" applyNumberFormat="1" applyFill="1" applyBorder="1"/>
    <xf numFmtId="0" fontId="19" fillId="6" borderId="0" xfId="4" applyFont="1" applyFill="1"/>
    <xf numFmtId="38" fontId="4" fillId="0" borderId="3" xfId="0" applyNumberFormat="1" applyFont="1" applyFill="1" applyBorder="1"/>
    <xf numFmtId="3" fontId="4" fillId="0" borderId="3" xfId="0" applyNumberFormat="1" applyFont="1" applyFill="1" applyBorder="1"/>
    <xf numFmtId="172" fontId="13" fillId="8" borderId="2" xfId="0" applyNumberFormat="1" applyFont="1" applyFill="1" applyBorder="1"/>
    <xf numFmtId="172" fontId="4" fillId="0" borderId="3" xfId="0" applyNumberFormat="1" applyFont="1" applyFill="1" applyBorder="1" applyProtection="1">
      <protection locked="0"/>
    </xf>
    <xf numFmtId="172" fontId="4" fillId="6" borderId="26" xfId="0" applyNumberFormat="1" applyFont="1" applyFill="1" applyBorder="1"/>
    <xf numFmtId="172" fontId="13" fillId="6" borderId="0" xfId="0" applyNumberFormat="1" applyFont="1" applyFill="1" applyBorder="1"/>
    <xf numFmtId="172" fontId="4" fillId="0" borderId="6" xfId="0" applyNumberFormat="1" applyFont="1" applyFill="1" applyBorder="1" applyProtection="1">
      <protection locked="0"/>
    </xf>
    <xf numFmtId="172" fontId="4" fillId="6" borderId="3" xfId="0" applyNumberFormat="1" applyFont="1" applyFill="1" applyBorder="1"/>
    <xf numFmtId="172" fontId="4" fillId="0" borderId="3" xfId="0" applyNumberFormat="1" applyFont="1" applyFill="1" applyBorder="1"/>
    <xf numFmtId="172" fontId="4" fillId="6" borderId="26" xfId="0" applyNumberFormat="1" applyFont="1" applyFill="1" applyBorder="1" applyProtection="1">
      <protection locked="0"/>
    </xf>
    <xf numFmtId="172" fontId="13" fillId="6" borderId="0" xfId="0" applyNumberFormat="1" applyFont="1" applyFill="1" applyBorder="1" applyProtection="1">
      <protection locked="0"/>
    </xf>
    <xf numFmtId="172" fontId="4" fillId="6" borderId="3" xfId="0" applyNumberFormat="1" applyFont="1" applyFill="1" applyBorder="1" applyProtection="1">
      <protection locked="0"/>
    </xf>
    <xf numFmtId="38" fontId="4" fillId="2" borderId="38" xfId="0" applyNumberFormat="1" applyFont="1" applyFill="1" applyBorder="1"/>
    <xf numFmtId="38" fontId="4" fillId="2" borderId="27" xfId="0" applyNumberFormat="1" applyFont="1" applyFill="1" applyBorder="1"/>
    <xf numFmtId="38" fontId="0" fillId="6" borderId="0" xfId="0" applyNumberFormat="1" applyFill="1" applyBorder="1" applyAlignment="1"/>
    <xf numFmtId="0" fontId="3" fillId="0" borderId="0" xfId="0" applyFont="1" applyFill="1" applyAlignment="1" applyProtection="1">
      <alignment horizontal="center" wrapText="1"/>
    </xf>
    <xf numFmtId="0" fontId="31" fillId="0" borderId="0" xfId="0" applyFont="1" applyAlignment="1">
      <alignment horizontal="center" wrapText="1"/>
    </xf>
    <xf numFmtId="49" fontId="4" fillId="0" borderId="3" xfId="0" applyNumberFormat="1" applyFont="1" applyFill="1" applyBorder="1" applyAlignment="1" applyProtection="1">
      <alignment wrapText="1"/>
      <protection locked="0"/>
    </xf>
    <xf numFmtId="0" fontId="3" fillId="2" borderId="0" xfId="0" applyFont="1" applyFill="1" applyAlignment="1">
      <alignment horizontal="center"/>
    </xf>
    <xf numFmtId="0" fontId="3" fillId="2" borderId="0" xfId="0" quotePrefix="1" applyFont="1" applyFill="1" applyAlignment="1">
      <alignment horizontal="center"/>
    </xf>
    <xf numFmtId="0" fontId="3" fillId="2" borderId="0" xfId="0" applyFont="1" applyFill="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3" fillId="2" borderId="1" xfId="0" applyFont="1" applyFill="1" applyBorder="1" applyAlignment="1">
      <alignment horizontal="left"/>
    </xf>
    <xf numFmtId="0" fontId="6" fillId="6" borderId="4" xfId="0" applyFont="1" applyFill="1" applyBorder="1" applyAlignment="1">
      <alignment horizontal="center" wrapText="1"/>
    </xf>
    <xf numFmtId="0" fontId="6" fillId="8" borderId="14" xfId="0" applyFont="1" applyFill="1" applyBorder="1" applyAlignment="1">
      <alignment wrapText="1"/>
    </xf>
    <xf numFmtId="49" fontId="4" fillId="6" borderId="23" xfId="0" applyNumberFormat="1" applyFont="1" applyFill="1" applyBorder="1" applyAlignment="1">
      <alignment wrapText="1"/>
    </xf>
    <xf numFmtId="3" fontId="4" fillId="7" borderId="17" xfId="0" applyNumberFormat="1" applyFont="1" applyFill="1" applyBorder="1" applyAlignment="1"/>
    <xf numFmtId="3" fontId="4" fillId="0" borderId="3" xfId="0" applyNumberFormat="1" applyFont="1" applyFill="1" applyBorder="1" applyAlignment="1">
      <alignment wrapText="1"/>
    </xf>
    <xf numFmtId="3" fontId="4" fillId="0" borderId="3" xfId="0" applyNumberFormat="1" applyFont="1" applyFill="1" applyBorder="1" applyAlignment="1" applyProtection="1">
      <alignment wrapText="1"/>
      <protection locked="0"/>
    </xf>
    <xf numFmtId="3" fontId="4" fillId="6" borderId="17" xfId="0" applyNumberFormat="1" applyFont="1" applyFill="1" applyBorder="1" applyAlignment="1"/>
    <xf numFmtId="3" fontId="4" fillId="6" borderId="18" xfId="0" applyNumberFormat="1" applyFont="1" applyFill="1" applyBorder="1" applyAlignment="1"/>
    <xf numFmtId="49" fontId="4" fillId="6" borderId="3" xfId="0" applyNumberFormat="1" applyFont="1" applyFill="1" applyBorder="1" applyAlignment="1">
      <alignment wrapText="1"/>
    </xf>
    <xf numFmtId="49" fontId="4" fillId="6" borderId="0" xfId="0" applyNumberFormat="1" applyFont="1" applyFill="1" applyBorder="1" applyAlignment="1">
      <alignment wrapText="1"/>
    </xf>
    <xf numFmtId="49" fontId="4" fillId="0" borderId="6" xfId="0" applyNumberFormat="1" applyFont="1" applyFill="1" applyBorder="1" applyAlignment="1" applyProtection="1">
      <alignment wrapText="1"/>
      <protection locked="0"/>
    </xf>
    <xf numFmtId="49" fontId="4" fillId="0" borderId="13" xfId="0" applyNumberFormat="1" applyFont="1" applyFill="1" applyBorder="1" applyAlignment="1" applyProtection="1">
      <alignment wrapText="1"/>
      <protection locked="0"/>
    </xf>
    <xf numFmtId="0" fontId="10" fillId="6" borderId="4" xfId="0" applyFont="1" applyFill="1" applyBorder="1" applyAlignment="1">
      <alignment wrapText="1"/>
    </xf>
    <xf numFmtId="0" fontId="10" fillId="6" borderId="12" xfId="0" applyFont="1" applyFill="1" applyBorder="1" applyAlignment="1">
      <alignment wrapText="1"/>
    </xf>
    <xf numFmtId="3" fontId="4" fillId="6" borderId="32" xfId="0" applyNumberFormat="1" applyFont="1" applyFill="1" applyBorder="1" applyAlignment="1">
      <alignment wrapText="1"/>
    </xf>
    <xf numFmtId="38" fontId="4" fillId="7" borderId="32" xfId="0" applyNumberFormat="1" applyFont="1" applyFill="1" applyBorder="1" applyAlignment="1">
      <alignment horizontal="center"/>
    </xf>
    <xf numFmtId="38" fontId="0" fillId="0" borderId="34" xfId="0" applyNumberFormat="1" applyBorder="1" applyAlignment="1">
      <alignment horizontal="center"/>
    </xf>
    <xf numFmtId="49" fontId="4" fillId="0" borderId="3" xfId="0" applyNumberFormat="1" applyFont="1" applyFill="1" applyBorder="1" applyAlignment="1">
      <alignment wrapText="1"/>
    </xf>
    <xf numFmtId="49" fontId="4" fillId="6" borderId="39" xfId="0" applyNumberFormat="1" applyFont="1" applyFill="1" applyBorder="1" applyAlignment="1">
      <alignment wrapText="1"/>
    </xf>
    <xf numFmtId="49" fontId="4" fillId="0" borderId="4" xfId="0" applyNumberFormat="1" applyFont="1" applyFill="1" applyBorder="1" applyAlignment="1" applyProtection="1">
      <alignment wrapText="1"/>
      <protection locked="0"/>
    </xf>
    <xf numFmtId="3" fontId="4" fillId="6" borderId="21" xfId="0" applyNumberFormat="1" applyFont="1" applyFill="1" applyBorder="1" applyAlignment="1">
      <alignment wrapText="1"/>
    </xf>
    <xf numFmtId="3" fontId="4" fillId="7" borderId="32" xfId="0" applyNumberFormat="1" applyFont="1" applyFill="1" applyBorder="1" applyAlignment="1"/>
    <xf numFmtId="0" fontId="5" fillId="6" borderId="4" xfId="0" applyFont="1" applyFill="1" applyBorder="1" applyAlignment="1">
      <alignment horizontal="center" wrapText="1"/>
    </xf>
    <xf numFmtId="49" fontId="4" fillId="0" borderId="4" xfId="0" applyNumberFormat="1" applyFont="1" applyFill="1" applyBorder="1" applyAlignment="1">
      <alignment wrapText="1"/>
    </xf>
    <xf numFmtId="49" fontId="4" fillId="6" borderId="4" xfId="0" applyNumberFormat="1" applyFont="1" applyFill="1" applyBorder="1" applyAlignment="1">
      <alignment wrapText="1"/>
    </xf>
    <xf numFmtId="49" fontId="4" fillId="0" borderId="7" xfId="0" applyNumberFormat="1" applyFont="1" applyFill="1" applyBorder="1" applyAlignment="1" applyProtection="1">
      <alignment wrapText="1"/>
      <protection locked="0"/>
    </xf>
    <xf numFmtId="49" fontId="0" fillId="0" borderId="7" xfId="0" applyNumberFormat="1" applyBorder="1" applyAlignment="1">
      <alignment wrapText="1"/>
    </xf>
    <xf numFmtId="49" fontId="4" fillId="8" borderId="35" xfId="0" applyNumberFormat="1" applyFont="1" applyFill="1" applyBorder="1" applyAlignment="1">
      <alignment wrapText="1"/>
    </xf>
    <xf numFmtId="3" fontId="4" fillId="6" borderId="23" xfId="0" applyNumberFormat="1" applyFont="1" applyFill="1" applyBorder="1" applyAlignment="1">
      <alignment wrapText="1"/>
    </xf>
    <xf numFmtId="3" fontId="4" fillId="6" borderId="0" xfId="0" applyNumberFormat="1" applyFont="1" applyFill="1" applyBorder="1" applyAlignment="1">
      <alignment wrapText="1"/>
    </xf>
    <xf numFmtId="3" fontId="4" fillId="0" borderId="6" xfId="0" applyNumberFormat="1" applyFont="1" applyFill="1" applyBorder="1" applyAlignment="1" applyProtection="1">
      <alignment wrapText="1"/>
      <protection locked="0"/>
    </xf>
    <xf numFmtId="3" fontId="4" fillId="6" borderId="3" xfId="0" applyNumberFormat="1" applyFont="1" applyFill="1" applyBorder="1" applyAlignment="1">
      <alignment wrapText="1"/>
    </xf>
    <xf numFmtId="49" fontId="6" fillId="8" borderId="14" xfId="0" applyNumberFormat="1" applyFont="1" applyFill="1" applyBorder="1" applyAlignment="1">
      <alignment wrapText="1"/>
    </xf>
    <xf numFmtId="3" fontId="4" fillId="6" borderId="3" xfId="0" applyNumberFormat="1" applyFont="1" applyFill="1" applyBorder="1" applyAlignment="1"/>
    <xf numFmtId="3" fontId="4" fillId="0" borderId="3" xfId="0" applyNumberFormat="1" applyFont="1" applyFill="1" applyBorder="1" applyAlignment="1" applyProtection="1">
      <protection locked="0"/>
    </xf>
    <xf numFmtId="3" fontId="4" fillId="0" borderId="4" xfId="0" applyNumberFormat="1" applyFont="1" applyFill="1" applyBorder="1" applyAlignment="1" applyProtection="1">
      <alignment wrapText="1"/>
      <protection locked="0"/>
    </xf>
    <xf numFmtId="3" fontId="4" fillId="0" borderId="4" xfId="0" applyNumberFormat="1" applyFont="1" applyFill="1" applyBorder="1" applyAlignment="1">
      <alignment wrapText="1"/>
    </xf>
    <xf numFmtId="3" fontId="4" fillId="6" borderId="21" xfId="0" applyNumberFormat="1" applyFont="1" applyFill="1" applyBorder="1" applyAlignment="1"/>
    <xf numFmtId="49" fontId="4" fillId="6" borderId="35" xfId="0" applyNumberFormat="1" applyFont="1" applyFill="1" applyBorder="1" applyAlignment="1">
      <alignment wrapText="1"/>
    </xf>
    <xf numFmtId="0" fontId="6" fillId="6" borderId="3" xfId="0" applyFont="1" applyFill="1" applyBorder="1" applyAlignment="1">
      <alignment horizontal="center" wrapText="1"/>
    </xf>
    <xf numFmtId="0" fontId="2" fillId="2" borderId="0" xfId="0" applyFont="1" applyFill="1" applyBorder="1" applyAlignment="1" applyProtection="1">
      <alignment horizontal="left"/>
    </xf>
    <xf numFmtId="0" fontId="2" fillId="2" borderId="0" xfId="0" applyFont="1" applyFill="1" applyAlignment="1" applyProtection="1">
      <alignment horizontal="center"/>
    </xf>
    <xf numFmtId="0" fontId="2" fillId="0" borderId="0" xfId="0" applyFont="1" applyFill="1" applyBorder="1" applyAlignment="1" applyProtection="1">
      <alignment horizontal="left"/>
      <protection locked="0"/>
    </xf>
    <xf numFmtId="0" fontId="5" fillId="2" borderId="0" xfId="6" applyFont="1" applyFill="1" applyBorder="1" applyAlignment="1" applyProtection="1">
      <alignment horizontal="left"/>
    </xf>
    <xf numFmtId="0" fontId="5" fillId="2" borderId="1" xfId="6" applyFont="1" applyFill="1" applyBorder="1" applyAlignment="1" applyProtection="1">
      <alignment horizontal="left"/>
    </xf>
    <xf numFmtId="0" fontId="16" fillId="0" borderId="0" xfId="3" applyFill="1" applyBorder="1" applyAlignment="1" applyProtection="1">
      <alignment horizontal="left"/>
      <protection locked="0"/>
    </xf>
    <xf numFmtId="0" fontId="6" fillId="2" borderId="0" xfId="0" applyFont="1" applyFill="1" applyAlignment="1"/>
    <xf numFmtId="167" fontId="6" fillId="2" borderId="0" xfId="0" applyNumberFormat="1" applyFont="1" applyFill="1" applyAlignment="1"/>
    <xf numFmtId="3" fontId="0" fillId="6" borderId="0" xfId="0" applyNumberFormat="1" applyFill="1"/>
    <xf numFmtId="0" fontId="22" fillId="2" borderId="1" xfId="6" applyFont="1" applyFill="1" applyBorder="1" applyAlignment="1" applyProtection="1">
      <alignment horizontal="left" wrapText="1"/>
    </xf>
    <xf numFmtId="0" fontId="6" fillId="6" borderId="12" xfId="0" applyFont="1" applyFill="1" applyBorder="1" applyAlignment="1">
      <alignment horizontal="center"/>
    </xf>
    <xf numFmtId="0" fontId="0" fillId="6" borderId="12" xfId="0" applyFill="1" applyBorder="1" applyAlignment="1"/>
    <xf numFmtId="49" fontId="4" fillId="6" borderId="3" xfId="0" applyNumberFormat="1" applyFont="1" applyFill="1" applyBorder="1" applyAlignment="1"/>
    <xf numFmtId="3" fontId="5" fillId="2" borderId="0" xfId="0" applyNumberFormat="1" applyFont="1" applyFill="1" applyAlignment="1">
      <alignment horizontal="center"/>
    </xf>
    <xf numFmtId="3" fontId="4" fillId="2" borderId="0" xfId="0" applyNumberFormat="1" applyFont="1" applyFill="1" applyBorder="1" applyAlignment="1"/>
    <xf numFmtId="3" fontId="4" fillId="2" borderId="0" xfId="0" applyNumberFormat="1" applyFont="1" applyFill="1" applyAlignment="1"/>
    <xf numFmtId="3" fontId="0" fillId="0" borderId="0" xfId="0" applyNumberFormat="1" applyAlignment="1"/>
    <xf numFmtId="0" fontId="21" fillId="6" borderId="10" xfId="0" applyFont="1" applyFill="1" applyBorder="1" applyAlignment="1">
      <alignment horizontal="left" vertical="center"/>
    </xf>
    <xf numFmtId="0" fontId="21" fillId="6" borderId="15" xfId="0" applyFont="1" applyFill="1" applyBorder="1" applyAlignment="1">
      <alignment horizontal="left" vertical="center"/>
    </xf>
    <xf numFmtId="0" fontId="6" fillId="8" borderId="14" xfId="0" applyFont="1" applyFill="1" applyBorder="1" applyAlignment="1"/>
    <xf numFmtId="0" fontId="0" fillId="6" borderId="0" xfId="0" applyFill="1" applyAlignment="1" applyProtection="1">
      <alignment horizontal="center"/>
      <protection locked="0"/>
    </xf>
    <xf numFmtId="0" fontId="0" fillId="6" borderId="0" xfId="0" applyFill="1" applyAlignment="1">
      <alignment horizontal="center"/>
    </xf>
    <xf numFmtId="3" fontId="13" fillId="8" borderId="2" xfId="0" applyNumberFormat="1" applyFont="1" applyFill="1" applyBorder="1" applyAlignment="1"/>
    <xf numFmtId="3" fontId="4" fillId="6" borderId="26" xfId="0" applyNumberFormat="1" applyFont="1" applyFill="1" applyBorder="1" applyAlignment="1"/>
    <xf numFmtId="3" fontId="13" fillId="6" borderId="0" xfId="0" applyNumberFormat="1" applyFont="1" applyFill="1" applyBorder="1" applyAlignment="1"/>
    <xf numFmtId="3" fontId="4" fillId="0" borderId="6" xfId="0" applyNumberFormat="1" applyFont="1" applyFill="1" applyBorder="1" applyAlignment="1" applyProtection="1">
      <protection locked="0"/>
    </xf>
    <xf numFmtId="3" fontId="4" fillId="0" borderId="3" xfId="0" applyNumberFormat="1" applyFont="1" applyFill="1" applyBorder="1" applyAlignment="1"/>
    <xf numFmtId="3" fontId="2" fillId="0" borderId="27" xfId="0" applyNumberFormat="1" applyFont="1" applyBorder="1" applyAlignment="1" applyProtection="1">
      <protection locked="0"/>
    </xf>
    <xf numFmtId="0" fontId="6" fillId="6" borderId="0" xfId="0" applyFont="1" applyFill="1"/>
    <xf numFmtId="167" fontId="6" fillId="6" borderId="0" xfId="0" applyNumberFormat="1" applyFont="1" applyFill="1"/>
    <xf numFmtId="3" fontId="2" fillId="0" borderId="3" xfId="0" applyNumberFormat="1" applyFont="1" applyFill="1" applyBorder="1" applyProtection="1">
      <protection locked="0"/>
    </xf>
    <xf numFmtId="0" fontId="5" fillId="2" borderId="7" xfId="0" applyFont="1" applyFill="1" applyBorder="1" applyAlignment="1" applyProtection="1">
      <alignment horizontal="center"/>
    </xf>
    <xf numFmtId="0" fontId="5" fillId="2" borderId="1" xfId="0" applyFont="1" applyFill="1" applyBorder="1" applyAlignment="1" applyProtection="1">
      <alignment horizontal="center"/>
    </xf>
    <xf numFmtId="0" fontId="5" fillId="2" borderId="0" xfId="0" applyFont="1" applyFill="1" applyBorder="1" applyAlignment="1" applyProtection="1">
      <alignment horizontal="center"/>
    </xf>
    <xf numFmtId="18" fontId="3" fillId="2" borderId="0" xfId="0" applyNumberFormat="1" applyFont="1" applyFill="1" applyAlignment="1" applyProtection="1">
      <alignment horizontal="center"/>
    </xf>
    <xf numFmtId="0" fontId="5" fillId="2" borderId="0" xfId="0" applyFont="1" applyFill="1" applyAlignment="1" applyProtection="1">
      <alignment horizontal="center"/>
    </xf>
    <xf numFmtId="0" fontId="5" fillId="2" borderId="9" xfId="0" applyFont="1" applyFill="1" applyBorder="1" applyAlignment="1" applyProtection="1">
      <alignment horizontal="center"/>
    </xf>
    <xf numFmtId="0" fontId="21" fillId="2" borderId="0" xfId="0" applyFont="1" applyFill="1" applyAlignment="1" applyProtection="1">
      <alignment horizontal="center"/>
    </xf>
    <xf numFmtId="168" fontId="4" fillId="0" borderId="21" xfId="0" applyNumberFormat="1" applyFont="1" applyFill="1" applyBorder="1" applyAlignment="1" applyProtection="1">
      <alignment horizontal="center"/>
      <protection locked="0"/>
    </xf>
    <xf numFmtId="168" fontId="4" fillId="0" borderId="24" xfId="0" applyNumberFormat="1" applyFont="1" applyFill="1" applyBorder="1" applyAlignment="1" applyProtection="1">
      <alignment horizontal="center"/>
      <protection locked="0"/>
    </xf>
    <xf numFmtId="0" fontId="5" fillId="6" borderId="0" xfId="0" applyFont="1" applyFill="1" applyBorder="1" applyAlignment="1" applyProtection="1">
      <alignment horizontal="center" wrapText="1"/>
    </xf>
    <xf numFmtId="0" fontId="4" fillId="0" borderId="28" xfId="0" applyFont="1" applyFill="1" applyBorder="1" applyAlignment="1" applyProtection="1"/>
    <xf numFmtId="0" fontId="4" fillId="0" borderId="30" xfId="0" applyFont="1" applyFill="1" applyBorder="1" applyAlignment="1" applyProtection="1"/>
    <xf numFmtId="0" fontId="4" fillId="0" borderId="21" xfId="0" applyFont="1" applyFill="1" applyBorder="1" applyAlignment="1" applyProtection="1"/>
    <xf numFmtId="0" fontId="4" fillId="0" borderId="22" xfId="0" applyFont="1" applyFill="1" applyBorder="1" applyAlignment="1" applyProtection="1"/>
    <xf numFmtId="0" fontId="5" fillId="7" borderId="19" xfId="0" applyFont="1" applyFill="1" applyBorder="1" applyAlignment="1" applyProtection="1">
      <alignment horizontal="center" wrapText="1"/>
    </xf>
    <xf numFmtId="0" fontId="5" fillId="7" borderId="20" xfId="0" applyFont="1" applyFill="1" applyBorder="1" applyAlignment="1">
      <alignment horizontal="center" wrapText="1"/>
    </xf>
    <xf numFmtId="49" fontId="2" fillId="0" borderId="28" xfId="7" applyNumberFormat="1" applyFont="1" applyFill="1" applyBorder="1" applyAlignment="1" applyProtection="1">
      <alignment horizontal="center"/>
      <protection locked="0"/>
    </xf>
    <xf numFmtId="49" fontId="2" fillId="0" borderId="29" xfId="7" applyNumberFormat="1" applyFont="1" applyFill="1" applyBorder="1" applyAlignment="1" applyProtection="1">
      <alignment horizontal="center"/>
      <protection locked="0"/>
    </xf>
    <xf numFmtId="0" fontId="3" fillId="2" borderId="0" xfId="0" applyFont="1" applyFill="1" applyAlignment="1">
      <alignment horizontal="center"/>
    </xf>
    <xf numFmtId="0" fontId="3" fillId="2" borderId="0" xfId="0" quotePrefix="1" applyFont="1" applyFill="1" applyAlignment="1">
      <alignment horizontal="center"/>
    </xf>
    <xf numFmtId="0" fontId="0" fillId="0" borderId="0" xfId="0" applyAlignment="1">
      <alignment horizontal="center"/>
    </xf>
    <xf numFmtId="0" fontId="3" fillId="2" borderId="0" xfId="0" applyFont="1" applyFill="1" applyAlignment="1" applyProtection="1">
      <alignment horizontal="center"/>
      <protection locked="0"/>
    </xf>
    <xf numFmtId="3" fontId="4" fillId="7" borderId="17" xfId="0" applyNumberFormat="1" applyFont="1" applyFill="1" applyBorder="1" applyAlignment="1"/>
    <xf numFmtId="3" fontId="4" fillId="7" borderId="18" xfId="0" applyNumberFormat="1" applyFont="1" applyFill="1" applyBorder="1" applyAlignment="1"/>
    <xf numFmtId="3" fontId="4" fillId="6" borderId="17" xfId="0" applyNumberFormat="1" applyFont="1" applyFill="1" applyBorder="1" applyAlignment="1"/>
    <xf numFmtId="3" fontId="4" fillId="6" borderId="18" xfId="0" applyNumberFormat="1" applyFont="1" applyFill="1" applyBorder="1" applyAlignment="1"/>
    <xf numFmtId="0" fontId="2" fillId="6" borderId="10" xfId="0" applyFont="1" applyFill="1" applyBorder="1" applyAlignment="1">
      <alignment horizontal="left" vertical="center"/>
    </xf>
    <xf numFmtId="0" fontId="4" fillId="6" borderId="10" xfId="0" applyFont="1" applyFill="1" applyBorder="1" applyAlignment="1">
      <alignment horizontal="left" vertical="center"/>
    </xf>
    <xf numFmtId="0" fontId="4" fillId="8" borderId="4" xfId="0" applyFont="1" applyFill="1" applyBorder="1" applyAlignment="1">
      <alignment wrapText="1"/>
    </xf>
    <xf numFmtId="0" fontId="4" fillId="8" borderId="12" xfId="0" applyFont="1" applyFill="1" applyBorder="1" applyAlignment="1">
      <alignment wrapText="1"/>
    </xf>
    <xf numFmtId="0" fontId="4" fillId="0" borderId="12" xfId="0" applyFont="1" applyBorder="1" applyAlignment="1">
      <alignment wrapText="1"/>
    </xf>
    <xf numFmtId="0" fontId="4" fillId="6" borderId="15" xfId="0" applyFont="1" applyFill="1" applyBorder="1" applyAlignment="1">
      <alignment horizontal="left" vertical="center"/>
    </xf>
    <xf numFmtId="0" fontId="4" fillId="8" borderId="1" xfId="0" applyFont="1" applyFill="1" applyBorder="1" applyAlignment="1">
      <alignment wrapText="1"/>
    </xf>
    <xf numFmtId="0" fontId="19" fillId="6" borderId="3" xfId="4" applyFont="1" applyFill="1" applyBorder="1" applyAlignment="1">
      <alignment horizontal="center"/>
    </xf>
    <xf numFmtId="18" fontId="19" fillId="6" borderId="0" xfId="4" applyNumberFormat="1" applyFont="1" applyFill="1" applyAlignment="1">
      <alignment horizontal="center"/>
    </xf>
    <xf numFmtId="0" fontId="19" fillId="6" borderId="0" xfId="4"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15" fillId="0" borderId="0" xfId="0" applyFont="1" applyAlignment="1">
      <alignment horizontal="center"/>
    </xf>
  </cellXfs>
  <cellStyles count="10">
    <cellStyle name="Comma 2" xfId="1"/>
    <cellStyle name="Comma 2 2" xfId="8"/>
    <cellStyle name="Currency" xfId="2" builtinId="4"/>
    <cellStyle name="Hyperlink" xfId="3" builtinId="8"/>
    <cellStyle name="Normal" xfId="0" builtinId="0"/>
    <cellStyle name="Normal 2" xfId="4"/>
    <cellStyle name="Normal 2 2" xfId="9"/>
    <cellStyle name="Normal 3" xfId="5"/>
    <cellStyle name="Normal 4" xfId="7"/>
    <cellStyle name="Normal_STEVEMA" xfId="6"/>
  </cellStyles>
  <dxfs count="8">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2"/>
        </patternFill>
      </fill>
    </dxf>
    <dxf>
      <font>
        <strike/>
        <condense val="0"/>
        <extend val="0"/>
      </font>
      <fill>
        <patternFill>
          <bgColor indexed="29"/>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ETITIVE%20GRANTS/Read%20to%20Achieve/FY%2007-08,%2008-09,%2009-10/Budget%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etitive%20Grants/Recruitment%20and%20Retention/FY%2007-08/Budgets/0010-66,%20Maplet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Instructions"/>
      <sheetName val="2-Cover Page"/>
      <sheetName val="3-Budget Detail"/>
      <sheetName val="4-Equipment"/>
      <sheetName val="5-Budget Summary"/>
      <sheetName val="6-Error Checking"/>
      <sheetName val="7-Rate Table"/>
      <sheetName val="Other"/>
      <sheetName val="Calculation Equipment"/>
      <sheetName val="Calculation Detail"/>
    </sheetNames>
    <sheetDataSet>
      <sheetData sheetId="0" refreshError="1"/>
      <sheetData sheetId="1" refreshError="1"/>
      <sheetData sheetId="2" refreshError="1"/>
      <sheetData sheetId="3" refreshError="1"/>
      <sheetData sheetId="4" refreshError="1"/>
      <sheetData sheetId="5" refreshError="1"/>
      <sheetData sheetId="6" refreshError="1">
        <row r="2">
          <cell r="A2" t="str">
            <v>0030</v>
          </cell>
          <cell r="B2" t="str">
            <v>ADAMS</v>
          </cell>
          <cell r="C2" t="str">
            <v>ADAMS COUNTY 14</v>
          </cell>
          <cell r="D2">
            <v>6.2800000000000009E-2</v>
          </cell>
        </row>
        <row r="3">
          <cell r="A3" t="str">
            <v>0100</v>
          </cell>
          <cell r="B3" t="str">
            <v>ALAMOSA</v>
          </cell>
          <cell r="C3" t="str">
            <v>ALAMOSA RE-11J</v>
          </cell>
          <cell r="D3">
            <v>2.1600000000000001E-2</v>
          </cell>
        </row>
        <row r="4">
          <cell r="A4" t="str">
            <v>0180</v>
          </cell>
          <cell r="B4" t="str">
            <v>ARAPAHOE</v>
          </cell>
          <cell r="C4" t="str">
            <v>ADAMS-ARAPAHOE 28J</v>
          </cell>
          <cell r="D4">
            <v>1.5900000000000001E-2</v>
          </cell>
        </row>
        <row r="5">
          <cell r="A5" t="str">
            <v>0220</v>
          </cell>
          <cell r="B5" t="str">
            <v>ARCHULETA</v>
          </cell>
          <cell r="C5" t="str">
            <v>ARCHULETA COUNTY 50 JT</v>
          </cell>
          <cell r="D5">
            <v>7.5499999999999998E-2</v>
          </cell>
        </row>
        <row r="6">
          <cell r="A6" t="str">
            <v>0230</v>
          </cell>
          <cell r="B6" t="str">
            <v>BACA</v>
          </cell>
          <cell r="C6" t="str">
            <v>WALSH RE-1</v>
          </cell>
          <cell r="D6">
            <v>2.7799999999999998E-2</v>
          </cell>
        </row>
        <row r="7">
          <cell r="A7" t="str">
            <v>0260</v>
          </cell>
          <cell r="B7" t="str">
            <v>BACA</v>
          </cell>
          <cell r="C7" t="str">
            <v>VILAS RE-5</v>
          </cell>
          <cell r="D7">
            <v>2.3E-3</v>
          </cell>
        </row>
        <row r="8">
          <cell r="A8" t="str">
            <v>0290</v>
          </cell>
          <cell r="B8" t="str">
            <v>BENT</v>
          </cell>
          <cell r="C8" t="str">
            <v>LAS ANIMAS RE-1</v>
          </cell>
          <cell r="D8">
            <v>9.0999999999999998E-2</v>
          </cell>
        </row>
        <row r="9">
          <cell r="A9" t="str">
            <v>0510</v>
          </cell>
          <cell r="B9" t="str">
            <v>CHEYENNE</v>
          </cell>
          <cell r="C9" t="str">
            <v>KIT CARSON R-1</v>
          </cell>
          <cell r="D9">
            <v>0</v>
          </cell>
        </row>
        <row r="10">
          <cell r="A10" t="str">
            <v>0580</v>
          </cell>
          <cell r="B10" t="str">
            <v>CONEJOS</v>
          </cell>
          <cell r="C10" t="str">
            <v>SOUTH CONEJOS RE-10</v>
          </cell>
          <cell r="D10">
            <v>2.07E-2</v>
          </cell>
        </row>
        <row r="11">
          <cell r="A11" t="str">
            <v>0770</v>
          </cell>
          <cell r="B11" t="str">
            <v>CROWLEY</v>
          </cell>
          <cell r="C11" t="str">
            <v>CROWLEY COUNTY RE-1J</v>
          </cell>
          <cell r="D11">
            <v>1.6399999999999998E-2</v>
          </cell>
        </row>
        <row r="12">
          <cell r="A12" t="str">
            <v>0870</v>
          </cell>
          <cell r="B12" t="str">
            <v>DELTA</v>
          </cell>
          <cell r="C12" t="str">
            <v>DELTA 50J</v>
          </cell>
          <cell r="D12">
            <v>3.1099999999999999E-2</v>
          </cell>
        </row>
        <row r="13">
          <cell r="A13" t="str">
            <v>0880</v>
          </cell>
          <cell r="B13" t="str">
            <v>DENVER</v>
          </cell>
          <cell r="C13" t="str">
            <v>DENVER COUNTY 1</v>
          </cell>
          <cell r="D13">
            <v>4.6699999999999998E-2</v>
          </cell>
        </row>
        <row r="14">
          <cell r="A14" t="str">
            <v>0890</v>
          </cell>
          <cell r="B14" t="str">
            <v>DOLORES</v>
          </cell>
          <cell r="C14" t="str">
            <v>DOLORES RE-2</v>
          </cell>
          <cell r="D14">
            <v>4.1100000000000005E-2</v>
          </cell>
        </row>
        <row r="15">
          <cell r="A15" t="str">
            <v>0960</v>
          </cell>
          <cell r="B15" t="str">
            <v>ELBERT</v>
          </cell>
          <cell r="C15" t="str">
            <v>AGATE 300</v>
          </cell>
          <cell r="D15">
            <v>4.4400000000000002E-2</v>
          </cell>
        </row>
        <row r="16">
          <cell r="A16" t="str">
            <v>0980</v>
          </cell>
          <cell r="B16" t="str">
            <v>EL PASO</v>
          </cell>
          <cell r="C16" t="str">
            <v>HARRISON 2</v>
          </cell>
          <cell r="D16">
            <v>5.0999999999999997E-2</v>
          </cell>
        </row>
        <row r="17">
          <cell r="A17" t="str">
            <v>0990</v>
          </cell>
          <cell r="B17" t="str">
            <v>EL PASO</v>
          </cell>
          <cell r="C17" t="str">
            <v>WIDEFIELD 3</v>
          </cell>
          <cell r="D17">
            <v>4.5100000000000001E-2</v>
          </cell>
        </row>
        <row r="18">
          <cell r="A18" t="str">
            <v>1010</v>
          </cell>
          <cell r="B18" t="str">
            <v>EL PASO</v>
          </cell>
          <cell r="C18" t="str">
            <v>COLORADO SPRINGS 11</v>
          </cell>
          <cell r="D18">
            <v>7.7600000000000002E-2</v>
          </cell>
        </row>
        <row r="19">
          <cell r="A19" t="str">
            <v>1050</v>
          </cell>
          <cell r="B19" t="str">
            <v>EL PASO</v>
          </cell>
          <cell r="C19" t="str">
            <v>ELLICOTT 22</v>
          </cell>
          <cell r="D19">
            <v>3.5900000000000001E-2</v>
          </cell>
        </row>
        <row r="20">
          <cell r="A20" t="str">
            <v>1150</v>
          </cell>
          <cell r="B20" t="str">
            <v>FREMONT</v>
          </cell>
          <cell r="C20" t="str">
            <v>FLORENCE RE-2</v>
          </cell>
          <cell r="D20">
            <v>2.0499999999999997E-2</v>
          </cell>
        </row>
        <row r="21">
          <cell r="A21" t="str">
            <v>1160</v>
          </cell>
          <cell r="B21" t="str">
            <v>FREMONT</v>
          </cell>
          <cell r="C21" t="str">
            <v>COTOPAXI RE-3</v>
          </cell>
          <cell r="D21">
            <v>1.6299999999999999E-2</v>
          </cell>
        </row>
        <row r="22">
          <cell r="A22" t="str">
            <v>1180</v>
          </cell>
          <cell r="B22" t="str">
            <v>GARFIELD</v>
          </cell>
          <cell r="C22" t="str">
            <v>ROARING FORK RE-1</v>
          </cell>
          <cell r="D22">
            <v>1.84E-2</v>
          </cell>
        </row>
        <row r="23">
          <cell r="A23" t="str">
            <v>1400</v>
          </cell>
          <cell r="B23" t="str">
            <v>HUERFANO</v>
          </cell>
          <cell r="C23" t="str">
            <v>LA VETA RE-2</v>
          </cell>
          <cell r="D23">
            <v>2.29E-2</v>
          </cell>
        </row>
        <row r="24">
          <cell r="A24" t="str">
            <v>1490</v>
          </cell>
          <cell r="B24" t="str">
            <v>KIT CARSON</v>
          </cell>
          <cell r="C24" t="str">
            <v>BETHUNE R-5</v>
          </cell>
          <cell r="D24">
            <v>7.000000000000001E-4</v>
          </cell>
        </row>
        <row r="25">
          <cell r="A25" t="str">
            <v>1510</v>
          </cell>
          <cell r="B25" t="str">
            <v>LAKE</v>
          </cell>
          <cell r="C25" t="str">
            <v>LAKE COUNTY R-1</v>
          </cell>
          <cell r="D25">
            <v>1.46E-2</v>
          </cell>
        </row>
        <row r="26">
          <cell r="A26" t="str">
            <v>1540</v>
          </cell>
          <cell r="B26" t="str">
            <v>LA PLATA</v>
          </cell>
          <cell r="C26" t="str">
            <v>IGNACIO 11JT</v>
          </cell>
          <cell r="D26">
            <v>9.0999999999999998E-2</v>
          </cell>
        </row>
        <row r="27">
          <cell r="A27" t="str">
            <v>1580</v>
          </cell>
          <cell r="B27" t="str">
            <v>LAS ANIMAS</v>
          </cell>
          <cell r="C27" t="str">
            <v>TRINIDAD 1</v>
          </cell>
          <cell r="D27">
            <v>3.6699999999999997E-2</v>
          </cell>
        </row>
        <row r="28">
          <cell r="A28" t="str">
            <v>1750</v>
          </cell>
          <cell r="B28" t="str">
            <v>LAS ANIMAS</v>
          </cell>
          <cell r="C28" t="str">
            <v>BRANSON RE-82</v>
          </cell>
          <cell r="D28">
            <v>5.9999999999999995E-4</v>
          </cell>
        </row>
        <row r="29">
          <cell r="A29" t="str">
            <v>1780</v>
          </cell>
          <cell r="B29" t="str">
            <v>LINCOLN</v>
          </cell>
          <cell r="C29" t="str">
            <v>GENOA-HUGO C113</v>
          </cell>
          <cell r="D29">
            <v>4.41E-2</v>
          </cell>
        </row>
        <row r="30">
          <cell r="A30" t="str">
            <v>1850</v>
          </cell>
          <cell r="B30" t="str">
            <v>LOGAN</v>
          </cell>
          <cell r="C30" t="str">
            <v>FRENCHMAN RE-3</v>
          </cell>
          <cell r="D30">
            <v>9.0999999999999998E-2</v>
          </cell>
        </row>
        <row r="31">
          <cell r="A31" t="str">
            <v>2000</v>
          </cell>
          <cell r="B31" t="str">
            <v>MESA</v>
          </cell>
          <cell r="C31" t="str">
            <v>MESA COUNTY VALLEY 51</v>
          </cell>
          <cell r="D31">
            <v>2.8199999999999999E-2</v>
          </cell>
        </row>
        <row r="32">
          <cell r="A32" t="str">
            <v>2010</v>
          </cell>
          <cell r="B32" t="str">
            <v>MINERAL</v>
          </cell>
          <cell r="C32" t="str">
            <v>CREEDE CONSOLDIATED 1</v>
          </cell>
          <cell r="D32">
            <v>2.29E-2</v>
          </cell>
        </row>
        <row r="33">
          <cell r="A33" t="str">
            <v>2035</v>
          </cell>
          <cell r="B33" t="str">
            <v>MONTEZUMA</v>
          </cell>
          <cell r="C33" t="str">
            <v>MONTEZUMA-CORTEZ RE-1</v>
          </cell>
          <cell r="D33">
            <v>1.77E-2</v>
          </cell>
        </row>
        <row r="34">
          <cell r="A34" t="str">
            <v>2070</v>
          </cell>
          <cell r="B34" t="str">
            <v>MONTEZUMA</v>
          </cell>
          <cell r="C34" t="str">
            <v>MANCOS RE-6</v>
          </cell>
          <cell r="D34">
            <v>4.8499999999999995E-2</v>
          </cell>
        </row>
        <row r="35">
          <cell r="A35" t="str">
            <v>2180</v>
          </cell>
          <cell r="B35" t="str">
            <v>MONTROSE</v>
          </cell>
          <cell r="C35" t="str">
            <v>MONROSE COUNTY RE-1</v>
          </cell>
          <cell r="D35">
            <v>1.6200000000000003E-2</v>
          </cell>
        </row>
        <row r="36">
          <cell r="A36" t="str">
            <v>2190</v>
          </cell>
          <cell r="B36" t="str">
            <v>MONTROSE</v>
          </cell>
          <cell r="C36" t="str">
            <v>WEST END RE-2</v>
          </cell>
          <cell r="D36">
            <v>7.2499999999999995E-2</v>
          </cell>
        </row>
        <row r="37">
          <cell r="A37" t="str">
            <v>2405</v>
          </cell>
          <cell r="B37" t="str">
            <v>MORGAN</v>
          </cell>
          <cell r="C37" t="str">
            <v>FORT MORGAN RE-3</v>
          </cell>
          <cell r="D37">
            <v>6.4500000000000002E-2</v>
          </cell>
        </row>
        <row r="38">
          <cell r="A38" t="str">
            <v>2515</v>
          </cell>
          <cell r="B38" t="str">
            <v>MORGAN</v>
          </cell>
          <cell r="C38" t="str">
            <v>WIGGINS RE-50J</v>
          </cell>
          <cell r="D38">
            <v>9.0999999999999998E-2</v>
          </cell>
        </row>
        <row r="39">
          <cell r="A39" t="str">
            <v>2520</v>
          </cell>
          <cell r="B39" t="str">
            <v>OTERO</v>
          </cell>
          <cell r="C39" t="str">
            <v>EAST OTERO R-1</v>
          </cell>
          <cell r="D39">
            <v>6.4299999999999996E-2</v>
          </cell>
        </row>
        <row r="40">
          <cell r="A40" t="str">
            <v>2535</v>
          </cell>
          <cell r="B40" t="str">
            <v>OTERO</v>
          </cell>
          <cell r="C40" t="str">
            <v>MANZANOLA 3J</v>
          </cell>
          <cell r="D40">
            <v>3.1600000000000003E-2</v>
          </cell>
        </row>
        <row r="41">
          <cell r="A41" t="str">
            <v>2620</v>
          </cell>
          <cell r="B41" t="str">
            <v>PHILLIPS</v>
          </cell>
          <cell r="C41" t="str">
            <v>HOLYOKE RE-1J</v>
          </cell>
          <cell r="D41">
            <v>5.6799999999999996E-2</v>
          </cell>
        </row>
        <row r="42">
          <cell r="A42" t="str">
            <v>2660</v>
          </cell>
          <cell r="B42" t="str">
            <v>PROWERS</v>
          </cell>
          <cell r="C42" t="str">
            <v>LAMAR RE-2</v>
          </cell>
          <cell r="D42">
            <v>4.2099999999999999E-2</v>
          </cell>
        </row>
        <row r="43">
          <cell r="A43" t="str">
            <v>2690</v>
          </cell>
          <cell r="B43" t="str">
            <v>PUEBLO</v>
          </cell>
          <cell r="C43" t="str">
            <v>PUEBLO CITY 60</v>
          </cell>
          <cell r="D43">
            <v>6.4199999999999993E-2</v>
          </cell>
        </row>
        <row r="44">
          <cell r="A44" t="str">
            <v>2730</v>
          </cell>
          <cell r="B44" t="str">
            <v>RIO GRANDE</v>
          </cell>
          <cell r="C44" t="str">
            <v>DEL NORTE C-7</v>
          </cell>
          <cell r="D44">
            <v>2.8999999999999998E-2</v>
          </cell>
        </row>
        <row r="45">
          <cell r="A45" t="str">
            <v>2740</v>
          </cell>
          <cell r="B45" t="str">
            <v>RIO GRANDE</v>
          </cell>
          <cell r="C45" t="str">
            <v>MONTE VISTA C-8</v>
          </cell>
          <cell r="D45">
            <v>2.6499999999999999E-2</v>
          </cell>
        </row>
        <row r="46">
          <cell r="A46" t="str">
            <v>2750</v>
          </cell>
          <cell r="B46" t="str">
            <v>RIO GRANDE</v>
          </cell>
          <cell r="C46" t="str">
            <v>SARGENT RE-33J</v>
          </cell>
          <cell r="D46">
            <v>3.9000000000000003E-3</v>
          </cell>
        </row>
        <row r="47">
          <cell r="A47" t="str">
            <v>2790</v>
          </cell>
          <cell r="B47" t="str">
            <v>SAGUACHE</v>
          </cell>
          <cell r="C47" t="str">
            <v>MOUNTAIN VALLEY RE-1</v>
          </cell>
          <cell r="D47">
            <v>9.0999999999999998E-2</v>
          </cell>
        </row>
        <row r="48">
          <cell r="A48" t="str">
            <v>2800</v>
          </cell>
          <cell r="B48" t="str">
            <v>SAGUACHE</v>
          </cell>
          <cell r="C48" t="str">
            <v>MOFFAT 2</v>
          </cell>
          <cell r="D48">
            <v>9.0999999999999998E-2</v>
          </cell>
        </row>
        <row r="49">
          <cell r="A49" t="str">
            <v>2820</v>
          </cell>
          <cell r="B49" t="str">
            <v>SAN JUAN</v>
          </cell>
          <cell r="C49" t="str">
            <v>SILVERTON 1</v>
          </cell>
          <cell r="D49">
            <v>9.0999999999999998E-2</v>
          </cell>
        </row>
        <row r="50">
          <cell r="A50" t="str">
            <v>2865</v>
          </cell>
          <cell r="B50" t="str">
            <v>SEDGWICK</v>
          </cell>
          <cell r="C50" t="str">
            <v>PLATTE VALLEY RE-3</v>
          </cell>
          <cell r="D50">
            <v>0</v>
          </cell>
        </row>
        <row r="51">
          <cell r="A51" t="str">
            <v>3120</v>
          </cell>
          <cell r="B51" t="str">
            <v>WELD</v>
          </cell>
          <cell r="C51" t="str">
            <v>GREELEY 6</v>
          </cell>
          <cell r="D51">
            <v>4.2199999999999994E-2</v>
          </cell>
        </row>
        <row r="52">
          <cell r="A52" t="str">
            <v>3145</v>
          </cell>
          <cell r="B52" t="str">
            <v>WELD</v>
          </cell>
          <cell r="C52" t="str">
            <v>AULT-HIGHLAND RE-9</v>
          </cell>
          <cell r="D52">
            <v>6.7500000000000004E-2</v>
          </cell>
        </row>
        <row r="53">
          <cell r="A53" t="str">
            <v>3148</v>
          </cell>
          <cell r="B53" t="str">
            <v>WELD</v>
          </cell>
          <cell r="C53" t="str">
            <v>PAWNEE RE-12</v>
          </cell>
          <cell r="D53">
            <v>6.8000000000000005E-3</v>
          </cell>
        </row>
        <row r="54">
          <cell r="A54" t="str">
            <v>3200</v>
          </cell>
          <cell r="B54" t="str">
            <v>YUMA</v>
          </cell>
          <cell r="C54" t="str">
            <v>YUMA 1</v>
          </cell>
          <cell r="D54">
            <v>3.8399999999999997E-2</v>
          </cell>
        </row>
        <row r="55">
          <cell r="A55" t="str">
            <v>3220</v>
          </cell>
          <cell r="B55" t="str">
            <v>YUMA</v>
          </cell>
          <cell r="C55" t="str">
            <v>IDALIA RJ-3</v>
          </cell>
          <cell r="D55">
            <v>9.0999999999999998E-2</v>
          </cell>
        </row>
        <row r="56">
          <cell r="A56" t="str">
            <v>9025</v>
          </cell>
          <cell r="C56" t="str">
            <v>EAST CENTRAL BOCES</v>
          </cell>
          <cell r="D56">
            <v>9.0999999999999998E-2</v>
          </cell>
        </row>
      </sheetData>
      <sheetData sheetId="7" refreshError="1">
        <row r="5">
          <cell r="A5" t="str">
            <v>Year1</v>
          </cell>
        </row>
        <row r="6">
          <cell r="A6" t="str">
            <v>Year2</v>
          </cell>
        </row>
        <row r="7">
          <cell r="A7" t="str">
            <v>Year3</v>
          </cell>
        </row>
      </sheetData>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Instructions"/>
      <sheetName val="2-Cover Page"/>
      <sheetName val="3-Budget Detail"/>
      <sheetName val="4-Budget Summary"/>
      <sheetName val="5-Annual Financial Report"/>
      <sheetName val="6-District Code Table"/>
      <sheetName val="7-Error Checking"/>
      <sheetName val="List Data"/>
      <sheetName val="Calculation Detail"/>
      <sheetName val="Indirect Rate FY 07-08"/>
      <sheetName val="AFR Variance"/>
    </sheetNames>
    <sheetDataSet>
      <sheetData sheetId="0" refreshError="1"/>
      <sheetData sheetId="1"/>
      <sheetData sheetId="2" refreshError="1"/>
      <sheetData sheetId="3"/>
      <sheetData sheetId="4"/>
      <sheetData sheetId="5" refreshError="1"/>
      <sheetData sheetId="6" refreshError="1"/>
      <sheetData sheetId="7">
        <row r="11">
          <cell r="C11" t="str">
            <v>Instructional Program</v>
          </cell>
        </row>
        <row r="12">
          <cell r="C12" t="str">
            <v>Support Program</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lectronic_budget@cde.state.co.us" TargetMode="External"/><Relationship Id="rId1" Type="http://schemas.openxmlformats.org/officeDocument/2006/relationships/hyperlink" Target="mailto:CompetitiveGrants@cde.state.co.u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ompetitiveGrants@cde.state.co.u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FF0000"/>
  </sheetPr>
  <dimension ref="A1:G69"/>
  <sheetViews>
    <sheetView topLeftCell="A19" workbookViewId="0">
      <selection activeCell="A3" sqref="A3"/>
    </sheetView>
  </sheetViews>
  <sheetFormatPr defaultRowHeight="12.75"/>
  <cols>
    <col min="1" max="1" width="130.5703125" style="186" customWidth="1"/>
    <col min="2" max="16384" width="9.140625" style="88"/>
  </cols>
  <sheetData>
    <row r="1" spans="1:7" ht="18.75">
      <c r="A1" s="185" t="s">
        <v>415</v>
      </c>
    </row>
    <row r="2" spans="1:7" ht="15.75">
      <c r="A2" s="185" t="s">
        <v>417</v>
      </c>
    </row>
    <row r="3" spans="1:7" ht="31.5">
      <c r="A3" s="229" t="s">
        <v>484</v>
      </c>
      <c r="B3" s="184"/>
      <c r="C3" s="184"/>
      <c r="D3" s="184"/>
      <c r="E3" s="184"/>
      <c r="F3" s="184"/>
      <c r="G3" s="184"/>
    </row>
    <row r="4" spans="1:7" ht="15.75">
      <c r="A4" s="185" t="s">
        <v>416</v>
      </c>
    </row>
    <row r="5" spans="1:7" ht="15">
      <c r="A5" s="187"/>
    </row>
    <row r="6" spans="1:7">
      <c r="A6" s="189" t="s">
        <v>457</v>
      </c>
    </row>
    <row r="7" spans="1:7" ht="18">
      <c r="A7" s="190" t="s">
        <v>456</v>
      </c>
    </row>
    <row r="8" spans="1:7" ht="18">
      <c r="A8" s="190" t="s">
        <v>455</v>
      </c>
    </row>
    <row r="10" spans="1:7" s="191" customFormat="1" ht="15">
      <c r="A10" s="187" t="s">
        <v>418</v>
      </c>
    </row>
    <row r="11" spans="1:7" s="191" customFormat="1" ht="15">
      <c r="A11" s="187" t="s">
        <v>419</v>
      </c>
    </row>
    <row r="12" spans="1:7" s="191" customFormat="1" ht="15">
      <c r="A12" s="187"/>
    </row>
    <row r="13" spans="1:7" s="191" customFormat="1" ht="30.75">
      <c r="A13" s="187" t="s">
        <v>458</v>
      </c>
    </row>
    <row r="14" spans="1:7" s="191" customFormat="1" ht="15">
      <c r="A14" s="187" t="s">
        <v>454</v>
      </c>
    </row>
    <row r="15" spans="1:7" s="191" customFormat="1" ht="15">
      <c r="A15" s="187" t="s">
        <v>462</v>
      </c>
    </row>
    <row r="17" spans="1:1" ht="20.25">
      <c r="A17" s="199" t="s">
        <v>449</v>
      </c>
    </row>
    <row r="18" spans="1:1" s="193" customFormat="1" ht="18">
      <c r="A18" s="192" t="s">
        <v>432</v>
      </c>
    </row>
    <row r="19" spans="1:1" s="193" customFormat="1" ht="18">
      <c r="A19" s="192" t="s">
        <v>420</v>
      </c>
    </row>
    <row r="20" spans="1:1" s="193" customFormat="1" ht="18">
      <c r="A20" s="192" t="s">
        <v>421</v>
      </c>
    </row>
    <row r="21" spans="1:1" s="193" customFormat="1" ht="18">
      <c r="A21" s="192" t="s">
        <v>422</v>
      </c>
    </row>
    <row r="22" spans="1:1" s="193" customFormat="1" ht="18">
      <c r="A22" s="192" t="s">
        <v>423</v>
      </c>
    </row>
    <row r="23" spans="1:1" s="193" customFormat="1" ht="18">
      <c r="A23" s="192" t="s">
        <v>426</v>
      </c>
    </row>
    <row r="24" spans="1:1" s="193" customFormat="1" ht="18">
      <c r="A24" s="194" t="s">
        <v>424</v>
      </c>
    </row>
    <row r="25" spans="1:1" s="193" customFormat="1" ht="18">
      <c r="A25" s="192" t="s">
        <v>425</v>
      </c>
    </row>
    <row r="26" spans="1:1" s="193" customFormat="1" ht="18">
      <c r="A26" s="192" t="s">
        <v>427</v>
      </c>
    </row>
    <row r="27" spans="1:1" s="193" customFormat="1" ht="18">
      <c r="A27" s="192" t="s">
        <v>428</v>
      </c>
    </row>
    <row r="28" spans="1:1" s="193" customFormat="1" ht="18">
      <c r="A28" s="192" t="s">
        <v>429</v>
      </c>
    </row>
    <row r="29" spans="1:1" s="193" customFormat="1" ht="18">
      <c r="A29" s="192" t="s">
        <v>430</v>
      </c>
    </row>
    <row r="30" spans="1:1" s="193" customFormat="1" ht="18">
      <c r="A30" s="192" t="s">
        <v>433</v>
      </c>
    </row>
    <row r="31" spans="1:1" s="193" customFormat="1" ht="18">
      <c r="A31" s="192" t="s">
        <v>431</v>
      </c>
    </row>
    <row r="33" spans="1:1" ht="20.25">
      <c r="A33" s="198" t="s">
        <v>434</v>
      </c>
    </row>
    <row r="35" spans="1:1" s="193" customFormat="1" ht="18">
      <c r="A35" s="188" t="s">
        <v>435</v>
      </c>
    </row>
    <row r="36" spans="1:1" s="193" customFormat="1" ht="18">
      <c r="A36" s="188" t="s">
        <v>436</v>
      </c>
    </row>
    <row r="37" spans="1:1" s="193" customFormat="1" ht="18">
      <c r="A37" s="188" t="s">
        <v>437</v>
      </c>
    </row>
    <row r="38" spans="1:1" s="193" customFormat="1" ht="18">
      <c r="A38" s="188" t="s">
        <v>438</v>
      </c>
    </row>
    <row r="40" spans="1:1" ht="20.25">
      <c r="A40" s="197" t="s">
        <v>439</v>
      </c>
    </row>
    <row r="41" spans="1:1" ht="36">
      <c r="A41" s="188" t="s">
        <v>441</v>
      </c>
    </row>
    <row r="42" spans="1:1" ht="18">
      <c r="A42" s="188" t="s">
        <v>440</v>
      </c>
    </row>
    <row r="43" spans="1:1" ht="18">
      <c r="A43" s="188" t="s">
        <v>442</v>
      </c>
    </row>
    <row r="44" spans="1:1" ht="18">
      <c r="A44" s="188" t="s">
        <v>443</v>
      </c>
    </row>
    <row r="45" spans="1:1" ht="18">
      <c r="A45" s="188" t="s">
        <v>444</v>
      </c>
    </row>
    <row r="47" spans="1:1" ht="20.25">
      <c r="A47" s="197" t="s">
        <v>445</v>
      </c>
    </row>
    <row r="48" spans="1:1" ht="18">
      <c r="A48" s="196" t="s">
        <v>446</v>
      </c>
    </row>
    <row r="49" spans="1:1" ht="18">
      <c r="A49" s="196" t="s">
        <v>460</v>
      </c>
    </row>
    <row r="50" spans="1:1" ht="39" customHeight="1">
      <c r="A50" s="196" t="s">
        <v>461</v>
      </c>
    </row>
    <row r="51" spans="1:1" ht="36">
      <c r="A51" s="196" t="s">
        <v>459</v>
      </c>
    </row>
    <row r="52" spans="1:1" ht="36">
      <c r="A52" s="196" t="s">
        <v>463</v>
      </c>
    </row>
    <row r="53" spans="1:1" ht="36">
      <c r="A53" s="196" t="s">
        <v>464</v>
      </c>
    </row>
    <row r="54" spans="1:1" ht="18">
      <c r="A54" s="196"/>
    </row>
    <row r="56" spans="1:1" ht="20.25">
      <c r="A56" s="197" t="s">
        <v>452</v>
      </c>
    </row>
    <row r="57" spans="1:1" ht="41.25" customHeight="1">
      <c r="A57" s="188" t="s">
        <v>453</v>
      </c>
    </row>
    <row r="58" spans="1:1" ht="26.25" customHeight="1">
      <c r="A58" s="188"/>
    </row>
    <row r="60" spans="1:1" ht="20.25">
      <c r="A60" s="197" t="s">
        <v>447</v>
      </c>
    </row>
    <row r="61" spans="1:1" ht="18">
      <c r="A61" s="188" t="s">
        <v>446</v>
      </c>
    </row>
    <row r="62" spans="1:1" ht="36">
      <c r="A62" s="188" t="s">
        <v>448</v>
      </c>
    </row>
    <row r="63" spans="1:1" ht="36">
      <c r="A63" s="188" t="s">
        <v>466</v>
      </c>
    </row>
    <row r="65" spans="1:1" ht="20.25">
      <c r="A65" s="198" t="s">
        <v>450</v>
      </c>
    </row>
    <row r="66" spans="1:1" ht="36">
      <c r="A66" s="195" t="s">
        <v>451</v>
      </c>
    </row>
    <row r="67" spans="1:1" ht="18">
      <c r="A67" s="188" t="s">
        <v>465</v>
      </c>
    </row>
    <row r="69" spans="1:1" ht="40.5">
      <c r="A69" s="230" t="s">
        <v>483</v>
      </c>
    </row>
  </sheetData>
  <hyperlinks>
    <hyperlink ref="A7" r:id="rId1"/>
    <hyperlink ref="A8" r:id="rId2"/>
  </hyperlinks>
  <pageMargins left="0.1" right="0.1" top="0.1" bottom="0.1" header="0.3" footer="0.3"/>
  <pageSetup orientation="portrait" r:id="rId3"/>
</worksheet>
</file>

<file path=xl/worksheets/sheet10.xml><?xml version="1.0" encoding="utf-8"?>
<worksheet xmlns="http://schemas.openxmlformats.org/spreadsheetml/2006/main" xmlns:r="http://schemas.openxmlformats.org/officeDocument/2006/relationships">
  <sheetPr>
    <tabColor rgb="FFFFFF00"/>
  </sheetPr>
  <dimension ref="A1:XFC49"/>
  <sheetViews>
    <sheetView workbookViewId="0">
      <selection activeCell="C7" sqref="C7"/>
    </sheetView>
  </sheetViews>
  <sheetFormatPr defaultColWidth="9.140625" defaultRowHeight="0" customHeight="1" zeroHeight="1"/>
  <cols>
    <col min="1" max="1" width="5.7109375" customWidth="1"/>
    <col min="2" max="2" width="49" customWidth="1"/>
    <col min="3" max="3" width="14.140625" style="59" customWidth="1"/>
    <col min="4" max="4" width="60.42578125" style="59" customWidth="1"/>
    <col min="5" max="7" width="0" hidden="1" customWidth="1"/>
    <col min="8" max="16382" width="9.140625" customWidth="1"/>
    <col min="16383" max="16383" width="8.7109375" customWidth="1"/>
    <col min="16384" max="16384" width="4.28515625" hidden="1" customWidth="1"/>
  </cols>
  <sheetData>
    <row r="1" spans="1:4" ht="15.75" customHeight="1">
      <c r="A1" s="17"/>
      <c r="B1" s="232" t="s">
        <v>79</v>
      </c>
      <c r="C1" s="232"/>
      <c r="D1" s="232"/>
    </row>
    <row r="2" spans="1:4" ht="15.75" customHeight="1">
      <c r="A2" s="105"/>
      <c r="B2" s="233" t="s">
        <v>413</v>
      </c>
      <c r="C2" s="232"/>
      <c r="D2" s="232"/>
    </row>
    <row r="3" spans="1:4" ht="15.75" customHeight="1">
      <c r="A3" s="105"/>
      <c r="B3" s="234" t="s">
        <v>407</v>
      </c>
      <c r="C3" s="298"/>
      <c r="D3" s="298"/>
    </row>
    <row r="4" spans="1:4" ht="15.75" customHeight="1">
      <c r="A4" s="67"/>
      <c r="B4" s="69">
        <f>'2-Cover Page'!C5</f>
        <v>0</v>
      </c>
      <c r="C4" s="20"/>
      <c r="D4" s="20"/>
    </row>
    <row r="5" spans="1:4" ht="12.75" customHeight="1">
      <c r="A5" s="21" t="s">
        <v>34</v>
      </c>
      <c r="B5" s="68" t="s">
        <v>35</v>
      </c>
      <c r="C5" s="74"/>
      <c r="D5" s="238" t="s">
        <v>382</v>
      </c>
    </row>
    <row r="6" spans="1:4" s="133" customFormat="1" ht="15.75" customHeight="1">
      <c r="A6" s="336" t="s">
        <v>399</v>
      </c>
      <c r="B6" s="340"/>
      <c r="C6" s="157">
        <f>'YEAR 2 BUDGET'!C6</f>
        <v>0</v>
      </c>
      <c r="D6" s="134"/>
    </row>
    <row r="7" spans="1:4" s="133" customFormat="1" ht="15.75" customHeight="1">
      <c r="A7" s="179" t="s">
        <v>395</v>
      </c>
      <c r="B7" s="179"/>
      <c r="C7" s="181">
        <f>'YEAR 2 BUDGET'!C7</f>
        <v>0</v>
      </c>
      <c r="D7" s="131" t="s">
        <v>392</v>
      </c>
    </row>
    <row r="8" spans="1:4" s="133" customFormat="1" ht="15.75" customHeight="1">
      <c r="A8" s="135" t="s">
        <v>396</v>
      </c>
      <c r="B8" s="135"/>
      <c r="C8" s="157">
        <f>'YEAR 2 BUDGET'!C8</f>
        <v>0</v>
      </c>
      <c r="D8" s="134"/>
    </row>
    <row r="9" spans="1:4" ht="15.75" customHeight="1">
      <c r="A9" s="55" t="s">
        <v>57</v>
      </c>
      <c r="B9" s="20"/>
      <c r="C9" s="337"/>
      <c r="D9" s="339"/>
    </row>
    <row r="10" spans="1:4" ht="30" customHeight="1">
      <c r="A10" s="23">
        <v>1</v>
      </c>
      <c r="B10" s="24" t="s">
        <v>37</v>
      </c>
      <c r="C10" s="118"/>
      <c r="D10" s="243"/>
    </row>
    <row r="11" spans="1:4" ht="30" customHeight="1">
      <c r="A11" s="23">
        <v>2</v>
      </c>
      <c r="B11" s="24" t="s">
        <v>38</v>
      </c>
      <c r="C11" s="118"/>
      <c r="D11" s="243"/>
    </row>
    <row r="12" spans="1:4" ht="30" customHeight="1">
      <c r="A12" s="23">
        <v>3</v>
      </c>
      <c r="B12" s="25" t="s">
        <v>39</v>
      </c>
      <c r="C12" s="118"/>
      <c r="D12" s="243"/>
    </row>
    <row r="13" spans="1:4" ht="30" customHeight="1">
      <c r="A13" s="23">
        <v>4</v>
      </c>
      <c r="B13" s="25" t="s">
        <v>40</v>
      </c>
      <c r="C13" s="118"/>
      <c r="D13" s="243"/>
    </row>
    <row r="14" spans="1:4" ht="30" customHeight="1">
      <c r="A14" s="23">
        <v>5</v>
      </c>
      <c r="B14" s="25" t="s">
        <v>41</v>
      </c>
      <c r="C14" s="118"/>
      <c r="D14" s="243"/>
    </row>
    <row r="15" spans="1:4" ht="30" customHeight="1">
      <c r="A15" s="23">
        <v>6</v>
      </c>
      <c r="B15" s="25" t="s">
        <v>42</v>
      </c>
      <c r="C15" s="118"/>
      <c r="D15" s="243"/>
    </row>
    <row r="16" spans="1:4" ht="30" customHeight="1" thickBot="1">
      <c r="A16" s="23">
        <v>7</v>
      </c>
      <c r="B16" s="26" t="s">
        <v>43</v>
      </c>
      <c r="C16" s="113">
        <f t="shared" ref="C16" si="0">SUM(C10:C15)</f>
        <v>0</v>
      </c>
      <c r="D16" s="266"/>
    </row>
    <row r="17" spans="1:4" ht="30" customHeight="1">
      <c r="A17" s="22" t="s">
        <v>44</v>
      </c>
      <c r="B17" s="19"/>
      <c r="C17" s="27"/>
      <c r="D17" s="267"/>
    </row>
    <row r="18" spans="1:4" ht="30" customHeight="1">
      <c r="A18" s="23">
        <v>8</v>
      </c>
      <c r="B18" s="24" t="s">
        <v>37</v>
      </c>
      <c r="C18" s="119"/>
      <c r="D18" s="268"/>
    </row>
    <row r="19" spans="1:4" ht="30" customHeight="1">
      <c r="A19" s="23">
        <v>9</v>
      </c>
      <c r="B19" s="24" t="s">
        <v>38</v>
      </c>
      <c r="C19" s="118"/>
      <c r="D19" s="243"/>
    </row>
    <row r="20" spans="1:4" ht="30" customHeight="1">
      <c r="A20" s="23">
        <v>10</v>
      </c>
      <c r="B20" s="24" t="s">
        <v>39</v>
      </c>
      <c r="C20" s="118"/>
      <c r="D20" s="243"/>
    </row>
    <row r="21" spans="1:4" ht="30" customHeight="1">
      <c r="A21" s="23">
        <v>11</v>
      </c>
      <c r="B21" s="24" t="s">
        <v>40</v>
      </c>
      <c r="C21" s="118"/>
      <c r="D21" s="243"/>
    </row>
    <row r="22" spans="1:4" ht="30" customHeight="1">
      <c r="A22" s="23">
        <v>12</v>
      </c>
      <c r="B22" s="24" t="s">
        <v>41</v>
      </c>
      <c r="C22" s="118"/>
      <c r="D22" s="243"/>
    </row>
    <row r="23" spans="1:4" ht="30" customHeight="1">
      <c r="A23" s="23">
        <v>13</v>
      </c>
      <c r="B23" s="24" t="s">
        <v>42</v>
      </c>
      <c r="C23" s="118"/>
      <c r="D23" s="243"/>
    </row>
    <row r="24" spans="1:4" ht="30" customHeight="1">
      <c r="A24" s="23">
        <v>14</v>
      </c>
      <c r="B24" s="26" t="s">
        <v>45</v>
      </c>
      <c r="C24" s="109">
        <f t="shared" ref="C24" si="1">SUM(C18:C23)</f>
        <v>0</v>
      </c>
      <c r="D24" s="269"/>
    </row>
    <row r="25" spans="1:4" ht="30" customHeight="1">
      <c r="A25" s="23">
        <v>15</v>
      </c>
      <c r="B25" s="102" t="s">
        <v>375</v>
      </c>
      <c r="C25" s="118"/>
      <c r="D25" s="243"/>
    </row>
    <row r="26" spans="1:4" ht="30" customHeight="1">
      <c r="A26" s="23">
        <v>16</v>
      </c>
      <c r="B26" s="26" t="s">
        <v>374</v>
      </c>
      <c r="C26" s="109">
        <f>+C25+C24+C16</f>
        <v>0</v>
      </c>
      <c r="D26" s="269"/>
    </row>
    <row r="27" spans="1:4" ht="30" customHeight="1">
      <c r="A27" s="23">
        <v>17</v>
      </c>
      <c r="B27" s="86" t="s">
        <v>352</v>
      </c>
      <c r="C27" s="169"/>
      <c r="D27" s="272"/>
    </row>
    <row r="28" spans="1:4" ht="30" customHeight="1">
      <c r="A28" s="23">
        <v>18</v>
      </c>
      <c r="B28" s="86" t="s">
        <v>353</v>
      </c>
      <c r="C28" s="215">
        <f>C27*C26</f>
        <v>0</v>
      </c>
      <c r="D28" s="271"/>
    </row>
    <row r="29" spans="1:4" ht="30" customHeight="1">
      <c r="A29" s="23">
        <v>19</v>
      </c>
      <c r="B29" s="25" t="s">
        <v>376</v>
      </c>
      <c r="C29" s="118"/>
      <c r="D29" s="273"/>
    </row>
    <row r="30" spans="1:4" ht="30" customHeight="1" thickBot="1">
      <c r="A30" s="23">
        <v>20</v>
      </c>
      <c r="B30" s="26" t="s">
        <v>480</v>
      </c>
      <c r="C30" s="108"/>
      <c r="D30" s="244"/>
    </row>
    <row r="31" spans="1:4" ht="15.75" customHeight="1" thickBot="1">
      <c r="A31" s="126">
        <v>21</v>
      </c>
      <c r="B31" s="124" t="s">
        <v>397</v>
      </c>
      <c r="C31" s="125">
        <f>C8-C30</f>
        <v>0</v>
      </c>
      <c r="D31" s="241" t="s">
        <v>392</v>
      </c>
    </row>
    <row r="32" spans="1:4" ht="24" hidden="1" customHeight="1">
      <c r="A32" s="23"/>
      <c r="B32" s="28"/>
      <c r="C32" s="57"/>
      <c r="D32" s="57"/>
    </row>
    <row r="33" spans="1:4" ht="15" hidden="1" customHeight="1">
      <c r="A33" s="23"/>
      <c r="B33" s="19"/>
      <c r="C33" s="27"/>
      <c r="D33" s="27"/>
    </row>
    <row r="34" spans="1:4" ht="15" hidden="1" customHeight="1">
      <c r="A34" s="23"/>
      <c r="B34" s="19"/>
      <c r="C34" s="27"/>
      <c r="D34" s="27"/>
    </row>
    <row r="35" spans="1:4" ht="15" hidden="1" customHeight="1">
      <c r="A35" s="25"/>
      <c r="B35" s="25"/>
      <c r="C35" s="58"/>
      <c r="D35" s="58"/>
    </row>
    <row r="36" spans="1:4" ht="12.75" hidden="1">
      <c r="A36" s="17"/>
      <c r="B36" s="29"/>
      <c r="C36" s="58"/>
      <c r="D36" s="58"/>
    </row>
    <row r="37" spans="1:4" ht="12.75" hidden="1">
      <c r="A37" s="17"/>
      <c r="B37" s="17"/>
      <c r="C37" s="58"/>
      <c r="D37" s="58"/>
    </row>
    <row r="38" spans="1:4" ht="12.75" hidden="1" customHeight="1"/>
    <row r="39" spans="1:4" ht="12.75" hidden="1" customHeight="1"/>
    <row r="40" spans="1:4" ht="12.75" hidden="1" customHeight="1"/>
    <row r="41" spans="1:4" ht="12.75" hidden="1" customHeight="1"/>
    <row r="42" spans="1:4" ht="12.75" hidden="1" customHeight="1"/>
    <row r="43" spans="1:4" ht="12.75" hidden="1" customHeight="1"/>
    <row r="44" spans="1:4" ht="12.75" hidden="1" customHeight="1"/>
    <row r="45" spans="1:4" ht="12.75" hidden="1" customHeight="1"/>
    <row r="46" spans="1:4" ht="12.75" hidden="1" customHeight="1"/>
    <row r="47" spans="1:4" ht="12.75" hidden="1" customHeight="1"/>
    <row r="48" spans="1:4" ht="0" hidden="1" customHeight="1"/>
    <row r="49" ht="0" hidden="1" customHeight="1"/>
  </sheetData>
  <sheetProtection password="CF43" sheet="1" objects="1" scenarios="1"/>
  <mergeCells count="2">
    <mergeCell ref="A6:B6"/>
    <mergeCell ref="C9:D9"/>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10">
    <tabColor rgb="FF92D050"/>
  </sheetPr>
  <dimension ref="A1:E49"/>
  <sheetViews>
    <sheetView zoomScaleNormal="100" workbookViewId="0">
      <selection activeCell="D14" sqref="D14"/>
    </sheetView>
  </sheetViews>
  <sheetFormatPr defaultColWidth="0" defaultRowHeight="0" customHeight="1" zeroHeight="1"/>
  <cols>
    <col min="1" max="1" width="5.7109375" customWidth="1"/>
    <col min="2" max="2" width="46.7109375" customWidth="1"/>
    <col min="3" max="3" width="12.7109375" style="59" customWidth="1"/>
    <col min="4" max="4" width="60" style="59" customWidth="1"/>
    <col min="5" max="5" width="12.7109375" style="59" customWidth="1"/>
  </cols>
  <sheetData>
    <row r="1" spans="1:5" ht="15.75" customHeight="1">
      <c r="A1" s="17"/>
      <c r="B1" s="232" t="s">
        <v>79</v>
      </c>
      <c r="C1" s="232"/>
      <c r="D1" s="232"/>
      <c r="E1" s="232"/>
    </row>
    <row r="2" spans="1:5" ht="15.75" customHeight="1">
      <c r="A2" s="105"/>
      <c r="B2" s="233" t="s">
        <v>408</v>
      </c>
      <c r="C2" s="232"/>
      <c r="D2" s="232"/>
      <c r="E2" s="232"/>
    </row>
    <row r="3" spans="1:5" ht="15.75" customHeight="1">
      <c r="A3" s="105"/>
      <c r="B3" s="234" t="s">
        <v>410</v>
      </c>
      <c r="C3" s="235"/>
      <c r="D3" s="235"/>
      <c r="E3" s="236"/>
    </row>
    <row r="4" spans="1:5" ht="15.75" customHeight="1">
      <c r="A4" s="67"/>
      <c r="B4" s="69">
        <f>'2-Cover Page'!C5</f>
        <v>0</v>
      </c>
      <c r="C4" s="20"/>
      <c r="D4" s="20"/>
      <c r="E4" s="72">
        <f>'2-Cover Page'!C11</f>
        <v>0</v>
      </c>
    </row>
    <row r="5" spans="1:5" ht="26.25" customHeight="1" thickBot="1">
      <c r="A5" s="21" t="s">
        <v>34</v>
      </c>
      <c r="B5" s="68" t="s">
        <v>35</v>
      </c>
      <c r="C5" s="107"/>
      <c r="D5" s="238" t="s">
        <v>382</v>
      </c>
      <c r="E5" s="106" t="s">
        <v>381</v>
      </c>
    </row>
    <row r="6" spans="1:5" s="121" customFormat="1" ht="18" customHeight="1" thickBot="1">
      <c r="A6" s="120"/>
      <c r="B6" s="123" t="s">
        <v>389</v>
      </c>
      <c r="C6" s="159"/>
      <c r="D6" s="131" t="s">
        <v>479</v>
      </c>
      <c r="E6" s="129"/>
    </row>
    <row r="7" spans="1:5" s="121" customFormat="1" ht="18" customHeight="1">
      <c r="A7" s="127"/>
      <c r="B7" s="128" t="s">
        <v>391</v>
      </c>
      <c r="C7" s="153">
        <f>'AFR YEAR ONE'!$C$29</f>
        <v>0</v>
      </c>
      <c r="D7" s="131" t="s">
        <v>392</v>
      </c>
      <c r="E7" s="129"/>
    </row>
    <row r="8" spans="1:5" s="121" customFormat="1" ht="18" customHeight="1">
      <c r="A8" s="120"/>
      <c r="B8" s="123" t="s">
        <v>393</v>
      </c>
      <c r="C8" s="154">
        <f>SUM(C6:C7)</f>
        <v>0</v>
      </c>
      <c r="D8" s="122"/>
      <c r="E8" s="122"/>
    </row>
    <row r="9" spans="1:5" ht="15.75" customHeight="1">
      <c r="A9" s="55" t="s">
        <v>57</v>
      </c>
      <c r="B9" s="20"/>
      <c r="C9" s="144"/>
      <c r="D9" s="239"/>
      <c r="E9" s="300"/>
    </row>
    <row r="10" spans="1:5" ht="30" customHeight="1">
      <c r="A10" s="23">
        <v>1</v>
      </c>
      <c r="B10" s="24" t="s">
        <v>37</v>
      </c>
      <c r="C10" s="145"/>
      <c r="D10" s="243"/>
      <c r="E10" s="272"/>
    </row>
    <row r="11" spans="1:5" ht="30" customHeight="1">
      <c r="A11" s="23">
        <v>2</v>
      </c>
      <c r="B11" s="24" t="s">
        <v>38</v>
      </c>
      <c r="C11" s="145"/>
      <c r="D11" s="243"/>
      <c r="E11" s="272"/>
    </row>
    <row r="12" spans="1:5" ht="30" customHeight="1">
      <c r="A12" s="23">
        <v>3</v>
      </c>
      <c r="B12" s="25" t="s">
        <v>39</v>
      </c>
      <c r="C12" s="145"/>
      <c r="D12" s="243"/>
      <c r="E12" s="272"/>
    </row>
    <row r="13" spans="1:5" ht="30" customHeight="1">
      <c r="A13" s="23">
        <v>4</v>
      </c>
      <c r="B13" s="25" t="s">
        <v>40</v>
      </c>
      <c r="C13" s="145"/>
      <c r="D13" s="243"/>
      <c r="E13" s="272"/>
    </row>
    <row r="14" spans="1:5" ht="30" customHeight="1">
      <c r="A14" s="23">
        <v>5</v>
      </c>
      <c r="B14" s="25" t="s">
        <v>41</v>
      </c>
      <c r="C14" s="145"/>
      <c r="D14" s="243"/>
      <c r="E14" s="272"/>
    </row>
    <row r="15" spans="1:5" ht="30" customHeight="1">
      <c r="A15" s="23">
        <v>6</v>
      </c>
      <c r="B15" s="25" t="s">
        <v>42</v>
      </c>
      <c r="C15" s="145"/>
      <c r="D15" s="243"/>
      <c r="E15" s="272"/>
    </row>
    <row r="16" spans="1:5" ht="30" customHeight="1" thickBot="1">
      <c r="A16" s="23">
        <v>7</v>
      </c>
      <c r="B16" s="26" t="s">
        <v>43</v>
      </c>
      <c r="C16" s="146">
        <f t="shared" ref="C16" si="0">SUM(C10:C15)</f>
        <v>0</v>
      </c>
      <c r="D16" s="266"/>
      <c r="E16" s="301"/>
    </row>
    <row r="17" spans="1:5" ht="30" customHeight="1">
      <c r="A17" s="22" t="s">
        <v>44</v>
      </c>
      <c r="B17" s="19"/>
      <c r="C17" s="147"/>
      <c r="D17" s="267"/>
      <c r="E17" s="302"/>
    </row>
    <row r="18" spans="1:5" ht="30" customHeight="1">
      <c r="A18" s="23">
        <v>8</v>
      </c>
      <c r="B18" s="24" t="s">
        <v>37</v>
      </c>
      <c r="C18" s="148"/>
      <c r="D18" s="268"/>
      <c r="E18" s="303"/>
    </row>
    <row r="19" spans="1:5" ht="30" customHeight="1">
      <c r="A19" s="23">
        <v>9</v>
      </c>
      <c r="B19" s="24" t="s">
        <v>38</v>
      </c>
      <c r="C19" s="145"/>
      <c r="D19" s="243"/>
      <c r="E19" s="272"/>
    </row>
    <row r="20" spans="1:5" ht="30" customHeight="1">
      <c r="A20" s="23">
        <v>10</v>
      </c>
      <c r="B20" s="24" t="s">
        <v>39</v>
      </c>
      <c r="C20" s="145"/>
      <c r="D20" s="243"/>
      <c r="E20" s="272"/>
    </row>
    <row r="21" spans="1:5" ht="30" customHeight="1">
      <c r="A21" s="23">
        <v>11</v>
      </c>
      <c r="B21" s="24" t="s">
        <v>40</v>
      </c>
      <c r="C21" s="145"/>
      <c r="D21" s="243"/>
      <c r="E21" s="272"/>
    </row>
    <row r="22" spans="1:5" ht="30" customHeight="1">
      <c r="A22" s="23">
        <v>12</v>
      </c>
      <c r="B22" s="24" t="s">
        <v>41</v>
      </c>
      <c r="C22" s="145"/>
      <c r="D22" s="243"/>
      <c r="E22" s="272"/>
    </row>
    <row r="23" spans="1:5" ht="30" customHeight="1">
      <c r="A23" s="23">
        <v>13</v>
      </c>
      <c r="B23" s="24" t="s">
        <v>42</v>
      </c>
      <c r="C23" s="145"/>
      <c r="D23" s="243"/>
      <c r="E23" s="272"/>
    </row>
    <row r="24" spans="1:5" ht="30" customHeight="1">
      <c r="A24" s="23">
        <v>14</v>
      </c>
      <c r="B24" s="26" t="s">
        <v>45</v>
      </c>
      <c r="C24" s="149">
        <f t="shared" ref="C24" si="1">SUM(C18:C23)</f>
        <v>0</v>
      </c>
      <c r="D24" s="269"/>
      <c r="E24" s="271"/>
    </row>
    <row r="25" spans="1:5" ht="30" customHeight="1">
      <c r="A25" s="23">
        <v>15</v>
      </c>
      <c r="B25" s="102" t="s">
        <v>375</v>
      </c>
      <c r="C25" s="145"/>
      <c r="D25" s="243"/>
      <c r="E25" s="272"/>
    </row>
    <row r="26" spans="1:5" ht="30" customHeight="1">
      <c r="A26" s="23">
        <v>16</v>
      </c>
      <c r="B26" s="26" t="s">
        <v>374</v>
      </c>
      <c r="C26" s="149">
        <f>+C25+C24+C16</f>
        <v>0</v>
      </c>
      <c r="D26" s="269"/>
      <c r="E26" s="271"/>
    </row>
    <row r="27" spans="1:5" ht="30" customHeight="1">
      <c r="A27" s="23">
        <v>17</v>
      </c>
      <c r="B27" s="86" t="s">
        <v>352</v>
      </c>
      <c r="C27" s="169"/>
      <c r="D27" s="243"/>
      <c r="E27" s="272"/>
    </row>
    <row r="28" spans="1:5" ht="30" customHeight="1">
      <c r="A28" s="23">
        <v>18</v>
      </c>
      <c r="B28" s="86" t="s">
        <v>353</v>
      </c>
      <c r="C28" s="145">
        <f>C26*C27</f>
        <v>0</v>
      </c>
      <c r="D28" s="242"/>
      <c r="E28" s="304"/>
    </row>
    <row r="29" spans="1:5" ht="30" customHeight="1">
      <c r="A29" s="23">
        <v>19</v>
      </c>
      <c r="B29" s="25" t="s">
        <v>376</v>
      </c>
      <c r="C29" s="145"/>
      <c r="D29" s="243"/>
      <c r="E29" s="272"/>
    </row>
    <row r="30" spans="1:5" ht="15.75" customHeight="1" thickBot="1">
      <c r="A30" s="23">
        <v>20</v>
      </c>
      <c r="B30" s="26" t="s">
        <v>480</v>
      </c>
      <c r="C30" s="150">
        <f>C29+C28+C26</f>
        <v>0</v>
      </c>
      <c r="D30" s="244"/>
      <c r="E30" s="245"/>
    </row>
    <row r="31" spans="1:5" ht="17.25" customHeight="1" thickBot="1">
      <c r="A31" s="126">
        <v>21</v>
      </c>
      <c r="B31" s="200" t="s">
        <v>481</v>
      </c>
      <c r="C31" s="151">
        <f>C8-C30</f>
        <v>0</v>
      </c>
      <c r="D31" s="331"/>
      <c r="E31" s="332"/>
    </row>
    <row r="32" spans="1:5" ht="24" hidden="1" customHeight="1">
      <c r="A32" s="23"/>
      <c r="B32" s="28"/>
      <c r="C32" s="57"/>
      <c r="D32" s="57"/>
      <c r="E32" s="57"/>
    </row>
    <row r="33" spans="1:5" ht="15" hidden="1" customHeight="1">
      <c r="A33" s="23"/>
      <c r="B33" s="19"/>
      <c r="C33" s="27"/>
      <c r="D33" s="27"/>
      <c r="E33" s="27"/>
    </row>
    <row r="34" spans="1:5" ht="15" hidden="1" customHeight="1">
      <c r="A34" s="23"/>
      <c r="B34" s="19"/>
      <c r="C34" s="27"/>
      <c r="D34" s="27"/>
      <c r="E34" s="27"/>
    </row>
    <row r="35" spans="1:5" ht="15" hidden="1" customHeight="1">
      <c r="A35" s="25"/>
      <c r="B35" s="25"/>
      <c r="C35" s="58"/>
      <c r="D35" s="58"/>
      <c r="E35" s="58"/>
    </row>
    <row r="36" spans="1:5" ht="12.75" hidden="1">
      <c r="A36" s="17"/>
      <c r="B36" s="29"/>
      <c r="C36" s="58"/>
      <c r="D36" s="58"/>
      <c r="E36" s="58"/>
    </row>
    <row r="37" spans="1:5" ht="12.75" hidden="1">
      <c r="A37" s="17"/>
      <c r="B37" s="17"/>
      <c r="C37" s="58"/>
      <c r="D37" s="58"/>
      <c r="E37" s="58"/>
    </row>
    <row r="38" spans="1:5" ht="12.75" hidden="1" customHeight="1"/>
    <row r="39" spans="1:5" ht="12.75" hidden="1" customHeight="1"/>
    <row r="40" spans="1:5" ht="12.75" hidden="1" customHeight="1"/>
    <row r="41" spans="1:5" ht="12.75" hidden="1" customHeight="1"/>
    <row r="42" spans="1:5" ht="12.75" hidden="1" customHeight="1"/>
    <row r="43" spans="1:5" ht="12.75" hidden="1" customHeight="1"/>
    <row r="44" spans="1:5" ht="12.75" hidden="1" customHeight="1"/>
    <row r="45" spans="1:5" ht="12.75" hidden="1" customHeight="1"/>
    <row r="46" spans="1:5" ht="12.75" hidden="1" customHeight="1"/>
    <row r="47" spans="1:5" ht="12.75" hidden="1" customHeight="1"/>
    <row r="48" spans="1:5" ht="0" hidden="1" customHeight="1"/>
    <row r="49" ht="0" hidden="1" customHeight="1"/>
  </sheetData>
  <mergeCells count="1">
    <mergeCell ref="D31:E31"/>
  </mergeCells>
  <conditionalFormatting sqref="E4">
    <cfRule type="expression" dxfId="1" priority="19" stopIfTrue="1">
      <formula>LEFT($E$4,4)="Some"</formula>
    </cfRule>
  </conditionalFormatting>
  <pageMargins left="0.5" right="0.5" top="0.75" bottom="0.75" header="0.5" footer="0.5"/>
  <pageSetup orientation="landscape" r:id="rId1"/>
  <headerFooter alignWithMargins="0">
    <oddFooter>&amp;LPage &amp;P of &amp;N&amp;C&amp;D &amp;T&amp;R&amp;A</oddFooter>
  </headerFooter>
</worksheet>
</file>

<file path=xl/worksheets/sheet12.xml><?xml version="1.0" encoding="utf-8"?>
<worksheet xmlns="http://schemas.openxmlformats.org/spreadsheetml/2006/main" xmlns:r="http://schemas.openxmlformats.org/officeDocument/2006/relationships">
  <sheetPr>
    <tabColor rgb="FFFFFF00"/>
  </sheetPr>
  <dimension ref="A1:D49"/>
  <sheetViews>
    <sheetView workbookViewId="0">
      <selection activeCell="D10" sqref="D10:D23"/>
    </sheetView>
  </sheetViews>
  <sheetFormatPr defaultColWidth="0" defaultRowHeight="0" customHeight="1" zeroHeight="1"/>
  <cols>
    <col min="1" max="1" width="5.7109375" customWidth="1"/>
    <col min="2" max="2" width="49" customWidth="1"/>
    <col min="3" max="3" width="12.7109375" style="59" customWidth="1"/>
    <col min="4" max="4" width="59" style="59" customWidth="1"/>
  </cols>
  <sheetData>
    <row r="1" spans="1:4" ht="15.75" customHeight="1">
      <c r="A1" s="17"/>
      <c r="B1" s="232" t="s">
        <v>79</v>
      </c>
      <c r="C1" s="232"/>
      <c r="D1" s="232"/>
    </row>
    <row r="2" spans="1:4" ht="15.75" customHeight="1">
      <c r="A2" s="105"/>
      <c r="B2" s="233" t="s">
        <v>394</v>
      </c>
      <c r="C2" s="233"/>
      <c r="D2" s="233"/>
    </row>
    <row r="3" spans="1:4" ht="15.75" customHeight="1">
      <c r="A3" s="105"/>
      <c r="B3" s="234" t="s">
        <v>410</v>
      </c>
      <c r="C3" s="234"/>
      <c r="D3" s="234"/>
    </row>
    <row r="4" spans="1:4" ht="15.75" customHeight="1">
      <c r="A4" s="67"/>
      <c r="B4" s="69">
        <f>'2-Cover Page'!C5</f>
        <v>0</v>
      </c>
      <c r="C4" s="20"/>
      <c r="D4" s="20"/>
    </row>
    <row r="5" spans="1:4" ht="25.5" customHeight="1">
      <c r="A5" s="21" t="s">
        <v>34</v>
      </c>
      <c r="B5" s="68" t="s">
        <v>35</v>
      </c>
      <c r="C5" s="74"/>
      <c r="D5" s="277" t="s">
        <v>382</v>
      </c>
    </row>
    <row r="6" spans="1:4" s="133" customFormat="1" ht="15.95" customHeight="1">
      <c r="A6" s="336" t="s">
        <v>399</v>
      </c>
      <c r="B6" s="340"/>
      <c r="C6" s="157">
        <f>'YEAR 2 BUDGET'!C6</f>
        <v>0</v>
      </c>
      <c r="D6" s="175"/>
    </row>
    <row r="7" spans="1:4" s="133" customFormat="1" ht="15.95" customHeight="1">
      <c r="A7" s="179" t="s">
        <v>395</v>
      </c>
      <c r="B7" s="179"/>
      <c r="C7" s="181">
        <f>'YEAR 2 BUDGET'!C7</f>
        <v>0</v>
      </c>
      <c r="D7" s="131" t="s">
        <v>392</v>
      </c>
    </row>
    <row r="8" spans="1:4" s="133" customFormat="1" ht="15.95" customHeight="1">
      <c r="A8" s="135" t="s">
        <v>396</v>
      </c>
      <c r="B8" s="135"/>
      <c r="C8" s="157">
        <f>'YEAR 2 BUDGET'!C8</f>
        <v>0</v>
      </c>
      <c r="D8" s="176"/>
    </row>
    <row r="9" spans="1:4" ht="15.75" customHeight="1">
      <c r="A9" s="55" t="s">
        <v>57</v>
      </c>
      <c r="B9" s="20"/>
      <c r="C9" s="337"/>
      <c r="D9" s="341"/>
    </row>
    <row r="10" spans="1:4" ht="30" customHeight="1">
      <c r="A10" s="23">
        <v>1</v>
      </c>
      <c r="B10" s="24" t="s">
        <v>37</v>
      </c>
      <c r="C10" s="145"/>
      <c r="D10" s="257"/>
    </row>
    <row r="11" spans="1:4" ht="30" customHeight="1">
      <c r="A11" s="23">
        <v>2</v>
      </c>
      <c r="B11" s="24" t="s">
        <v>38</v>
      </c>
      <c r="C11" s="145"/>
      <c r="D11" s="257"/>
    </row>
    <row r="12" spans="1:4" ht="30" customHeight="1">
      <c r="A12" s="23">
        <v>3</v>
      </c>
      <c r="B12" s="25" t="s">
        <v>39</v>
      </c>
      <c r="C12" s="145"/>
      <c r="D12" s="257"/>
    </row>
    <row r="13" spans="1:4" ht="30" customHeight="1">
      <c r="A13" s="23">
        <v>4</v>
      </c>
      <c r="B13" s="25" t="s">
        <v>40</v>
      </c>
      <c r="C13" s="145"/>
      <c r="D13" s="257"/>
    </row>
    <row r="14" spans="1:4" ht="30" customHeight="1">
      <c r="A14" s="23">
        <v>5</v>
      </c>
      <c r="B14" s="25" t="s">
        <v>41</v>
      </c>
      <c r="C14" s="145"/>
      <c r="D14" s="257"/>
    </row>
    <row r="15" spans="1:4" ht="30" customHeight="1">
      <c r="A15" s="23">
        <v>6</v>
      </c>
      <c r="B15" s="25" t="s">
        <v>42</v>
      </c>
      <c r="C15" s="145"/>
      <c r="D15" s="257"/>
    </row>
    <row r="16" spans="1:4" ht="30" customHeight="1" thickBot="1">
      <c r="A16" s="23">
        <v>7</v>
      </c>
      <c r="B16" s="26" t="s">
        <v>43</v>
      </c>
      <c r="C16" s="146">
        <f t="shared" ref="C16" si="0">SUM(C10:C15)</f>
        <v>0</v>
      </c>
      <c r="D16" s="240"/>
    </row>
    <row r="17" spans="1:4" ht="30" customHeight="1">
      <c r="A17" s="22" t="s">
        <v>44</v>
      </c>
      <c r="B17" s="19"/>
      <c r="C17" s="147"/>
      <c r="D17" s="276"/>
    </row>
    <row r="18" spans="1:4" ht="30" customHeight="1">
      <c r="A18" s="23">
        <v>8</v>
      </c>
      <c r="B18" s="24" t="s">
        <v>37</v>
      </c>
      <c r="C18" s="148"/>
      <c r="D18" s="263"/>
    </row>
    <row r="19" spans="1:4" ht="30" customHeight="1">
      <c r="A19" s="23">
        <v>9</v>
      </c>
      <c r="B19" s="24" t="s">
        <v>38</v>
      </c>
      <c r="C19" s="145"/>
      <c r="D19" s="257"/>
    </row>
    <row r="20" spans="1:4" ht="30" customHeight="1">
      <c r="A20" s="23">
        <v>10</v>
      </c>
      <c r="B20" s="24" t="s">
        <v>39</v>
      </c>
      <c r="C20" s="145"/>
      <c r="D20" s="257"/>
    </row>
    <row r="21" spans="1:4" ht="30" customHeight="1">
      <c r="A21" s="23">
        <v>11</v>
      </c>
      <c r="B21" s="24" t="s">
        <v>40</v>
      </c>
      <c r="C21" s="145"/>
      <c r="D21" s="257"/>
    </row>
    <row r="22" spans="1:4" ht="30" customHeight="1">
      <c r="A22" s="23">
        <v>12</v>
      </c>
      <c r="B22" s="24" t="s">
        <v>41</v>
      </c>
      <c r="C22" s="145"/>
      <c r="D22" s="257"/>
    </row>
    <row r="23" spans="1:4" ht="30" customHeight="1">
      <c r="A23" s="23">
        <v>13</v>
      </c>
      <c r="B23" s="24" t="s">
        <v>42</v>
      </c>
      <c r="C23" s="145"/>
      <c r="D23" s="257"/>
    </row>
    <row r="24" spans="1:4" ht="30" customHeight="1">
      <c r="A24" s="23">
        <v>14</v>
      </c>
      <c r="B24" s="26" t="s">
        <v>45</v>
      </c>
      <c r="C24" s="149">
        <f t="shared" ref="C24" si="1">SUM(C18:C23)</f>
        <v>0</v>
      </c>
      <c r="D24" s="262"/>
    </row>
    <row r="25" spans="1:4" ht="30" customHeight="1">
      <c r="A25" s="23">
        <v>15</v>
      </c>
      <c r="B25" s="102" t="s">
        <v>375</v>
      </c>
      <c r="C25" s="145"/>
      <c r="D25" s="257"/>
    </row>
    <row r="26" spans="1:4" ht="30" customHeight="1">
      <c r="A26" s="23">
        <v>16</v>
      </c>
      <c r="B26" s="26" t="s">
        <v>374</v>
      </c>
      <c r="C26" s="149">
        <f>+C25+C24+C16</f>
        <v>0</v>
      </c>
      <c r="D26" s="262"/>
    </row>
    <row r="27" spans="1:4" ht="30" customHeight="1">
      <c r="A27" s="23">
        <v>17</v>
      </c>
      <c r="B27" s="86" t="s">
        <v>352</v>
      </c>
      <c r="C27" s="169">
        <v>0</v>
      </c>
      <c r="D27" s="273"/>
    </row>
    <row r="28" spans="1:4" ht="30" customHeight="1">
      <c r="A28" s="23">
        <v>18</v>
      </c>
      <c r="B28" s="86" t="s">
        <v>353</v>
      </c>
      <c r="C28" s="215">
        <f>C26*C27</f>
        <v>0</v>
      </c>
      <c r="D28" s="274"/>
    </row>
    <row r="29" spans="1:4" ht="30" customHeight="1">
      <c r="A29" s="23">
        <v>19</v>
      </c>
      <c r="B29" s="25" t="s">
        <v>376</v>
      </c>
      <c r="C29" s="118"/>
      <c r="D29" s="273"/>
    </row>
    <row r="30" spans="1:4" ht="30" customHeight="1" thickBot="1">
      <c r="A30" s="23">
        <v>20</v>
      </c>
      <c r="B30" s="26" t="s">
        <v>480</v>
      </c>
      <c r="C30" s="108">
        <f>C29+C28+C26</f>
        <v>0</v>
      </c>
      <c r="D30" s="275"/>
    </row>
    <row r="31" spans="1:4" ht="30" customHeight="1" thickBot="1">
      <c r="A31" s="126">
        <v>21</v>
      </c>
      <c r="B31" s="124" t="s">
        <v>482</v>
      </c>
      <c r="C31" s="125">
        <f>C8-C30</f>
        <v>0</v>
      </c>
      <c r="D31" s="259"/>
    </row>
    <row r="32" spans="1:4" ht="24" hidden="1" customHeight="1">
      <c r="A32" s="23"/>
      <c r="B32" s="28"/>
      <c r="C32" s="57"/>
      <c r="D32" s="57"/>
    </row>
    <row r="33" spans="1:4" ht="15" hidden="1" customHeight="1">
      <c r="A33" s="23"/>
      <c r="B33" s="19"/>
      <c r="C33" s="27"/>
      <c r="D33" s="27"/>
    </row>
    <row r="34" spans="1:4" ht="15" hidden="1" customHeight="1">
      <c r="A34" s="23"/>
      <c r="B34" s="19"/>
      <c r="C34" s="27"/>
      <c r="D34" s="27"/>
    </row>
    <row r="35" spans="1:4" ht="15" hidden="1" customHeight="1">
      <c r="A35" s="25"/>
      <c r="B35" s="25"/>
      <c r="C35" s="58"/>
      <c r="D35" s="58"/>
    </row>
    <row r="36" spans="1:4" ht="12.75" hidden="1">
      <c r="A36" s="17"/>
      <c r="B36" s="29"/>
      <c r="C36" s="58"/>
      <c r="D36" s="58"/>
    </row>
    <row r="37" spans="1:4" ht="12.75" hidden="1">
      <c r="A37" s="17"/>
      <c r="B37" s="17"/>
      <c r="C37" s="58"/>
      <c r="D37" s="58"/>
    </row>
    <row r="38" spans="1:4" ht="12.75" hidden="1" customHeight="1"/>
    <row r="39" spans="1:4" ht="12.75" hidden="1" customHeight="1"/>
    <row r="40" spans="1:4" ht="12.75" hidden="1" customHeight="1"/>
    <row r="41" spans="1:4" ht="12.75" hidden="1" customHeight="1"/>
    <row r="42" spans="1:4" ht="12.75" hidden="1" customHeight="1"/>
    <row r="43" spans="1:4" ht="12.75" hidden="1" customHeight="1"/>
    <row r="44" spans="1:4" ht="12.75" hidden="1" customHeight="1"/>
    <row r="45" spans="1:4" ht="12.75" hidden="1" customHeight="1"/>
    <row r="46" spans="1:4" ht="12.75" hidden="1" customHeight="1"/>
    <row r="47" spans="1:4" ht="12.75" hidden="1" customHeight="1"/>
    <row r="48" spans="1:4" ht="0" hidden="1" customHeight="1"/>
    <row r="49" ht="0" hidden="1" customHeight="1"/>
  </sheetData>
  <sheetProtection password="CF43" sheet="1" objects="1" scenarios="1"/>
  <mergeCells count="2">
    <mergeCell ref="A6:B6"/>
    <mergeCell ref="C9:D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7"/>
  <dimension ref="A1:M46"/>
  <sheetViews>
    <sheetView zoomScale="70" zoomScaleNormal="70" workbookViewId="0">
      <selection activeCell="M15" sqref="M15"/>
    </sheetView>
  </sheetViews>
  <sheetFormatPr defaultColWidth="18.7109375" defaultRowHeight="15" customHeight="1" zeroHeight="1"/>
  <cols>
    <col min="1" max="1" width="6.28515625" style="78" customWidth="1"/>
    <col min="2" max="2" width="4.5703125" style="78" customWidth="1"/>
    <col min="3" max="3" width="48.28515625" style="78" customWidth="1"/>
    <col min="4" max="4" width="18.7109375" style="78"/>
    <col min="5" max="5" width="20.85546875" style="78" customWidth="1"/>
    <col min="6" max="6" width="18.7109375" style="78"/>
    <col min="7" max="7" width="19.7109375" style="78" customWidth="1"/>
    <col min="8" max="8" width="18.7109375" style="78"/>
    <col min="9" max="9" width="21.5703125" style="78" customWidth="1"/>
    <col min="10" max="10" width="18.7109375" style="78"/>
    <col min="11" max="11" width="20.42578125" style="78" customWidth="1"/>
    <col min="12" max="12" width="18.7109375" style="78"/>
    <col min="13" max="13" width="21.42578125" style="78" customWidth="1"/>
    <col min="14" max="16384" width="18.7109375" style="78"/>
  </cols>
  <sheetData>
    <row r="1" spans="1:13">
      <c r="A1" s="343" t="str">
        <f>'2-Cover Page'!A1</f>
        <v>CDE 21st CCLC GRANT PROGRAM</v>
      </c>
      <c r="B1" s="344"/>
      <c r="C1" s="344"/>
      <c r="D1" s="344"/>
      <c r="E1" s="344"/>
      <c r="F1" s="344"/>
      <c r="G1" s="344"/>
      <c r="H1" s="344"/>
      <c r="I1" s="344"/>
      <c r="J1" s="344"/>
      <c r="K1" s="344"/>
      <c r="L1" s="344"/>
      <c r="M1" s="344"/>
    </row>
    <row r="2" spans="1:13">
      <c r="A2" s="343" t="str">
        <f>'2-Cover Page'!$A$2</f>
        <v>YEAR ONE 5/1/12-6/30/13, YEAR TWO 7/1/13-6/30/14  YEAR THREE 7/1/14-6/30/15, YEAR FOUR 7/1/15-6/30/16, YEAR FIVE 7/1/16-4/1/17</v>
      </c>
      <c r="B2" s="344"/>
      <c r="C2" s="344"/>
      <c r="D2" s="344"/>
      <c r="E2" s="344"/>
      <c r="F2" s="344"/>
      <c r="G2" s="344"/>
      <c r="H2" s="344"/>
      <c r="I2" s="344"/>
      <c r="J2" s="344"/>
      <c r="K2" s="344"/>
      <c r="L2" s="344"/>
      <c r="M2" s="344"/>
    </row>
    <row r="3" spans="1:13">
      <c r="A3" s="213"/>
      <c r="B3" s="213"/>
      <c r="C3" s="213"/>
      <c r="D3" s="213"/>
      <c r="E3" s="213"/>
      <c r="F3" s="213"/>
      <c r="G3" s="213" t="str">
        <f>'2-Cover Page'!$C$3</f>
        <v>COHORT VI</v>
      </c>
      <c r="H3" s="213"/>
      <c r="I3" s="213"/>
      <c r="J3" s="213"/>
      <c r="K3" s="213"/>
      <c r="L3" s="213"/>
      <c r="M3" s="213"/>
    </row>
    <row r="4" spans="1:13">
      <c r="A4" s="213"/>
      <c r="B4" s="213"/>
      <c r="C4" s="213"/>
      <c r="D4" s="213"/>
      <c r="E4" s="213"/>
      <c r="F4" s="213"/>
      <c r="G4" s="213"/>
      <c r="H4" s="213"/>
      <c r="I4" s="213"/>
      <c r="J4" s="213"/>
      <c r="K4" s="213"/>
      <c r="L4" s="213"/>
      <c r="M4" s="213"/>
    </row>
    <row r="5" spans="1:13">
      <c r="A5" s="90" t="s">
        <v>357</v>
      </c>
      <c r="B5" s="90"/>
      <c r="C5" s="90">
        <f>+'2-Cover Page'!C7:D7</f>
        <v>0</v>
      </c>
      <c r="D5" s="90"/>
      <c r="E5" s="90"/>
      <c r="F5" s="90"/>
      <c r="G5" s="90"/>
      <c r="H5" s="90"/>
      <c r="I5" s="90"/>
      <c r="J5" s="90"/>
      <c r="K5" s="90"/>
      <c r="L5" s="90"/>
      <c r="M5" s="90"/>
    </row>
    <row r="6" spans="1:13">
      <c r="A6" s="90"/>
      <c r="B6" s="90"/>
      <c r="C6" s="90"/>
      <c r="D6" s="90"/>
      <c r="E6" s="90"/>
      <c r="F6" s="90"/>
      <c r="G6" s="90"/>
      <c r="H6" s="90"/>
      <c r="I6" s="90"/>
      <c r="J6" s="90"/>
      <c r="K6" s="90"/>
      <c r="L6" s="90"/>
      <c r="M6" s="90"/>
    </row>
    <row r="7" spans="1:13">
      <c r="A7" s="90"/>
      <c r="B7" s="90"/>
      <c r="C7" s="213"/>
      <c r="D7" s="90"/>
      <c r="E7" s="90"/>
      <c r="F7" s="90"/>
      <c r="G7" s="90"/>
      <c r="H7" s="90"/>
      <c r="I7" s="90"/>
      <c r="J7" s="90"/>
      <c r="K7" s="90"/>
      <c r="L7" s="90"/>
      <c r="M7" s="90"/>
    </row>
    <row r="8" spans="1:13">
      <c r="A8" s="90"/>
      <c r="B8" s="90"/>
      <c r="C8" s="90"/>
      <c r="D8" s="90"/>
      <c r="E8" s="90"/>
      <c r="F8" s="90"/>
      <c r="G8" s="90"/>
      <c r="H8" s="90"/>
      <c r="I8" s="90"/>
      <c r="J8" s="90"/>
      <c r="K8" s="90"/>
      <c r="L8" s="90"/>
      <c r="M8" s="90"/>
    </row>
    <row r="9" spans="1:13">
      <c r="A9" s="90"/>
      <c r="B9" s="90"/>
      <c r="C9" s="90"/>
      <c r="D9" s="90"/>
      <c r="E9" s="90"/>
      <c r="F9" s="90"/>
      <c r="G9" s="90"/>
      <c r="H9" s="90"/>
      <c r="I9" s="90"/>
      <c r="J9" s="90"/>
      <c r="K9" s="90"/>
      <c r="L9" s="90"/>
      <c r="M9" s="90"/>
    </row>
    <row r="10" spans="1:13">
      <c r="A10" s="90"/>
      <c r="B10" s="90"/>
      <c r="C10" s="90"/>
      <c r="D10" s="90"/>
      <c r="E10" s="90"/>
      <c r="F10" s="90"/>
      <c r="G10" s="90"/>
      <c r="H10" s="90"/>
      <c r="I10" s="90"/>
      <c r="J10" s="90"/>
      <c r="K10" s="90"/>
      <c r="L10" s="90"/>
      <c r="M10" s="90"/>
    </row>
    <row r="11" spans="1:13">
      <c r="A11" s="90"/>
      <c r="B11" s="90"/>
      <c r="C11" s="90"/>
      <c r="D11" s="90"/>
      <c r="E11" s="90"/>
      <c r="F11" s="90"/>
      <c r="G11" s="90"/>
      <c r="H11" s="90"/>
      <c r="I11" s="90"/>
      <c r="J11" s="90"/>
      <c r="K11" s="90"/>
      <c r="L11" s="90"/>
      <c r="M11" s="90"/>
    </row>
    <row r="12" spans="1:13">
      <c r="A12" s="90"/>
      <c r="B12" s="90"/>
      <c r="C12" s="90"/>
      <c r="D12" s="342" t="s">
        <v>471</v>
      </c>
      <c r="E12" s="342"/>
      <c r="F12" s="342" t="s">
        <v>472</v>
      </c>
      <c r="G12" s="342"/>
      <c r="H12" s="342" t="s">
        <v>473</v>
      </c>
      <c r="I12" s="342"/>
      <c r="J12" s="342" t="s">
        <v>474</v>
      </c>
      <c r="K12" s="342"/>
      <c r="L12" s="342" t="s">
        <v>475</v>
      </c>
      <c r="M12" s="342"/>
    </row>
    <row r="13" spans="1:13" s="209" customFormat="1">
      <c r="A13" s="183"/>
      <c r="B13" s="342" t="s">
        <v>362</v>
      </c>
      <c r="C13" s="342"/>
      <c r="D13" s="182" t="s">
        <v>358</v>
      </c>
      <c r="E13" s="182" t="s">
        <v>359</v>
      </c>
      <c r="F13" s="182" t="s">
        <v>358</v>
      </c>
      <c r="G13" s="182" t="s">
        <v>359</v>
      </c>
      <c r="H13" s="182" t="s">
        <v>358</v>
      </c>
      <c r="I13" s="182" t="s">
        <v>359</v>
      </c>
      <c r="J13" s="182" t="s">
        <v>358</v>
      </c>
      <c r="K13" s="182" t="s">
        <v>359</v>
      </c>
      <c r="L13" s="182" t="s">
        <v>358</v>
      </c>
      <c r="M13" s="182" t="s">
        <v>359</v>
      </c>
    </row>
    <row r="14" spans="1:13">
      <c r="A14" s="90"/>
      <c r="B14" s="342" t="s">
        <v>360</v>
      </c>
      <c r="C14" s="342"/>
      <c r="D14" s="92"/>
      <c r="E14" s="92"/>
      <c r="F14" s="92"/>
      <c r="G14" s="92"/>
      <c r="H14" s="92"/>
      <c r="I14" s="92"/>
      <c r="J14" s="92"/>
      <c r="K14" s="92"/>
      <c r="L14" s="92"/>
      <c r="M14" s="92"/>
    </row>
    <row r="15" spans="1:13">
      <c r="A15" s="90"/>
      <c r="B15" s="91">
        <v>1</v>
      </c>
      <c r="C15" s="91" t="s">
        <v>37</v>
      </c>
      <c r="D15" s="201">
        <f>'YEAR 1 BUDGET-14 MONTHS'!C8</f>
        <v>0</v>
      </c>
      <c r="E15" s="203">
        <f>'AFR YEAR ONE'!D8+'AFR YEAR ONE'!C8</f>
        <v>0</v>
      </c>
      <c r="F15" s="96">
        <f>'YEAR 2 BUDGET'!C10</f>
        <v>0</v>
      </c>
      <c r="G15" s="203">
        <f>'AFR YEAR 2'!C10</f>
        <v>0</v>
      </c>
      <c r="H15" s="96">
        <f>'YEAR 3 BUDGET'!C10</f>
        <v>0</v>
      </c>
      <c r="I15" s="203">
        <f>'AFR YEAR 3'!C10</f>
        <v>0</v>
      </c>
      <c r="J15" s="96">
        <f>'YEAR 4 BUDGET'!C10</f>
        <v>0</v>
      </c>
      <c r="K15" s="203">
        <f>'AFR YEAR 4'!C10</f>
        <v>0</v>
      </c>
      <c r="L15" s="96">
        <f>'YEAR 5 BUDGET'!C10</f>
        <v>0</v>
      </c>
      <c r="M15" s="203">
        <f>'AFR YEAR 5'!C10</f>
        <v>0</v>
      </c>
    </row>
    <row r="16" spans="1:13">
      <c r="A16" s="90"/>
      <c r="B16" s="91">
        <v>2</v>
      </c>
      <c r="C16" s="91" t="s">
        <v>38</v>
      </c>
      <c r="D16" s="201">
        <f>'YEAR 1 BUDGET-14 MONTHS'!C9</f>
        <v>0</v>
      </c>
      <c r="E16" s="203">
        <f>'AFR YEAR ONE'!D9+'AFR YEAR ONE'!C9</f>
        <v>0</v>
      </c>
      <c r="F16" s="96">
        <f>'YEAR 2 BUDGET'!C11</f>
        <v>0</v>
      </c>
      <c r="G16" s="203">
        <f>'AFR YEAR 2'!C11</f>
        <v>0</v>
      </c>
      <c r="H16" s="96">
        <f>'YEAR 3 BUDGET'!C11</f>
        <v>0</v>
      </c>
      <c r="I16" s="203">
        <f>'AFR YEAR 3'!C11</f>
        <v>0</v>
      </c>
      <c r="J16" s="96">
        <f>'YEAR 4 BUDGET'!C11</f>
        <v>0</v>
      </c>
      <c r="K16" s="203">
        <f>'AFR YEAR 4'!C11</f>
        <v>0</v>
      </c>
      <c r="L16" s="96">
        <f>'YEAR 5 BUDGET'!C11</f>
        <v>0</v>
      </c>
      <c r="M16" s="203">
        <f>'AFR YEAR 5'!C11</f>
        <v>0</v>
      </c>
    </row>
    <row r="17" spans="1:13">
      <c r="A17" s="90"/>
      <c r="B17" s="91">
        <v>3</v>
      </c>
      <c r="C17" s="91" t="s">
        <v>39</v>
      </c>
      <c r="D17" s="201">
        <f>'YEAR 1 BUDGET-14 MONTHS'!C10</f>
        <v>0</v>
      </c>
      <c r="E17" s="203">
        <f>'AFR YEAR ONE'!D10+'AFR YEAR ONE'!C10</f>
        <v>0</v>
      </c>
      <c r="F17" s="96">
        <f>'YEAR 2 BUDGET'!C12</f>
        <v>0</v>
      </c>
      <c r="G17" s="203">
        <f>'AFR YEAR 2'!C12</f>
        <v>0</v>
      </c>
      <c r="H17" s="96">
        <f>'YEAR 3 BUDGET'!C12</f>
        <v>0</v>
      </c>
      <c r="I17" s="203">
        <f>'AFR YEAR 3'!C12</f>
        <v>0</v>
      </c>
      <c r="J17" s="96">
        <f>'YEAR 4 BUDGET'!C12</f>
        <v>0</v>
      </c>
      <c r="K17" s="203">
        <f>'AFR YEAR 4'!C12</f>
        <v>0</v>
      </c>
      <c r="L17" s="96">
        <f>'YEAR 5 BUDGET'!C12</f>
        <v>0</v>
      </c>
      <c r="M17" s="203">
        <f>'AFR YEAR 5'!C12</f>
        <v>0</v>
      </c>
    </row>
    <row r="18" spans="1:13">
      <c r="A18" s="90"/>
      <c r="B18" s="91">
        <v>4</v>
      </c>
      <c r="C18" s="91" t="s">
        <v>40</v>
      </c>
      <c r="D18" s="201">
        <f>'YEAR 1 BUDGET-14 MONTHS'!C11</f>
        <v>0</v>
      </c>
      <c r="E18" s="203">
        <f>'AFR YEAR ONE'!D11+'AFR YEAR ONE'!C11</f>
        <v>0</v>
      </c>
      <c r="F18" s="96">
        <f>'YEAR 2 BUDGET'!C13</f>
        <v>0</v>
      </c>
      <c r="G18" s="203">
        <f>'AFR YEAR 2'!C13</f>
        <v>0</v>
      </c>
      <c r="H18" s="96">
        <f>'YEAR 3 BUDGET'!C13</f>
        <v>0</v>
      </c>
      <c r="I18" s="203">
        <f>'AFR YEAR 3'!C13</f>
        <v>0</v>
      </c>
      <c r="J18" s="96">
        <f>'YEAR 4 BUDGET'!C13</f>
        <v>0</v>
      </c>
      <c r="K18" s="203">
        <f>'AFR YEAR 4'!C13</f>
        <v>0</v>
      </c>
      <c r="L18" s="96">
        <f>'YEAR 5 BUDGET'!C13</f>
        <v>0</v>
      </c>
      <c r="M18" s="203">
        <f>'AFR YEAR 5'!C13</f>
        <v>0</v>
      </c>
    </row>
    <row r="19" spans="1:13">
      <c r="A19" s="90"/>
      <c r="B19" s="91">
        <v>5</v>
      </c>
      <c r="C19" s="91" t="s">
        <v>363</v>
      </c>
      <c r="D19" s="201">
        <f>'YEAR 1 BUDGET-14 MONTHS'!C12</f>
        <v>0</v>
      </c>
      <c r="E19" s="203">
        <f>'AFR YEAR ONE'!D12+'AFR YEAR ONE'!C12</f>
        <v>0</v>
      </c>
      <c r="F19" s="96">
        <f>'YEAR 2 BUDGET'!C14</f>
        <v>0</v>
      </c>
      <c r="G19" s="203">
        <f>'AFR YEAR 2'!C14</f>
        <v>0</v>
      </c>
      <c r="H19" s="96">
        <f>'YEAR 3 BUDGET'!C14</f>
        <v>0</v>
      </c>
      <c r="I19" s="203">
        <f>'AFR YEAR 3'!C14</f>
        <v>0</v>
      </c>
      <c r="J19" s="96">
        <f>'YEAR 4 BUDGET'!C14</f>
        <v>0</v>
      </c>
      <c r="K19" s="203">
        <f>'AFR YEAR 4'!C14</f>
        <v>0</v>
      </c>
      <c r="L19" s="96">
        <f>'YEAR 5 BUDGET'!C14</f>
        <v>0</v>
      </c>
      <c r="M19" s="203">
        <f>'AFR YEAR 5'!C14</f>
        <v>0</v>
      </c>
    </row>
    <row r="20" spans="1:13">
      <c r="A20" s="90"/>
      <c r="B20" s="91">
        <v>6</v>
      </c>
      <c r="C20" s="91" t="s">
        <v>42</v>
      </c>
      <c r="D20" s="201">
        <f>'YEAR 1 BUDGET-14 MONTHS'!C13</f>
        <v>0</v>
      </c>
      <c r="E20" s="203">
        <f>'AFR YEAR ONE'!D13+'AFR YEAR ONE'!C13</f>
        <v>0</v>
      </c>
      <c r="F20" s="96">
        <f>'YEAR 2 BUDGET'!C15</f>
        <v>0</v>
      </c>
      <c r="G20" s="203">
        <f>'AFR YEAR 2'!C15</f>
        <v>0</v>
      </c>
      <c r="H20" s="96">
        <f>'YEAR 3 BUDGET'!C15</f>
        <v>0</v>
      </c>
      <c r="I20" s="203">
        <f>'AFR YEAR 3'!C15</f>
        <v>0</v>
      </c>
      <c r="J20" s="96">
        <f>'YEAR 4 BUDGET'!C15</f>
        <v>0</v>
      </c>
      <c r="K20" s="203">
        <f>'AFR YEAR 4'!C15</f>
        <v>0</v>
      </c>
      <c r="L20" s="96">
        <f>'YEAR 5 BUDGET'!C15</f>
        <v>0</v>
      </c>
      <c r="M20" s="203">
        <f>'AFR YEAR 5'!C15</f>
        <v>0</v>
      </c>
    </row>
    <row r="21" spans="1:13" ht="15.75" thickBot="1">
      <c r="A21" s="90"/>
      <c r="B21" s="91">
        <v>7</v>
      </c>
      <c r="C21" s="91" t="s">
        <v>364</v>
      </c>
      <c r="D21" s="202">
        <f>'YEAR 1 BUDGET-14 MONTHS'!C14</f>
        <v>0</v>
      </c>
      <c r="E21" s="203">
        <f>'AFR YEAR ONE'!D14+'AFR YEAR ONE'!C14</f>
        <v>0</v>
      </c>
      <c r="F21" s="203">
        <f>'YEAR 2 BUDGET'!C16</f>
        <v>0</v>
      </c>
      <c r="G21" s="203">
        <f>'AFR YEAR 2'!C16</f>
        <v>0</v>
      </c>
      <c r="H21" s="203">
        <f>'YEAR 3 BUDGET'!C16</f>
        <v>0</v>
      </c>
      <c r="I21" s="203">
        <f>'AFR YEAR 3'!C16</f>
        <v>0</v>
      </c>
      <c r="J21" s="96">
        <f>'YEAR 4 BUDGET'!C16</f>
        <v>0</v>
      </c>
      <c r="K21" s="203">
        <f>'AFR YEAR 4'!C16</f>
        <v>0</v>
      </c>
      <c r="L21" s="203">
        <f>'YEAR 5 BUDGET'!C16</f>
        <v>0</v>
      </c>
      <c r="M21" s="203">
        <f>'AFR YEAR 5'!C16</f>
        <v>0</v>
      </c>
    </row>
    <row r="22" spans="1:13">
      <c r="A22" s="90"/>
      <c r="B22" s="342" t="s">
        <v>361</v>
      </c>
      <c r="C22" s="342"/>
      <c r="D22" s="92"/>
      <c r="E22" s="205">
        <f>'AFR YEAR ONE'!D15</f>
        <v>0</v>
      </c>
      <c r="F22" s="205">
        <f>'YEAR 2 BUDGET'!C17</f>
        <v>0</v>
      </c>
      <c r="G22" s="205" t="e">
        <f>'AFR YEAR ONE'!#REF!</f>
        <v>#REF!</v>
      </c>
      <c r="H22" s="205" t="e">
        <f>'YEAR 2 BUDGET'!#REF!</f>
        <v>#REF!</v>
      </c>
      <c r="I22" s="205"/>
      <c r="J22" s="205" t="e">
        <f>'YEAR 2 BUDGET'!#REF!</f>
        <v>#REF!</v>
      </c>
      <c r="K22" s="205"/>
      <c r="L22" s="205">
        <f>'YEAR 2 BUDGET'!F17</f>
        <v>0</v>
      </c>
      <c r="M22" s="205">
        <f>'AFR YEAR ONE'!I15</f>
        <v>0</v>
      </c>
    </row>
    <row r="23" spans="1:13">
      <c r="A23" s="90"/>
      <c r="B23" s="91">
        <v>8</v>
      </c>
      <c r="C23" s="91" t="s">
        <v>37</v>
      </c>
      <c r="D23" s="96">
        <f>'YEAR 1 BUDGET-14 MONTHS'!C16</f>
        <v>0</v>
      </c>
      <c r="E23" s="203">
        <f>'AFR YEAR ONE'!D16+'AFR YEAR ONE'!C16</f>
        <v>0</v>
      </c>
      <c r="F23" s="96">
        <f>'YEAR 2 BUDGET'!C18</f>
        <v>0</v>
      </c>
      <c r="G23" s="203">
        <f>'AFR YEAR 2'!C18</f>
        <v>0</v>
      </c>
      <c r="H23" s="96">
        <f>'YEAR 3 BUDGET'!C18</f>
        <v>0</v>
      </c>
      <c r="I23" s="203">
        <f>'AFR YEAR 3'!C18</f>
        <v>0</v>
      </c>
      <c r="J23" s="96">
        <f>'AFR YEAR 4'!C18</f>
        <v>0</v>
      </c>
      <c r="K23" s="203">
        <f>'AFR YEAR 4'!C18</f>
        <v>0</v>
      </c>
      <c r="L23" s="96">
        <f>'YEAR 5 BUDGET'!C18</f>
        <v>0</v>
      </c>
      <c r="M23" s="203">
        <f>'AFR YEAR 5'!C18</f>
        <v>0</v>
      </c>
    </row>
    <row r="24" spans="1:13">
      <c r="A24" s="90"/>
      <c r="B24" s="91">
        <v>9</v>
      </c>
      <c r="C24" s="91" t="s">
        <v>38</v>
      </c>
      <c r="D24" s="96">
        <f>'YEAR 1 BUDGET-14 MONTHS'!C17</f>
        <v>0</v>
      </c>
      <c r="E24" s="203">
        <f>'AFR YEAR ONE'!D17+'AFR YEAR ONE'!C17</f>
        <v>0</v>
      </c>
      <c r="F24" s="96">
        <f>'YEAR 2 BUDGET'!C19</f>
        <v>0</v>
      </c>
      <c r="G24" s="203">
        <f>'AFR YEAR 2'!C19</f>
        <v>0</v>
      </c>
      <c r="H24" s="96">
        <f>'YEAR 3 BUDGET'!C19</f>
        <v>0</v>
      </c>
      <c r="I24" s="203">
        <f>'AFR YEAR 3'!C19</f>
        <v>0</v>
      </c>
      <c r="J24" s="96">
        <f>'AFR YEAR 4'!C19</f>
        <v>0</v>
      </c>
      <c r="K24" s="203">
        <f>'AFR YEAR 4'!C19</f>
        <v>0</v>
      </c>
      <c r="L24" s="96">
        <f>'YEAR 5 BUDGET'!C19</f>
        <v>0</v>
      </c>
      <c r="M24" s="203">
        <f>'AFR YEAR 5'!C19</f>
        <v>0</v>
      </c>
    </row>
    <row r="25" spans="1:13">
      <c r="A25" s="90"/>
      <c r="B25" s="91">
        <v>10</v>
      </c>
      <c r="C25" s="91" t="s">
        <v>39</v>
      </c>
      <c r="D25" s="96">
        <f>'YEAR 1 BUDGET-14 MONTHS'!C18</f>
        <v>0</v>
      </c>
      <c r="E25" s="203">
        <f>'AFR YEAR ONE'!D18+'AFR YEAR ONE'!C18</f>
        <v>0</v>
      </c>
      <c r="F25" s="96">
        <f>'YEAR 2 BUDGET'!C20</f>
        <v>0</v>
      </c>
      <c r="G25" s="203">
        <f>'AFR YEAR 2'!C20</f>
        <v>0</v>
      </c>
      <c r="H25" s="96">
        <f>'YEAR 3 BUDGET'!C20</f>
        <v>0</v>
      </c>
      <c r="I25" s="203">
        <f>'AFR YEAR 3'!C20</f>
        <v>0</v>
      </c>
      <c r="J25" s="96">
        <f>'AFR YEAR 4'!C20</f>
        <v>0</v>
      </c>
      <c r="K25" s="203">
        <f>'AFR YEAR 4'!C20</f>
        <v>0</v>
      </c>
      <c r="L25" s="96">
        <f>'YEAR 5 BUDGET'!C20</f>
        <v>0</v>
      </c>
      <c r="M25" s="203">
        <f>'AFR YEAR 5'!C20</f>
        <v>0</v>
      </c>
    </row>
    <row r="26" spans="1:13">
      <c r="A26" s="90"/>
      <c r="B26" s="91">
        <v>11</v>
      </c>
      <c r="C26" s="91" t="s">
        <v>40</v>
      </c>
      <c r="D26" s="96">
        <f>'YEAR 1 BUDGET-14 MONTHS'!C19</f>
        <v>0</v>
      </c>
      <c r="E26" s="203">
        <f>'AFR YEAR ONE'!D19+'AFR YEAR ONE'!C19</f>
        <v>0</v>
      </c>
      <c r="F26" s="96">
        <f>'YEAR 2 BUDGET'!C21</f>
        <v>0</v>
      </c>
      <c r="G26" s="203">
        <f>'AFR YEAR 2'!C21</f>
        <v>0</v>
      </c>
      <c r="H26" s="96">
        <f>'YEAR 3 BUDGET'!C21</f>
        <v>0</v>
      </c>
      <c r="I26" s="203">
        <f>'AFR YEAR 3'!C21</f>
        <v>0</v>
      </c>
      <c r="J26" s="96">
        <f>'AFR YEAR 4'!C21</f>
        <v>0</v>
      </c>
      <c r="K26" s="203">
        <f>'AFR YEAR 4'!C21</f>
        <v>0</v>
      </c>
      <c r="L26" s="96">
        <f>'YEAR 5 BUDGET'!C21</f>
        <v>0</v>
      </c>
      <c r="M26" s="203">
        <f>'AFR YEAR 5'!C21</f>
        <v>0</v>
      </c>
    </row>
    <row r="27" spans="1:13">
      <c r="A27" s="90"/>
      <c r="B27" s="91">
        <v>12</v>
      </c>
      <c r="C27" s="91" t="s">
        <v>363</v>
      </c>
      <c r="D27" s="96">
        <f>'YEAR 1 BUDGET-14 MONTHS'!C20</f>
        <v>0</v>
      </c>
      <c r="E27" s="203">
        <f>'AFR YEAR ONE'!D20+'AFR YEAR ONE'!C20</f>
        <v>0</v>
      </c>
      <c r="F27" s="96">
        <f>'YEAR 2 BUDGET'!C22</f>
        <v>0</v>
      </c>
      <c r="G27" s="203">
        <f>'AFR YEAR 2'!C22</f>
        <v>0</v>
      </c>
      <c r="H27" s="96">
        <f>'YEAR 3 BUDGET'!C22</f>
        <v>0</v>
      </c>
      <c r="I27" s="203">
        <f>'AFR YEAR 3'!C22</f>
        <v>0</v>
      </c>
      <c r="J27" s="96">
        <f>'AFR YEAR 4'!C22</f>
        <v>0</v>
      </c>
      <c r="K27" s="203">
        <f>'AFR YEAR 4'!C22</f>
        <v>0</v>
      </c>
      <c r="L27" s="96">
        <f>'YEAR 5 BUDGET'!C22</f>
        <v>0</v>
      </c>
      <c r="M27" s="203">
        <f>'AFR YEAR 5'!C22</f>
        <v>0</v>
      </c>
    </row>
    <row r="28" spans="1:13">
      <c r="A28" s="90"/>
      <c r="B28" s="91">
        <v>13</v>
      </c>
      <c r="C28" s="91" t="s">
        <v>42</v>
      </c>
      <c r="D28" s="96">
        <f>'YEAR 1 BUDGET-14 MONTHS'!C21</f>
        <v>0</v>
      </c>
      <c r="E28" s="203">
        <f>'AFR YEAR ONE'!D21+'AFR YEAR ONE'!C21</f>
        <v>0</v>
      </c>
      <c r="F28" s="96">
        <f>'YEAR 2 BUDGET'!C23</f>
        <v>0</v>
      </c>
      <c r="G28" s="203">
        <f>'AFR YEAR 2'!C23</f>
        <v>0</v>
      </c>
      <c r="H28" s="96">
        <f>'YEAR 3 BUDGET'!C23</f>
        <v>0</v>
      </c>
      <c r="I28" s="203">
        <f>'AFR YEAR 3'!C23</f>
        <v>0</v>
      </c>
      <c r="J28" s="96">
        <f>'AFR YEAR 4'!C23</f>
        <v>0</v>
      </c>
      <c r="K28" s="203">
        <f>'AFR YEAR 4'!C23</f>
        <v>0</v>
      </c>
      <c r="L28" s="96">
        <f>'YEAR 5 BUDGET'!C23</f>
        <v>0</v>
      </c>
      <c r="M28" s="203">
        <f>'AFR YEAR 5'!C23</f>
        <v>0</v>
      </c>
    </row>
    <row r="29" spans="1:13">
      <c r="A29" s="90"/>
      <c r="B29" s="91">
        <v>14</v>
      </c>
      <c r="C29" s="91" t="s">
        <v>365</v>
      </c>
      <c r="D29" s="203">
        <f>'YEAR 1 BUDGET-14 MONTHS'!C22</f>
        <v>0</v>
      </c>
      <c r="E29" s="203">
        <f>'AFR YEAR ONE'!D22+'AFR YEAR ONE'!C22</f>
        <v>0</v>
      </c>
      <c r="F29" s="203">
        <f>'YEAR 2 BUDGET'!C24</f>
        <v>0</v>
      </c>
      <c r="G29" s="203">
        <f>'AFR YEAR 2'!C24</f>
        <v>0</v>
      </c>
      <c r="H29" s="203">
        <f>'YEAR 3 BUDGET'!C24</f>
        <v>0</v>
      </c>
      <c r="I29" s="203">
        <f>'AFR YEAR 3'!C24</f>
        <v>0</v>
      </c>
      <c r="J29" s="203">
        <f>'YEAR 4 BUDGET'!E24</f>
        <v>0</v>
      </c>
      <c r="K29" s="203">
        <f>'AFR YEAR 4'!C24</f>
        <v>0</v>
      </c>
      <c r="L29" s="203">
        <f>'YEAR 5 BUDGET'!C24</f>
        <v>0</v>
      </c>
      <c r="M29" s="203">
        <f>'AFR YEAR 5'!C24</f>
        <v>0</v>
      </c>
    </row>
    <row r="30" spans="1:13">
      <c r="A30" s="90"/>
      <c r="B30" s="91">
        <v>15</v>
      </c>
      <c r="C30" s="91" t="s">
        <v>375</v>
      </c>
      <c r="D30" s="96">
        <f>'YEAR 1 BUDGET-14 MONTHS'!$C$23</f>
        <v>0</v>
      </c>
      <c r="E30" s="203">
        <f>'AFR YEAR ONE'!D23+'AFR YEAR ONE'!C23</f>
        <v>0</v>
      </c>
      <c r="F30" s="96">
        <f>'YEAR 2 BUDGET'!C25</f>
        <v>0</v>
      </c>
      <c r="G30" s="203">
        <f>'AFR YEAR 2'!C25</f>
        <v>0</v>
      </c>
      <c r="H30" s="96">
        <f>'YEAR 3 BUDGET'!$C$25</f>
        <v>0</v>
      </c>
      <c r="I30" s="203">
        <f>'AFR YEAR 3'!C25</f>
        <v>0</v>
      </c>
      <c r="J30" s="96">
        <f>'YEAR 4 BUDGET'!$C$25</f>
        <v>0</v>
      </c>
      <c r="K30" s="203">
        <f>'AFR YEAR 4'!C25</f>
        <v>0</v>
      </c>
      <c r="L30" s="96">
        <f>'YEAR 5 BUDGET'!$C$25</f>
        <v>0</v>
      </c>
      <c r="M30" s="203">
        <f>'AFR YEAR 5'!C25</f>
        <v>0</v>
      </c>
    </row>
    <row r="31" spans="1:13">
      <c r="A31" s="90"/>
      <c r="B31" s="91">
        <v>16</v>
      </c>
      <c r="C31" s="91" t="s">
        <v>353</v>
      </c>
      <c r="D31" s="103">
        <f>'YEAR 1 BUDGET-14 MONTHS'!$C$26</f>
        <v>0</v>
      </c>
      <c r="E31" s="203">
        <f>'AFR YEAR ONE'!D26+'AFR YEAR ONE'!C26</f>
        <v>0</v>
      </c>
      <c r="F31" s="203">
        <f>'YEAR 2 BUDGET'!$C$28</f>
        <v>0</v>
      </c>
      <c r="G31" s="207">
        <f>'AFR YEAR 2'!C26</f>
        <v>0</v>
      </c>
      <c r="H31" s="203">
        <f>'YEAR 3 BUDGET'!$C$28</f>
        <v>0</v>
      </c>
      <c r="I31" s="207">
        <f>'AFR YEAR 3'!C26</f>
        <v>0</v>
      </c>
      <c r="J31" s="203">
        <f>'YEAR 4 BUDGET'!$C$28</f>
        <v>0</v>
      </c>
      <c r="K31" s="207">
        <f>'AFR YEAR 4'!C26</f>
        <v>0</v>
      </c>
      <c r="L31" s="203">
        <f>'YEAR 5 BUDGET'!$C$28</f>
        <v>0</v>
      </c>
      <c r="M31" s="207">
        <f>'AFR YEAR 5'!$C$28</f>
        <v>0</v>
      </c>
    </row>
    <row r="32" spans="1:13" ht="15.75" thickBot="1">
      <c r="A32" s="90"/>
      <c r="B32" s="99">
        <v>17</v>
      </c>
      <c r="C32" s="99" t="s">
        <v>376</v>
      </c>
      <c r="D32" s="100">
        <f>'YEAR 1 BUDGET-14 MONTHS'!C27</f>
        <v>0</v>
      </c>
      <c r="E32" s="206">
        <f>'AFR YEAR ONE'!D27+'AFR YEAR ONE'!C27</f>
        <v>0</v>
      </c>
      <c r="F32" s="100">
        <f>'YEAR 2 BUDGET'!E29</f>
        <v>0</v>
      </c>
      <c r="G32" s="206">
        <f>'AFR YEAR 2'!C29</f>
        <v>0</v>
      </c>
      <c r="H32" s="100">
        <f>'YEAR 3 BUDGET'!C29</f>
        <v>0</v>
      </c>
      <c r="I32" s="206">
        <f>'AFR YEAR 3'!$C$29</f>
        <v>0</v>
      </c>
      <c r="J32" s="100">
        <f>'YEAR 4 BUDGET'!E29</f>
        <v>0</v>
      </c>
      <c r="K32" s="207">
        <f>'AFR YEAR 4'!C27</f>
        <v>0</v>
      </c>
      <c r="L32" s="100">
        <f>'YEAR 5 BUDGET'!C29</f>
        <v>0</v>
      </c>
      <c r="M32" s="206">
        <f>'AFR YEAR 5'!C29</f>
        <v>0</v>
      </c>
    </row>
    <row r="33" spans="1:13" ht="16.5" thickTop="1" thickBot="1">
      <c r="A33" s="90"/>
      <c r="B33" s="97">
        <v>18</v>
      </c>
      <c r="C33" s="98" t="s">
        <v>366</v>
      </c>
      <c r="D33" s="101">
        <f>'YEAR 1 BUDGET-14 MONTHS'!C28</f>
        <v>0</v>
      </c>
      <c r="E33" s="212">
        <f>'AFR YEAR ONE'!D28+'AFR YEAR ONE'!C28</f>
        <v>0</v>
      </c>
      <c r="F33" s="101">
        <f t="shared" ref="F33" si="0">+F21+F29+F30+F31+F32</f>
        <v>0</v>
      </c>
      <c r="G33" s="101">
        <f>'AFR YEAR 2'!$C$30</f>
        <v>0</v>
      </c>
      <c r="H33" s="101">
        <f>'YEAR 3 BUDGET'!C30</f>
        <v>0</v>
      </c>
      <c r="I33" s="206">
        <f>'AFR YEAR 3'!C30</f>
        <v>0</v>
      </c>
      <c r="J33" s="101">
        <f>'YEAR 4 BUDGET'!E30</f>
        <v>0</v>
      </c>
      <c r="K33" s="207">
        <f>'AFR YEAR 4'!C28</f>
        <v>0</v>
      </c>
      <c r="L33" s="101">
        <f>'YEAR 5 BUDGET'!C30</f>
        <v>0</v>
      </c>
      <c r="M33" s="101">
        <f>'AFR YEAR 5'!C30</f>
        <v>0</v>
      </c>
    </row>
    <row r="34" spans="1:13" ht="15.75" thickTop="1">
      <c r="A34" s="90"/>
      <c r="B34" s="90"/>
      <c r="C34" s="90"/>
      <c r="D34" s="204"/>
      <c r="E34" s="90"/>
      <c r="F34" s="90"/>
      <c r="G34" s="90"/>
      <c r="H34" s="90"/>
      <c r="I34" s="90"/>
      <c r="J34" s="90"/>
      <c r="K34" s="90"/>
      <c r="L34" s="90"/>
      <c r="M34" s="90"/>
    </row>
    <row r="35" spans="1:13">
      <c r="A35" s="90"/>
      <c r="B35" s="90">
        <v>19</v>
      </c>
      <c r="C35" s="90" t="s">
        <v>367</v>
      </c>
      <c r="D35" s="204"/>
      <c r="E35" s="94">
        <v>0</v>
      </c>
      <c r="F35" s="90"/>
      <c r="G35" s="94">
        <v>0</v>
      </c>
      <c r="H35" s="90"/>
      <c r="I35" s="94"/>
      <c r="J35" s="90"/>
      <c r="K35" s="94"/>
      <c r="L35" s="90"/>
      <c r="M35" s="94"/>
    </row>
    <row r="36" spans="1:13">
      <c r="A36" s="90"/>
      <c r="B36" s="90"/>
      <c r="C36" s="90"/>
      <c r="D36" s="204"/>
      <c r="E36" s="90"/>
      <c r="F36" s="90"/>
      <c r="G36" s="90"/>
      <c r="H36" s="90"/>
      <c r="I36" s="90"/>
      <c r="J36" s="90"/>
      <c r="K36" s="90"/>
      <c r="L36" s="90"/>
      <c r="M36" s="90"/>
    </row>
    <row r="37" spans="1:13">
      <c r="A37" s="90"/>
      <c r="B37" s="90"/>
      <c r="C37" s="90"/>
      <c r="D37" s="204"/>
      <c r="E37" s="90"/>
      <c r="F37" s="90"/>
      <c r="G37" s="90"/>
      <c r="H37" s="90"/>
      <c r="I37" s="90"/>
      <c r="J37" s="90"/>
      <c r="K37" s="90"/>
      <c r="L37" s="90"/>
      <c r="M37" s="90"/>
    </row>
    <row r="38" spans="1:13">
      <c r="A38" s="90"/>
      <c r="B38" s="90"/>
      <c r="C38" s="90"/>
      <c r="D38" s="90"/>
      <c r="E38" s="90"/>
      <c r="F38" s="90"/>
      <c r="G38" s="90"/>
      <c r="H38" s="90"/>
      <c r="I38" s="90"/>
      <c r="J38" s="90"/>
      <c r="K38" s="90"/>
      <c r="L38" s="90"/>
      <c r="M38" s="90"/>
    </row>
    <row r="39" spans="1:13">
      <c r="A39" s="90"/>
      <c r="B39" s="90"/>
      <c r="C39" s="94"/>
      <c r="D39" s="94"/>
      <c r="E39" s="90"/>
      <c r="F39" s="90"/>
      <c r="G39" s="93"/>
      <c r="H39" s="93"/>
      <c r="I39" s="93"/>
      <c r="J39" s="93"/>
      <c r="K39" s="90"/>
      <c r="L39" s="90"/>
      <c r="M39" s="90"/>
    </row>
    <row r="40" spans="1:13">
      <c r="A40" s="90"/>
      <c r="B40" s="90"/>
      <c r="C40" s="95" t="s">
        <v>368</v>
      </c>
      <c r="D40" s="95" t="s">
        <v>369</v>
      </c>
      <c r="E40" s="90"/>
      <c r="F40" s="90"/>
      <c r="G40" s="95" t="s">
        <v>370</v>
      </c>
      <c r="H40" s="95"/>
      <c r="I40" s="95"/>
      <c r="J40" s="95" t="s">
        <v>369</v>
      </c>
      <c r="K40" s="90"/>
      <c r="L40" s="90"/>
      <c r="M40" s="90"/>
    </row>
    <row r="41" spans="1:13">
      <c r="A41" s="90"/>
      <c r="B41" s="90"/>
      <c r="C41" s="90"/>
      <c r="D41" s="90"/>
      <c r="E41" s="90"/>
      <c r="F41" s="90"/>
      <c r="G41" s="90"/>
      <c r="H41" s="90"/>
      <c r="I41" s="90"/>
      <c r="J41" s="90"/>
      <c r="K41" s="90"/>
      <c r="L41" s="90"/>
      <c r="M41" s="90"/>
    </row>
    <row r="42" spans="1:13">
      <c r="A42" s="90"/>
      <c r="B42" s="90"/>
      <c r="C42" s="90"/>
      <c r="D42" s="90"/>
      <c r="E42" s="90"/>
      <c r="F42" s="90"/>
      <c r="G42" s="90"/>
      <c r="H42" s="90"/>
      <c r="I42" s="90"/>
      <c r="J42" s="90"/>
      <c r="K42" s="90"/>
      <c r="L42" s="90"/>
      <c r="M42" s="90"/>
    </row>
    <row r="43" spans="1:13">
      <c r="A43" s="90"/>
      <c r="B43" s="90"/>
      <c r="C43" s="90" t="s">
        <v>371</v>
      </c>
      <c r="D43" s="90"/>
      <c r="E43" s="90"/>
      <c r="F43" s="90"/>
      <c r="G43" s="90"/>
      <c r="H43" s="90"/>
      <c r="I43" s="90"/>
      <c r="J43" s="90"/>
      <c r="K43" s="90"/>
      <c r="L43" s="90"/>
      <c r="M43" s="90"/>
    </row>
    <row r="44" spans="1:13">
      <c r="A44" s="90"/>
      <c r="B44" s="90"/>
      <c r="C44" s="90"/>
      <c r="D44" s="90"/>
      <c r="E44" s="90"/>
      <c r="F44" s="90"/>
      <c r="G44" s="90"/>
      <c r="H44" s="90"/>
      <c r="I44" s="90"/>
      <c r="J44" s="90"/>
      <c r="K44" s="90"/>
      <c r="L44" s="90"/>
      <c r="M44" s="90"/>
    </row>
    <row r="45" spans="1:13">
      <c r="A45" s="90"/>
      <c r="B45" s="90"/>
      <c r="C45" s="90"/>
      <c r="D45" s="90"/>
      <c r="E45" s="90"/>
      <c r="F45" s="90"/>
      <c r="G45" s="90"/>
      <c r="H45" s="90"/>
      <c r="I45" s="90"/>
      <c r="J45" s="90"/>
      <c r="K45" s="90"/>
      <c r="L45" s="90"/>
      <c r="M45" s="90"/>
    </row>
    <row r="46" spans="1:13">
      <c r="A46" s="90"/>
      <c r="B46" s="90"/>
      <c r="C46" s="90"/>
      <c r="D46" s="90"/>
      <c r="E46" s="90"/>
      <c r="F46" s="90"/>
      <c r="G46" s="90"/>
      <c r="H46" s="90"/>
      <c r="I46" s="90"/>
      <c r="J46" s="90"/>
      <c r="K46" s="90"/>
      <c r="L46" s="90"/>
      <c r="M46" s="90"/>
    </row>
  </sheetData>
  <mergeCells count="10">
    <mergeCell ref="B13:C13"/>
    <mergeCell ref="B14:C14"/>
    <mergeCell ref="B22:C22"/>
    <mergeCell ref="A1:M1"/>
    <mergeCell ref="A2:M2"/>
    <mergeCell ref="D12:E12"/>
    <mergeCell ref="F12:G12"/>
    <mergeCell ref="H12:I12"/>
    <mergeCell ref="J12:K12"/>
    <mergeCell ref="L12:M1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2:F31"/>
  <sheetViews>
    <sheetView workbookViewId="0">
      <selection activeCell="G33" sqref="G33"/>
    </sheetView>
  </sheetViews>
  <sheetFormatPr defaultRowHeight="12.75"/>
  <cols>
    <col min="2" max="2" width="22.7109375" customWidth="1"/>
    <col min="3" max="3" width="18.42578125" customWidth="1"/>
    <col min="4" max="4" width="18" customWidth="1"/>
    <col min="5" max="5" width="14.42578125" customWidth="1"/>
    <col min="6" max="6" width="14.85546875" bestFit="1" customWidth="1"/>
    <col min="7" max="7" width="17" customWidth="1"/>
  </cols>
  <sheetData>
    <row r="2" spans="1:6">
      <c r="B2" s="61">
        <f>'2-Cover Page'!C5</f>
        <v>0</v>
      </c>
    </row>
    <row r="4" spans="1:6">
      <c r="A4" s="30"/>
      <c r="B4" s="31"/>
      <c r="C4" s="345" t="s">
        <v>46</v>
      </c>
      <c r="D4" s="345"/>
      <c r="E4" s="33"/>
      <c r="F4" s="33"/>
    </row>
    <row r="5" spans="1:6">
      <c r="A5" s="34"/>
      <c r="B5" s="35"/>
      <c r="C5" s="346" t="s">
        <v>79</v>
      </c>
      <c r="D5" s="346"/>
      <c r="E5" s="32"/>
      <c r="F5" s="36">
        <f>'2-Cover Page'!C11</f>
        <v>0</v>
      </c>
    </row>
    <row r="6" spans="1:6">
      <c r="A6" s="33"/>
      <c r="B6" s="31"/>
      <c r="C6" s="33"/>
      <c r="D6" s="33"/>
      <c r="E6" s="37"/>
      <c r="F6" s="33"/>
    </row>
    <row r="7" spans="1:6">
      <c r="A7" s="33"/>
      <c r="B7" s="31"/>
      <c r="C7" s="33"/>
      <c r="D7" s="33"/>
      <c r="E7" s="37"/>
      <c r="F7" s="33"/>
    </row>
    <row r="8" spans="1:6">
      <c r="A8" s="33"/>
      <c r="B8" s="31"/>
      <c r="C8" s="33"/>
      <c r="D8" s="33"/>
      <c r="E8" s="37"/>
      <c r="F8" s="33"/>
    </row>
    <row r="9" spans="1:6">
      <c r="A9" s="33"/>
      <c r="B9" s="38"/>
      <c r="C9" s="39" t="s">
        <v>47</v>
      </c>
      <c r="D9" s="40" t="s">
        <v>48</v>
      </c>
      <c r="E9" s="39"/>
      <c r="F9" s="33"/>
    </row>
    <row r="10" spans="1:6">
      <c r="A10" s="33"/>
      <c r="B10" s="38" t="s">
        <v>49</v>
      </c>
      <c r="C10" s="41" t="e">
        <f>+SUM(#REF!)+SUMIF(#REF!,"non-capitalized",#REF!)</f>
        <v>#REF!</v>
      </c>
      <c r="D10" s="41">
        <f>'YEAR 1 BUDGET-14 MONTHS'!E24+'YEAR 2 BUDGET'!E26+'YEAR 3 BUDGET'!E24+'YEAR 4 BUDGET'!E24+'YEAR 5 BUDGET'!E24</f>
        <v>0</v>
      </c>
      <c r="E10" s="39" t="e">
        <f>IF(C10=D10,"equal","not equal!")</f>
        <v>#REF!</v>
      </c>
      <c r="F10" s="33"/>
    </row>
    <row r="11" spans="1:6" ht="13.5" thickBot="1">
      <c r="A11" s="33"/>
      <c r="B11" s="38" t="s">
        <v>50</v>
      </c>
      <c r="C11" s="42" t="e">
        <f>SUMIF(#REF!,"capitalized",#REF!)</f>
        <v>#REF!</v>
      </c>
      <c r="D11" s="41">
        <f>'YEAR 1 BUDGET-14 MONTHS'!E27+'YEAR 2 BUDGET'!E29+'YEAR 3 BUDGET'!E28+'YEAR 4 BUDGET'!E28+'YEAR 5 BUDGET'!E28</f>
        <v>0</v>
      </c>
      <c r="E11" s="39" t="e">
        <f>IF(C11=D11,"equal","not equal!")</f>
        <v>#REF!</v>
      </c>
      <c r="F11" s="33"/>
    </row>
    <row r="12" spans="1:6">
      <c r="A12" s="33"/>
      <c r="B12" s="39" t="s">
        <v>36</v>
      </c>
      <c r="C12" s="43" t="e">
        <f>SUM(C10:C11)</f>
        <v>#REF!</v>
      </c>
      <c r="D12" s="43">
        <f>SUM(D10:D11)</f>
        <v>0</v>
      </c>
      <c r="E12" s="39" t="e">
        <f>IF(C12=D12,"equal","not equal!")</f>
        <v>#REF!</v>
      </c>
      <c r="F12" s="33"/>
    </row>
    <row r="13" spans="1:6">
      <c r="A13" s="33"/>
      <c r="B13" s="31"/>
      <c r="C13" s="33"/>
      <c r="D13" s="33"/>
      <c r="E13" s="37"/>
      <c r="F13" s="33"/>
    </row>
    <row r="14" spans="1:6">
      <c r="A14" s="33"/>
      <c r="B14" s="31"/>
      <c r="C14" s="33"/>
      <c r="D14" s="33"/>
      <c r="E14" s="37"/>
      <c r="F14" s="33"/>
    </row>
    <row r="15" spans="1:6">
      <c r="A15" s="33"/>
      <c r="B15" s="44" t="s">
        <v>51</v>
      </c>
      <c r="C15" s="33"/>
      <c r="D15" s="33"/>
      <c r="E15" s="37"/>
      <c r="F15" s="33"/>
    </row>
    <row r="16" spans="1:6">
      <c r="A16" s="33"/>
      <c r="B16" s="44" t="s">
        <v>52</v>
      </c>
      <c r="C16" s="33"/>
      <c r="D16" s="33"/>
      <c r="E16" s="33"/>
      <c r="F16" s="33"/>
    </row>
    <row r="17" spans="1:6">
      <c r="A17" s="33"/>
      <c r="B17" s="44"/>
      <c r="C17" s="33"/>
      <c r="D17" s="33"/>
      <c r="E17" s="33"/>
      <c r="F17" s="33"/>
    </row>
    <row r="31" spans="1:6">
      <c r="E31" s="56"/>
    </row>
  </sheetData>
  <sheetProtection password="CC76" sheet="1"/>
  <mergeCells count="2">
    <mergeCell ref="C4:D4"/>
    <mergeCell ref="C5:D5"/>
  </mergeCells>
  <phoneticPr fontId="9" type="noConversion"/>
  <conditionalFormatting sqref="E10:E12">
    <cfRule type="expression" dxfId="0" priority="1" stopIfTrue="1">
      <formula>LEFT(E10,3)="not"</formula>
    </cfRule>
  </conditionalFormatting>
  <pageMargins left="0.5" right="0.5" top="0.75" bottom="0.75" header="0.5" footer="0.5"/>
  <pageSetup orientation="landscape" r:id="rId1"/>
  <headerFooter alignWithMargins="0">
    <oddFooter>&amp;LPage &amp;P of &amp;N&amp;C&amp;D &amp;T&amp;R&amp;A</oddFooter>
  </headerFooter>
</worksheet>
</file>

<file path=xl/worksheets/sheet15.xml><?xml version="1.0" encoding="utf-8"?>
<worksheet xmlns="http://schemas.openxmlformats.org/spreadsheetml/2006/main" xmlns:r="http://schemas.openxmlformats.org/officeDocument/2006/relationships">
  <sheetPr codeName="Sheet15"/>
  <dimension ref="A1:C3"/>
  <sheetViews>
    <sheetView zoomScaleNormal="100" workbookViewId="0">
      <selection activeCell="A39" sqref="A39"/>
    </sheetView>
  </sheetViews>
  <sheetFormatPr defaultRowHeight="12.75"/>
  <cols>
    <col min="1" max="1" width="40.85546875" customWidth="1"/>
    <col min="2" max="2" width="18.42578125" customWidth="1"/>
    <col min="3" max="3" width="34.5703125" customWidth="1"/>
  </cols>
  <sheetData>
    <row r="1" spans="1:3">
      <c r="A1" s="71">
        <f>'2-Cover Page'!C5</f>
        <v>0</v>
      </c>
      <c r="C1" s="73">
        <f>'2-Cover Page'!C11</f>
        <v>0</v>
      </c>
    </row>
    <row r="3" spans="1:3" ht="15.75">
      <c r="A3" s="347" t="s">
        <v>383</v>
      </c>
      <c r="B3" s="347"/>
      <c r="C3" s="347"/>
    </row>
  </sheetData>
  <mergeCells count="1">
    <mergeCell ref="A3:C3"/>
  </mergeCells>
  <phoneticPr fontId="9" type="noConversion"/>
  <pageMargins left="0.75" right="0.75" top="1" bottom="1" header="0.5" footer="0.5"/>
  <pageSetup scale="97"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3"/>
  <dimension ref="A1:H203"/>
  <sheetViews>
    <sheetView topLeftCell="B22" zoomScaleNormal="100" workbookViewId="0">
      <selection activeCell="O48" sqref="O48"/>
    </sheetView>
  </sheetViews>
  <sheetFormatPr defaultRowHeight="15"/>
  <cols>
    <col min="1" max="1" width="12.140625" style="77" hidden="1" customWidth="1"/>
    <col min="2" max="2" width="12.140625" style="78" bestFit="1" customWidth="1"/>
    <col min="3" max="3" width="11.5703125" style="78" bestFit="1" customWidth="1"/>
    <col min="4" max="4" width="27.5703125" style="78" bestFit="1" customWidth="1"/>
    <col min="5" max="6" width="0" style="78" hidden="1" customWidth="1"/>
    <col min="7" max="7" width="10.42578125" style="78" hidden="1" customWidth="1"/>
    <col min="8" max="8" width="15" style="78" hidden="1" customWidth="1"/>
    <col min="9" max="16384" width="9.140625" style="78"/>
  </cols>
  <sheetData>
    <row r="1" spans="1:8">
      <c r="A1" s="77" t="s">
        <v>81</v>
      </c>
      <c r="B1" s="78" t="s">
        <v>380</v>
      </c>
      <c r="C1" s="78" t="s">
        <v>82</v>
      </c>
      <c r="D1" s="78" t="s">
        <v>83</v>
      </c>
      <c r="G1" s="78" t="s">
        <v>84</v>
      </c>
      <c r="H1" s="78" t="s">
        <v>85</v>
      </c>
    </row>
    <row r="2" spans="1:8">
      <c r="A2" s="77" t="s">
        <v>86</v>
      </c>
      <c r="G2" s="78" t="s">
        <v>87</v>
      </c>
      <c r="H2" s="78" t="s">
        <v>87</v>
      </c>
    </row>
    <row r="4" spans="1:8">
      <c r="A4" s="77">
        <v>20092010</v>
      </c>
      <c r="B4" s="84">
        <v>10</v>
      </c>
      <c r="C4" s="78" t="s">
        <v>88</v>
      </c>
      <c r="D4" s="78" t="s">
        <v>89</v>
      </c>
      <c r="E4" s="78">
        <v>5.7299999999999997E-2</v>
      </c>
      <c r="F4" s="78">
        <v>0.21160000000000001</v>
      </c>
      <c r="G4" s="79">
        <f>E4*100</f>
        <v>5.7299999999999995</v>
      </c>
      <c r="H4" s="79">
        <f>F4*100</f>
        <v>21.16</v>
      </c>
    </row>
    <row r="5" spans="1:8">
      <c r="A5" s="77">
        <v>20092010</v>
      </c>
      <c r="B5" s="84">
        <v>20</v>
      </c>
      <c r="C5" s="78" t="s">
        <v>88</v>
      </c>
      <c r="D5" s="78" t="s">
        <v>90</v>
      </c>
      <c r="E5" s="78">
        <v>6.1199999999999997E-2</v>
      </c>
      <c r="F5" s="78">
        <v>0.17560000000000001</v>
      </c>
      <c r="G5" s="79">
        <f t="shared" ref="G5:G68" si="0">E5*100</f>
        <v>6.12</v>
      </c>
      <c r="H5" s="79">
        <f t="shared" ref="H5:H36" si="1">F5*100</f>
        <v>17.560000000000002</v>
      </c>
    </row>
    <row r="6" spans="1:8">
      <c r="A6" s="77">
        <v>20092010</v>
      </c>
      <c r="B6" s="84">
        <v>30</v>
      </c>
      <c r="C6" s="78" t="s">
        <v>88</v>
      </c>
      <c r="D6" s="78" t="s">
        <v>91</v>
      </c>
      <c r="E6" s="78">
        <v>4.6899999999999997E-2</v>
      </c>
      <c r="F6" s="78">
        <v>0.14460000000000001</v>
      </c>
      <c r="G6" s="79">
        <f t="shared" si="0"/>
        <v>4.6899999999999995</v>
      </c>
      <c r="H6" s="79">
        <f t="shared" si="1"/>
        <v>14.46</v>
      </c>
    </row>
    <row r="7" spans="1:8">
      <c r="A7" s="77">
        <v>20092010</v>
      </c>
      <c r="B7" s="84">
        <v>40</v>
      </c>
      <c r="C7" s="78" t="s">
        <v>88</v>
      </c>
      <c r="D7" s="78" t="s">
        <v>92</v>
      </c>
      <c r="E7" s="78">
        <v>7.4999999999999997E-2</v>
      </c>
      <c r="F7" s="78">
        <v>0.23100000000000001</v>
      </c>
      <c r="G7" s="79">
        <f t="shared" si="0"/>
        <v>7.5</v>
      </c>
      <c r="H7" s="79">
        <f t="shared" si="1"/>
        <v>23.1</v>
      </c>
    </row>
    <row r="8" spans="1:8">
      <c r="A8" s="77">
        <v>20092010</v>
      </c>
      <c r="B8" s="84">
        <v>50</v>
      </c>
      <c r="C8" s="78" t="s">
        <v>88</v>
      </c>
      <c r="D8" s="78" t="s">
        <v>93</v>
      </c>
      <c r="E8" s="78">
        <v>5.1200000000000002E-2</v>
      </c>
      <c r="F8" s="78">
        <v>0.22320000000000001</v>
      </c>
      <c r="G8" s="79">
        <f t="shared" si="0"/>
        <v>5.12</v>
      </c>
      <c r="H8" s="79">
        <f t="shared" si="1"/>
        <v>22.32</v>
      </c>
    </row>
    <row r="9" spans="1:8">
      <c r="A9" s="77">
        <v>20092010</v>
      </c>
      <c r="B9" s="84">
        <v>60</v>
      </c>
      <c r="C9" s="78" t="s">
        <v>88</v>
      </c>
      <c r="D9" s="78" t="s">
        <v>94</v>
      </c>
      <c r="E9" s="78">
        <v>2.1399999999999999E-2</v>
      </c>
      <c r="F9" s="78">
        <v>0.30859999999999999</v>
      </c>
      <c r="G9" s="79">
        <f t="shared" si="0"/>
        <v>2.1399999999999997</v>
      </c>
      <c r="H9" s="79">
        <f t="shared" si="1"/>
        <v>30.86</v>
      </c>
    </row>
    <row r="10" spans="1:8">
      <c r="A10" s="77">
        <v>20092010</v>
      </c>
      <c r="B10" s="84">
        <v>70</v>
      </c>
      <c r="C10" s="78" t="s">
        <v>88</v>
      </c>
      <c r="D10" s="78" t="s">
        <v>95</v>
      </c>
      <c r="E10" s="78">
        <v>9.0999999999999998E-2</v>
      </c>
      <c r="F10" s="78">
        <v>0.22209999999999999</v>
      </c>
      <c r="G10" s="79">
        <f t="shared" si="0"/>
        <v>9.1</v>
      </c>
      <c r="H10" s="79">
        <f t="shared" si="1"/>
        <v>22.21</v>
      </c>
    </row>
    <row r="11" spans="1:8">
      <c r="A11" s="77">
        <v>20092010</v>
      </c>
      <c r="B11" s="84">
        <v>100</v>
      </c>
      <c r="C11" s="78" t="s">
        <v>96</v>
      </c>
      <c r="D11" s="78" t="s">
        <v>97</v>
      </c>
      <c r="E11" s="78">
        <v>4.6600000000000003E-2</v>
      </c>
      <c r="F11" s="78">
        <v>0.21360000000000001</v>
      </c>
      <c r="G11" s="79">
        <f t="shared" si="0"/>
        <v>4.66</v>
      </c>
      <c r="H11" s="79">
        <f t="shared" si="1"/>
        <v>21.36</v>
      </c>
    </row>
    <row r="12" spans="1:8">
      <c r="A12" s="77">
        <v>20092010</v>
      </c>
      <c r="B12" s="84">
        <v>110</v>
      </c>
      <c r="C12" s="78" t="s">
        <v>96</v>
      </c>
      <c r="D12" s="78" t="s">
        <v>98</v>
      </c>
      <c r="E12" s="78">
        <v>6.6199999999999995E-2</v>
      </c>
      <c r="F12" s="78">
        <v>0.29470000000000002</v>
      </c>
      <c r="G12" s="79">
        <f t="shared" si="0"/>
        <v>6.6199999999999992</v>
      </c>
      <c r="H12" s="79">
        <f t="shared" si="1"/>
        <v>29.470000000000002</v>
      </c>
    </row>
    <row r="13" spans="1:8">
      <c r="A13" s="77">
        <v>20092010</v>
      </c>
      <c r="B13" s="84">
        <v>120</v>
      </c>
      <c r="C13" s="78" t="s">
        <v>99</v>
      </c>
      <c r="D13" s="78" t="s">
        <v>100</v>
      </c>
      <c r="E13" s="78">
        <v>7.0300000000000001E-2</v>
      </c>
      <c r="F13" s="78">
        <v>0.23250000000000001</v>
      </c>
      <c r="G13" s="79">
        <f t="shared" si="0"/>
        <v>7.03</v>
      </c>
      <c r="H13" s="79">
        <f t="shared" si="1"/>
        <v>23.25</v>
      </c>
    </row>
    <row r="14" spans="1:8">
      <c r="A14" s="77">
        <v>20092010</v>
      </c>
      <c r="B14" s="84">
        <v>123</v>
      </c>
      <c r="C14" s="78" t="s">
        <v>99</v>
      </c>
      <c r="D14" s="78" t="s">
        <v>101</v>
      </c>
      <c r="E14" s="78">
        <v>9.0999999999999998E-2</v>
      </c>
      <c r="F14" s="78">
        <v>0.20949999999999999</v>
      </c>
      <c r="G14" s="79">
        <f t="shared" si="0"/>
        <v>9.1</v>
      </c>
      <c r="H14" s="79">
        <f t="shared" si="1"/>
        <v>20.95</v>
      </c>
    </row>
    <row r="15" spans="1:8">
      <c r="A15" s="77">
        <v>20092010</v>
      </c>
      <c r="B15" s="84">
        <v>130</v>
      </c>
      <c r="C15" s="78" t="s">
        <v>99</v>
      </c>
      <c r="D15" s="78" t="s">
        <v>102</v>
      </c>
      <c r="E15" s="78">
        <v>4.6899999999999997E-2</v>
      </c>
      <c r="F15" s="78">
        <v>0.15</v>
      </c>
      <c r="G15" s="79">
        <f t="shared" si="0"/>
        <v>4.6899999999999995</v>
      </c>
      <c r="H15" s="79">
        <f t="shared" si="1"/>
        <v>15</v>
      </c>
    </row>
    <row r="16" spans="1:8">
      <c r="A16" s="77">
        <v>20092010</v>
      </c>
      <c r="B16" s="84">
        <v>140</v>
      </c>
      <c r="C16" s="78" t="s">
        <v>99</v>
      </c>
      <c r="D16" s="78" t="s">
        <v>103</v>
      </c>
      <c r="E16" s="78">
        <v>8.2699999999999996E-2</v>
      </c>
      <c r="F16" s="78">
        <v>0.1988</v>
      </c>
      <c r="G16" s="79">
        <f t="shared" si="0"/>
        <v>8.27</v>
      </c>
      <c r="H16" s="79">
        <f t="shared" si="1"/>
        <v>19.88</v>
      </c>
    </row>
    <row r="17" spans="1:8">
      <c r="A17" s="77">
        <v>20092010</v>
      </c>
      <c r="B17" s="84">
        <v>170</v>
      </c>
      <c r="C17" s="78" t="s">
        <v>99</v>
      </c>
      <c r="D17" s="78" t="s">
        <v>104</v>
      </c>
      <c r="E17" s="78">
        <v>9.0999999999999998E-2</v>
      </c>
      <c r="F17" s="78">
        <v>0.37430000000000002</v>
      </c>
      <c r="G17" s="79">
        <f t="shared" si="0"/>
        <v>9.1</v>
      </c>
      <c r="H17" s="79">
        <f t="shared" si="1"/>
        <v>37.43</v>
      </c>
    </row>
    <row r="18" spans="1:8">
      <c r="A18" s="77">
        <v>20092010</v>
      </c>
      <c r="B18" s="84">
        <v>180</v>
      </c>
      <c r="C18" s="78" t="s">
        <v>99</v>
      </c>
      <c r="D18" s="78" t="s">
        <v>105</v>
      </c>
      <c r="E18" s="78">
        <v>8.7499999999999994E-2</v>
      </c>
      <c r="F18" s="78">
        <v>0.2097</v>
      </c>
      <c r="G18" s="79">
        <f t="shared" si="0"/>
        <v>8.75</v>
      </c>
      <c r="H18" s="79">
        <f t="shared" si="1"/>
        <v>20.97</v>
      </c>
    </row>
    <row r="19" spans="1:8">
      <c r="A19" s="77">
        <v>20092010</v>
      </c>
      <c r="B19" s="84">
        <v>190</v>
      </c>
      <c r="C19" s="78" t="s">
        <v>99</v>
      </c>
      <c r="D19" s="78" t="s">
        <v>106</v>
      </c>
      <c r="E19" s="78">
        <v>7.6200000000000004E-2</v>
      </c>
      <c r="F19" s="78">
        <v>0.25440000000000002</v>
      </c>
      <c r="G19" s="79">
        <f t="shared" si="0"/>
        <v>7.62</v>
      </c>
      <c r="H19" s="79">
        <f t="shared" si="1"/>
        <v>25.44</v>
      </c>
    </row>
    <row r="20" spans="1:8">
      <c r="A20" s="77">
        <v>20092010</v>
      </c>
      <c r="B20" s="84">
        <v>220</v>
      </c>
      <c r="C20" s="78" t="s">
        <v>107</v>
      </c>
      <c r="D20" s="78" t="s">
        <v>108</v>
      </c>
      <c r="E20" s="78">
        <v>6.7299999999999999E-2</v>
      </c>
      <c r="F20" s="78">
        <v>0.2324</v>
      </c>
      <c r="G20" s="79">
        <f t="shared" si="0"/>
        <v>6.7299999999999995</v>
      </c>
      <c r="H20" s="79">
        <f t="shared" si="1"/>
        <v>23.24</v>
      </c>
    </row>
    <row r="21" spans="1:8">
      <c r="A21" s="77">
        <v>20092010</v>
      </c>
      <c r="B21" s="84">
        <v>230</v>
      </c>
      <c r="C21" s="78" t="s">
        <v>109</v>
      </c>
      <c r="D21" s="78" t="s">
        <v>110</v>
      </c>
      <c r="E21" s="78">
        <v>4.4299999999999999E-2</v>
      </c>
      <c r="F21" s="78">
        <v>0.32569999999999999</v>
      </c>
      <c r="G21" s="79">
        <f t="shared" si="0"/>
        <v>4.43</v>
      </c>
      <c r="H21" s="79">
        <f t="shared" si="1"/>
        <v>32.57</v>
      </c>
    </row>
    <row r="22" spans="1:8">
      <c r="A22" s="77">
        <v>20092010</v>
      </c>
      <c r="B22" s="84">
        <v>240</v>
      </c>
      <c r="C22" s="78" t="s">
        <v>109</v>
      </c>
      <c r="D22" s="78" t="s">
        <v>111</v>
      </c>
      <c r="E22" s="78">
        <v>9.0999999999999998E-2</v>
      </c>
      <c r="F22" s="78">
        <v>0.45700000000000002</v>
      </c>
      <c r="G22" s="79">
        <f t="shared" si="0"/>
        <v>9.1</v>
      </c>
      <c r="H22" s="79">
        <f t="shared" si="1"/>
        <v>45.7</v>
      </c>
    </row>
    <row r="23" spans="1:8">
      <c r="A23" s="77">
        <v>20092010</v>
      </c>
      <c r="B23" s="84">
        <v>250</v>
      </c>
      <c r="C23" s="78" t="s">
        <v>109</v>
      </c>
      <c r="D23" s="78" t="s">
        <v>112</v>
      </c>
      <c r="E23" s="78">
        <v>5.4699999999999999E-2</v>
      </c>
      <c r="F23" s="78">
        <v>0.32400000000000001</v>
      </c>
      <c r="G23" s="79">
        <f t="shared" si="0"/>
        <v>5.47</v>
      </c>
      <c r="H23" s="79">
        <f t="shared" si="1"/>
        <v>32.4</v>
      </c>
    </row>
    <row r="24" spans="1:8">
      <c r="A24" s="77">
        <v>20092010</v>
      </c>
      <c r="B24" s="84">
        <v>260</v>
      </c>
      <c r="C24" s="78" t="s">
        <v>109</v>
      </c>
      <c r="D24" s="78" t="s">
        <v>113</v>
      </c>
      <c r="E24" s="78">
        <v>1.14E-2</v>
      </c>
      <c r="F24" s="78">
        <v>3.78E-2</v>
      </c>
      <c r="G24" s="79">
        <f t="shared" si="0"/>
        <v>1.1400000000000001</v>
      </c>
      <c r="H24" s="79">
        <f t="shared" si="1"/>
        <v>3.7800000000000002</v>
      </c>
    </row>
    <row r="25" spans="1:8">
      <c r="A25" s="77">
        <v>20092010</v>
      </c>
      <c r="B25" s="84">
        <v>270</v>
      </c>
      <c r="C25" s="78" t="s">
        <v>109</v>
      </c>
      <c r="D25" s="78" t="s">
        <v>114</v>
      </c>
      <c r="E25" s="78">
        <v>1.2999999999999999E-2</v>
      </c>
      <c r="F25" s="78">
        <v>0.5716</v>
      </c>
      <c r="G25" s="79">
        <f t="shared" si="0"/>
        <v>1.3</v>
      </c>
      <c r="H25" s="79">
        <f t="shared" si="1"/>
        <v>57.16</v>
      </c>
    </row>
    <row r="26" spans="1:8">
      <c r="A26" s="77">
        <v>20092010</v>
      </c>
      <c r="B26" s="84">
        <v>290</v>
      </c>
      <c r="C26" s="78" t="s">
        <v>115</v>
      </c>
      <c r="D26" s="78" t="s">
        <v>116</v>
      </c>
      <c r="E26" s="78">
        <v>3.5900000000000001E-2</v>
      </c>
      <c r="F26" s="78">
        <v>0.187</v>
      </c>
      <c r="G26" s="79">
        <f t="shared" si="0"/>
        <v>3.5900000000000003</v>
      </c>
      <c r="H26" s="79">
        <f t="shared" si="1"/>
        <v>18.7</v>
      </c>
    </row>
    <row r="27" spans="1:8">
      <c r="A27" s="77">
        <v>20092010</v>
      </c>
      <c r="B27" s="84">
        <v>310</v>
      </c>
      <c r="C27" s="78" t="s">
        <v>115</v>
      </c>
      <c r="D27" s="78" t="s">
        <v>117</v>
      </c>
      <c r="E27" s="78">
        <v>4.4299999999999999E-2</v>
      </c>
      <c r="F27" s="78">
        <v>0.27160000000000001</v>
      </c>
      <c r="G27" s="79">
        <f t="shared" si="0"/>
        <v>4.43</v>
      </c>
      <c r="H27" s="79">
        <f t="shared" si="1"/>
        <v>27.16</v>
      </c>
    </row>
    <row r="28" spans="1:8">
      <c r="A28" s="77">
        <v>20092010</v>
      </c>
      <c r="B28" s="84">
        <v>470</v>
      </c>
      <c r="C28" s="78" t="s">
        <v>118</v>
      </c>
      <c r="D28" s="78" t="s">
        <v>119</v>
      </c>
      <c r="E28" s="78">
        <v>2.4500000000000001E-2</v>
      </c>
      <c r="F28" s="78">
        <v>0.1222</v>
      </c>
      <c r="G28" s="79">
        <f t="shared" si="0"/>
        <v>2.4500000000000002</v>
      </c>
      <c r="H28" s="79">
        <f t="shared" si="1"/>
        <v>12.22</v>
      </c>
    </row>
    <row r="29" spans="1:8">
      <c r="A29" s="77">
        <v>20092010</v>
      </c>
      <c r="B29" s="84">
        <v>480</v>
      </c>
      <c r="C29" s="78" t="s">
        <v>118</v>
      </c>
      <c r="D29" s="78" t="s">
        <v>120</v>
      </c>
      <c r="E29" s="78">
        <v>8.6900000000000005E-2</v>
      </c>
      <c r="F29" s="78">
        <v>0.20599999999999999</v>
      </c>
      <c r="G29" s="79">
        <f t="shared" si="0"/>
        <v>8.6900000000000013</v>
      </c>
      <c r="H29" s="79">
        <f t="shared" si="1"/>
        <v>20.599999999999998</v>
      </c>
    </row>
    <row r="30" spans="1:8">
      <c r="A30" s="77">
        <v>20092010</v>
      </c>
      <c r="B30" s="84">
        <v>490</v>
      </c>
      <c r="C30" s="78" t="s">
        <v>121</v>
      </c>
      <c r="D30" s="78" t="s">
        <v>122</v>
      </c>
      <c r="E30" s="78">
        <v>9.0999999999999998E-2</v>
      </c>
      <c r="F30" s="78">
        <v>0.25430000000000003</v>
      </c>
      <c r="G30" s="79">
        <f t="shared" si="0"/>
        <v>9.1</v>
      </c>
      <c r="H30" s="79">
        <f t="shared" si="1"/>
        <v>25.430000000000003</v>
      </c>
    </row>
    <row r="31" spans="1:8">
      <c r="A31" s="77">
        <v>20092010</v>
      </c>
      <c r="B31" s="84">
        <v>500</v>
      </c>
      <c r="C31" s="78" t="s">
        <v>121</v>
      </c>
      <c r="D31" s="78" t="s">
        <v>123</v>
      </c>
      <c r="E31" s="78">
        <v>5.45E-2</v>
      </c>
      <c r="F31" s="78">
        <v>0.29759999999999998</v>
      </c>
      <c r="G31" s="79">
        <f t="shared" si="0"/>
        <v>5.45</v>
      </c>
      <c r="H31" s="79">
        <f t="shared" si="1"/>
        <v>29.759999999999998</v>
      </c>
    </row>
    <row r="32" spans="1:8">
      <c r="A32" s="77">
        <v>20092010</v>
      </c>
      <c r="B32" s="84">
        <v>510</v>
      </c>
      <c r="C32" s="78" t="s">
        <v>124</v>
      </c>
      <c r="D32" s="78" t="s">
        <v>125</v>
      </c>
      <c r="E32" s="78">
        <v>6.7000000000000002E-3</v>
      </c>
      <c r="F32" s="78">
        <v>0.27310000000000001</v>
      </c>
      <c r="G32" s="79">
        <f t="shared" si="0"/>
        <v>0.67</v>
      </c>
      <c r="H32" s="79">
        <f t="shared" si="1"/>
        <v>27.310000000000002</v>
      </c>
    </row>
    <row r="33" spans="1:8">
      <c r="A33" s="77">
        <v>20092010</v>
      </c>
      <c r="B33" s="84">
        <v>520</v>
      </c>
      <c r="C33" s="78" t="s">
        <v>124</v>
      </c>
      <c r="D33" s="78" t="s">
        <v>126</v>
      </c>
      <c r="E33" s="78">
        <v>1.26E-2</v>
      </c>
      <c r="F33" s="78">
        <v>0.30549999999999999</v>
      </c>
      <c r="G33" s="79">
        <f t="shared" si="0"/>
        <v>1.26</v>
      </c>
      <c r="H33" s="79">
        <f t="shared" si="1"/>
        <v>30.55</v>
      </c>
    </row>
    <row r="34" spans="1:8">
      <c r="A34" s="77">
        <v>20092010</v>
      </c>
      <c r="B34" s="84">
        <v>540</v>
      </c>
      <c r="C34" s="78" t="s">
        <v>127</v>
      </c>
      <c r="D34" s="78" t="s">
        <v>128</v>
      </c>
      <c r="E34" s="78">
        <v>7.7799999999999994E-2</v>
      </c>
      <c r="F34" s="78">
        <v>0.23849999999999999</v>
      </c>
      <c r="G34" s="79">
        <f t="shared" si="0"/>
        <v>7.7799999999999994</v>
      </c>
      <c r="H34" s="79">
        <f t="shared" si="1"/>
        <v>23.849999999999998</v>
      </c>
    </row>
    <row r="35" spans="1:8">
      <c r="A35" s="77">
        <v>20092010</v>
      </c>
      <c r="B35" s="84">
        <v>550</v>
      </c>
      <c r="C35" s="78" t="s">
        <v>129</v>
      </c>
      <c r="D35" s="78" t="s">
        <v>130</v>
      </c>
      <c r="E35" s="78">
        <v>4.5100000000000001E-2</v>
      </c>
      <c r="F35" s="78">
        <v>0.22600000000000001</v>
      </c>
      <c r="G35" s="79">
        <f t="shared" si="0"/>
        <v>4.51</v>
      </c>
      <c r="H35" s="79">
        <f t="shared" si="1"/>
        <v>22.6</v>
      </c>
    </row>
    <row r="36" spans="1:8">
      <c r="A36" s="77">
        <v>20092010</v>
      </c>
      <c r="B36" s="84">
        <v>560</v>
      </c>
      <c r="C36" s="78" t="s">
        <v>129</v>
      </c>
      <c r="D36" s="78" t="s">
        <v>131</v>
      </c>
      <c r="E36" s="78">
        <v>2.9600000000000001E-2</v>
      </c>
      <c r="F36" s="78">
        <v>0.22220000000000001</v>
      </c>
      <c r="G36" s="79">
        <f t="shared" si="0"/>
        <v>2.96</v>
      </c>
      <c r="H36" s="79">
        <f t="shared" si="1"/>
        <v>22.220000000000002</v>
      </c>
    </row>
    <row r="37" spans="1:8">
      <c r="A37" s="77">
        <v>20092010</v>
      </c>
      <c r="B37" s="84">
        <v>580</v>
      </c>
      <c r="C37" s="78" t="s">
        <v>129</v>
      </c>
      <c r="D37" s="78" t="s">
        <v>132</v>
      </c>
      <c r="E37" s="78">
        <v>4.8000000000000001E-2</v>
      </c>
      <c r="F37" s="78">
        <v>0.2787</v>
      </c>
      <c r="G37" s="79">
        <f t="shared" si="0"/>
        <v>4.8</v>
      </c>
      <c r="H37" s="79">
        <f t="shared" ref="H37:H68" si="2">F37*100</f>
        <v>27.87</v>
      </c>
    </row>
    <row r="38" spans="1:8">
      <c r="A38" s="77">
        <v>20092010</v>
      </c>
      <c r="B38" s="84">
        <v>640</v>
      </c>
      <c r="C38" s="78" t="s">
        <v>133</v>
      </c>
      <c r="D38" s="78" t="s">
        <v>134</v>
      </c>
      <c r="E38" s="78">
        <v>2.6499999999999999E-2</v>
      </c>
      <c r="F38" s="78">
        <v>0.2666</v>
      </c>
      <c r="G38" s="79">
        <f t="shared" si="0"/>
        <v>2.65</v>
      </c>
      <c r="H38" s="79">
        <f t="shared" si="2"/>
        <v>26.66</v>
      </c>
    </row>
    <row r="39" spans="1:8">
      <c r="A39" s="77">
        <v>20092010</v>
      </c>
      <c r="B39" s="84">
        <v>740</v>
      </c>
      <c r="C39" s="78" t="s">
        <v>133</v>
      </c>
      <c r="D39" s="78" t="s">
        <v>135</v>
      </c>
      <c r="E39" s="78">
        <v>3.8800000000000001E-2</v>
      </c>
      <c r="F39" s="78">
        <v>0.42459999999999998</v>
      </c>
      <c r="G39" s="79">
        <f t="shared" si="0"/>
        <v>3.88</v>
      </c>
      <c r="H39" s="79">
        <f t="shared" si="2"/>
        <v>42.46</v>
      </c>
    </row>
    <row r="40" spans="1:8">
      <c r="A40" s="77">
        <v>20092010</v>
      </c>
      <c r="B40" s="84">
        <v>770</v>
      </c>
      <c r="C40" s="78" t="s">
        <v>136</v>
      </c>
      <c r="D40" s="78" t="s">
        <v>137</v>
      </c>
      <c r="E40" s="78">
        <v>9.0999999999999998E-2</v>
      </c>
      <c r="F40" s="78">
        <v>0.39589999999999997</v>
      </c>
      <c r="G40" s="79">
        <f t="shared" si="0"/>
        <v>9.1</v>
      </c>
      <c r="H40" s="79">
        <f t="shared" si="2"/>
        <v>39.589999999999996</v>
      </c>
    </row>
    <row r="41" spans="1:8">
      <c r="A41" s="77">
        <v>20092010</v>
      </c>
      <c r="B41" s="84">
        <v>860</v>
      </c>
      <c r="C41" s="78" t="s">
        <v>138</v>
      </c>
      <c r="D41" s="78" t="s">
        <v>139</v>
      </c>
      <c r="E41" s="78">
        <v>2.86E-2</v>
      </c>
      <c r="F41" s="78">
        <v>0.34279999999999999</v>
      </c>
      <c r="G41" s="79">
        <f t="shared" si="0"/>
        <v>2.86</v>
      </c>
      <c r="H41" s="79">
        <f t="shared" si="2"/>
        <v>34.28</v>
      </c>
    </row>
    <row r="42" spans="1:8">
      <c r="A42" s="77">
        <v>20092010</v>
      </c>
      <c r="B42" s="84">
        <v>870</v>
      </c>
      <c r="C42" s="78" t="s">
        <v>140</v>
      </c>
      <c r="D42" s="78" t="s">
        <v>141</v>
      </c>
      <c r="E42" s="78">
        <v>4.5199999999999997E-2</v>
      </c>
      <c r="F42" s="78">
        <v>0.17369999999999999</v>
      </c>
      <c r="G42" s="79">
        <f t="shared" si="0"/>
        <v>4.5199999999999996</v>
      </c>
      <c r="H42" s="79">
        <f t="shared" si="2"/>
        <v>17.37</v>
      </c>
    </row>
    <row r="43" spans="1:8">
      <c r="A43" s="77">
        <v>20092010</v>
      </c>
      <c r="B43" s="84">
        <v>880</v>
      </c>
      <c r="C43" s="78" t="s">
        <v>142</v>
      </c>
      <c r="D43" s="78" t="s">
        <v>143</v>
      </c>
      <c r="E43" s="78">
        <v>6.1400000000000003E-2</v>
      </c>
      <c r="F43" s="78">
        <v>0.14960000000000001</v>
      </c>
      <c r="G43" s="79">
        <f t="shared" si="0"/>
        <v>6.1400000000000006</v>
      </c>
      <c r="H43" s="79">
        <f t="shared" si="2"/>
        <v>14.96</v>
      </c>
    </row>
    <row r="44" spans="1:8">
      <c r="A44" s="77">
        <v>20092010</v>
      </c>
      <c r="B44" s="84">
        <v>890</v>
      </c>
      <c r="C44" s="78" t="s">
        <v>144</v>
      </c>
      <c r="D44" s="78" t="s">
        <v>145</v>
      </c>
      <c r="E44" s="78">
        <v>7.0300000000000001E-2</v>
      </c>
      <c r="F44" s="78">
        <v>0.33389999999999997</v>
      </c>
      <c r="G44" s="79">
        <f t="shared" si="0"/>
        <v>7.03</v>
      </c>
      <c r="H44" s="79">
        <f t="shared" si="2"/>
        <v>33.39</v>
      </c>
    </row>
    <row r="45" spans="1:8">
      <c r="A45" s="77">
        <v>20092010</v>
      </c>
      <c r="B45" s="84">
        <v>900</v>
      </c>
      <c r="C45" s="78" t="s">
        <v>146</v>
      </c>
      <c r="D45" s="78" t="s">
        <v>147</v>
      </c>
      <c r="E45" s="78">
        <v>9.0999999999999998E-2</v>
      </c>
      <c r="F45" s="78">
        <v>0.19450000000000001</v>
      </c>
      <c r="G45" s="79">
        <f t="shared" si="0"/>
        <v>9.1</v>
      </c>
      <c r="H45" s="79">
        <f t="shared" si="2"/>
        <v>19.45</v>
      </c>
    </row>
    <row r="46" spans="1:8">
      <c r="A46" s="77">
        <v>20092010</v>
      </c>
      <c r="B46" s="84">
        <v>910</v>
      </c>
      <c r="C46" s="78" t="s">
        <v>148</v>
      </c>
      <c r="D46" s="78" t="s">
        <v>149</v>
      </c>
      <c r="E46" s="78">
        <v>8.1000000000000003E-2</v>
      </c>
      <c r="F46" s="78">
        <v>0.2145</v>
      </c>
      <c r="G46" s="79">
        <f t="shared" si="0"/>
        <v>8.1</v>
      </c>
      <c r="H46" s="79">
        <f t="shared" si="2"/>
        <v>21.45</v>
      </c>
    </row>
    <row r="47" spans="1:8">
      <c r="A47" s="77">
        <v>20092010</v>
      </c>
      <c r="B47" s="84">
        <v>920</v>
      </c>
      <c r="C47" s="78" t="s">
        <v>150</v>
      </c>
      <c r="D47" s="78" t="s">
        <v>66</v>
      </c>
      <c r="E47" s="78">
        <v>0.06</v>
      </c>
      <c r="F47" s="78">
        <v>0.23780000000000001</v>
      </c>
      <c r="G47" s="79">
        <f t="shared" si="0"/>
        <v>6</v>
      </c>
      <c r="H47" s="79">
        <f t="shared" si="2"/>
        <v>23.78</v>
      </c>
    </row>
    <row r="48" spans="1:8">
      <c r="A48" s="77">
        <v>20092010</v>
      </c>
      <c r="B48" s="84">
        <v>930</v>
      </c>
      <c r="C48" s="78" t="s">
        <v>150</v>
      </c>
      <c r="D48" s="78" t="s">
        <v>151</v>
      </c>
      <c r="E48" s="78">
        <v>1.9699999999999999E-2</v>
      </c>
      <c r="F48" s="78">
        <v>0.18440000000000001</v>
      </c>
      <c r="G48" s="79">
        <f t="shared" si="0"/>
        <v>1.97</v>
      </c>
      <c r="H48" s="79">
        <f t="shared" si="2"/>
        <v>18.440000000000001</v>
      </c>
    </row>
    <row r="49" spans="1:8">
      <c r="A49" s="77">
        <v>20092010</v>
      </c>
      <c r="B49" s="84">
        <v>940</v>
      </c>
      <c r="C49" s="78" t="s">
        <v>150</v>
      </c>
      <c r="D49" s="78" t="s">
        <v>152</v>
      </c>
      <c r="E49" s="78">
        <v>3.0499999999999999E-2</v>
      </c>
      <c r="F49" s="78">
        <v>0.18279999999999999</v>
      </c>
      <c r="G49" s="79">
        <f t="shared" si="0"/>
        <v>3.05</v>
      </c>
      <c r="H49" s="79">
        <f t="shared" si="2"/>
        <v>18.279999999999998</v>
      </c>
    </row>
    <row r="50" spans="1:8">
      <c r="A50" s="77">
        <v>20092010</v>
      </c>
      <c r="B50" s="84">
        <v>950</v>
      </c>
      <c r="C50" s="78" t="s">
        <v>150</v>
      </c>
      <c r="D50" s="78" t="s">
        <v>153</v>
      </c>
      <c r="E50" s="78">
        <v>3.5000000000000003E-2</v>
      </c>
      <c r="F50" s="78">
        <v>0.25580000000000003</v>
      </c>
      <c r="G50" s="79">
        <f t="shared" si="0"/>
        <v>3.5000000000000004</v>
      </c>
      <c r="H50" s="79">
        <f t="shared" si="2"/>
        <v>25.580000000000002</v>
      </c>
    </row>
    <row r="51" spans="1:8">
      <c r="A51" s="77">
        <v>20092010</v>
      </c>
      <c r="B51" s="84">
        <v>960</v>
      </c>
      <c r="C51" s="78" t="s">
        <v>150</v>
      </c>
      <c r="D51" s="78" t="s">
        <v>154</v>
      </c>
      <c r="E51" s="78">
        <v>5.8599999999999999E-2</v>
      </c>
      <c r="F51" s="78">
        <v>0.30480000000000002</v>
      </c>
      <c r="G51" s="79">
        <f t="shared" si="0"/>
        <v>5.86</v>
      </c>
      <c r="H51" s="79">
        <f t="shared" si="2"/>
        <v>30.48</v>
      </c>
    </row>
    <row r="52" spans="1:8">
      <c r="A52" s="77">
        <v>20092010</v>
      </c>
      <c r="B52" s="84">
        <v>970</v>
      </c>
      <c r="C52" s="78" t="s">
        <v>155</v>
      </c>
      <c r="D52" s="78" t="s">
        <v>156</v>
      </c>
      <c r="E52" s="78">
        <v>9.0999999999999998E-2</v>
      </c>
      <c r="F52" s="78">
        <v>0.29039999999999999</v>
      </c>
      <c r="G52" s="79">
        <f t="shared" si="0"/>
        <v>9.1</v>
      </c>
      <c r="H52" s="79">
        <f t="shared" si="2"/>
        <v>29.04</v>
      </c>
    </row>
    <row r="53" spans="1:8">
      <c r="A53" s="77">
        <v>20092010</v>
      </c>
      <c r="B53" s="84">
        <v>980</v>
      </c>
      <c r="C53" s="78" t="s">
        <v>155</v>
      </c>
      <c r="D53" s="78" t="s">
        <v>157</v>
      </c>
      <c r="E53" s="78">
        <v>2.5899999999999999E-2</v>
      </c>
      <c r="F53" s="78">
        <v>0.1308</v>
      </c>
      <c r="G53" s="80" t="s">
        <v>158</v>
      </c>
      <c r="H53" s="79">
        <f t="shared" si="2"/>
        <v>13.08</v>
      </c>
    </row>
    <row r="54" spans="1:8">
      <c r="A54" s="77">
        <v>20092010</v>
      </c>
      <c r="B54" s="84">
        <v>990</v>
      </c>
      <c r="C54" s="78" t="s">
        <v>155</v>
      </c>
      <c r="D54" s="78" t="s">
        <v>159</v>
      </c>
      <c r="E54" s="78">
        <v>8.5699999999999998E-2</v>
      </c>
      <c r="F54" s="78">
        <v>0.24759999999999999</v>
      </c>
      <c r="G54" s="79">
        <f t="shared" si="0"/>
        <v>8.57</v>
      </c>
      <c r="H54" s="79">
        <f t="shared" si="2"/>
        <v>24.759999999999998</v>
      </c>
    </row>
    <row r="55" spans="1:8">
      <c r="A55" s="77">
        <v>20092010</v>
      </c>
      <c r="B55" s="84">
        <v>1000</v>
      </c>
      <c r="C55" s="78" t="s">
        <v>155</v>
      </c>
      <c r="D55" s="78" t="s">
        <v>160</v>
      </c>
      <c r="E55" s="78">
        <v>6.5100000000000005E-2</v>
      </c>
      <c r="F55" s="78">
        <v>0.20300000000000001</v>
      </c>
      <c r="G55" s="79">
        <f t="shared" si="0"/>
        <v>6.5100000000000007</v>
      </c>
      <c r="H55" s="79">
        <f t="shared" si="2"/>
        <v>20.3</v>
      </c>
    </row>
    <row r="56" spans="1:8">
      <c r="A56" s="77">
        <v>20092010</v>
      </c>
      <c r="B56" s="84">
        <v>1010</v>
      </c>
      <c r="C56" s="78" t="s">
        <v>155</v>
      </c>
      <c r="D56" s="78" t="s">
        <v>161</v>
      </c>
      <c r="E56" s="78">
        <v>9.0999999999999998E-2</v>
      </c>
      <c r="F56" s="78">
        <v>0.31840000000000002</v>
      </c>
      <c r="G56" s="79">
        <f t="shared" si="0"/>
        <v>9.1</v>
      </c>
      <c r="H56" s="79">
        <f t="shared" si="2"/>
        <v>31.840000000000003</v>
      </c>
    </row>
    <row r="57" spans="1:8">
      <c r="A57" s="77">
        <v>20092010</v>
      </c>
      <c r="B57" s="84">
        <v>1020</v>
      </c>
      <c r="C57" s="78" t="s">
        <v>155</v>
      </c>
      <c r="D57" s="78" t="s">
        <v>162</v>
      </c>
      <c r="E57" s="78">
        <v>3.56E-2</v>
      </c>
      <c r="F57" s="78">
        <v>0.16650000000000001</v>
      </c>
      <c r="G57" s="79">
        <f t="shared" si="0"/>
        <v>3.56</v>
      </c>
      <c r="H57" s="79">
        <f t="shared" si="2"/>
        <v>16.650000000000002</v>
      </c>
    </row>
    <row r="58" spans="1:8">
      <c r="A58" s="77">
        <v>20092010</v>
      </c>
      <c r="B58" s="84">
        <v>1030</v>
      </c>
      <c r="C58" s="78" t="s">
        <v>155</v>
      </c>
      <c r="D58" s="78" t="s">
        <v>163</v>
      </c>
      <c r="E58" s="78">
        <v>2.1299999999999999E-2</v>
      </c>
      <c r="F58" s="78">
        <v>0.16869999999999999</v>
      </c>
      <c r="G58" s="79">
        <f t="shared" si="0"/>
        <v>2.13</v>
      </c>
      <c r="H58" s="79">
        <f t="shared" si="2"/>
        <v>16.869999999999997</v>
      </c>
    </row>
    <row r="59" spans="1:8">
      <c r="A59" s="77">
        <v>20092010</v>
      </c>
      <c r="B59" s="84">
        <v>1040</v>
      </c>
      <c r="C59" s="78" t="s">
        <v>155</v>
      </c>
      <c r="D59" s="78" t="s">
        <v>164</v>
      </c>
      <c r="E59" s="78">
        <v>4.4900000000000002E-2</v>
      </c>
      <c r="F59" s="78">
        <v>0.12470000000000001</v>
      </c>
      <c r="G59" s="79">
        <f t="shared" si="0"/>
        <v>4.49</v>
      </c>
      <c r="H59" s="79">
        <f t="shared" si="2"/>
        <v>12.47</v>
      </c>
    </row>
    <row r="60" spans="1:8">
      <c r="A60" s="77">
        <v>20092010</v>
      </c>
      <c r="B60" s="84">
        <v>1050</v>
      </c>
      <c r="C60" s="78" t="s">
        <v>155</v>
      </c>
      <c r="D60" s="78" t="s">
        <v>165</v>
      </c>
      <c r="E60" s="78">
        <v>5.3199999999999997E-2</v>
      </c>
      <c r="F60" s="78">
        <v>0.26640000000000003</v>
      </c>
      <c r="G60" s="79">
        <f t="shared" si="0"/>
        <v>5.3199999999999994</v>
      </c>
      <c r="H60" s="79">
        <f t="shared" si="2"/>
        <v>26.640000000000004</v>
      </c>
    </row>
    <row r="61" spans="1:8">
      <c r="A61" s="77">
        <v>20092010</v>
      </c>
      <c r="B61" s="84">
        <v>1060</v>
      </c>
      <c r="C61" s="78" t="s">
        <v>155</v>
      </c>
      <c r="D61" s="78" t="s">
        <v>166</v>
      </c>
      <c r="E61" s="78">
        <v>9.0999999999999998E-2</v>
      </c>
      <c r="F61" s="78">
        <v>0.31879999999999997</v>
      </c>
      <c r="G61" s="79">
        <f t="shared" si="0"/>
        <v>9.1</v>
      </c>
      <c r="H61" s="79">
        <f t="shared" si="2"/>
        <v>31.879999999999995</v>
      </c>
    </row>
    <row r="62" spans="1:8">
      <c r="A62" s="77">
        <v>20092010</v>
      </c>
      <c r="B62" s="84">
        <v>1070</v>
      </c>
      <c r="C62" s="78" t="s">
        <v>155</v>
      </c>
      <c r="D62" s="78" t="s">
        <v>167</v>
      </c>
      <c r="E62" s="78">
        <v>1.4500000000000001E-2</v>
      </c>
      <c r="F62" s="78">
        <v>0.33710000000000001</v>
      </c>
      <c r="G62" s="79">
        <f t="shared" si="0"/>
        <v>1.4500000000000002</v>
      </c>
      <c r="H62" s="79">
        <f t="shared" si="2"/>
        <v>33.71</v>
      </c>
    </row>
    <row r="63" spans="1:8">
      <c r="A63" s="77">
        <v>20092010</v>
      </c>
      <c r="B63" s="84">
        <v>1080</v>
      </c>
      <c r="C63" s="78" t="s">
        <v>155</v>
      </c>
      <c r="D63" s="78" t="s">
        <v>168</v>
      </c>
      <c r="E63" s="78">
        <v>4.2200000000000001E-2</v>
      </c>
      <c r="F63" s="78">
        <v>0.2157</v>
      </c>
      <c r="G63" s="79">
        <f t="shared" si="0"/>
        <v>4.22</v>
      </c>
      <c r="H63" s="79">
        <f t="shared" si="2"/>
        <v>21.57</v>
      </c>
    </row>
    <row r="64" spans="1:8">
      <c r="A64" s="77">
        <v>20092010</v>
      </c>
      <c r="B64" s="84">
        <v>1110</v>
      </c>
      <c r="C64" s="78" t="s">
        <v>155</v>
      </c>
      <c r="D64" s="78" t="s">
        <v>169</v>
      </c>
      <c r="E64" s="78">
        <v>7.0999999999999994E-2</v>
      </c>
      <c r="F64" s="78">
        <v>0.2321</v>
      </c>
      <c r="G64" s="79">
        <f t="shared" si="0"/>
        <v>7.1</v>
      </c>
      <c r="H64" s="79">
        <f t="shared" si="2"/>
        <v>23.21</v>
      </c>
    </row>
    <row r="65" spans="1:8">
      <c r="A65" s="77">
        <v>20092010</v>
      </c>
      <c r="B65" s="84">
        <v>1120</v>
      </c>
      <c r="C65" s="78" t="s">
        <v>155</v>
      </c>
      <c r="D65" s="78" t="s">
        <v>170</v>
      </c>
      <c r="E65" s="78">
        <v>9.0999999999999998E-2</v>
      </c>
      <c r="F65" s="78">
        <v>0.32990000000000003</v>
      </c>
      <c r="G65" s="79">
        <f t="shared" si="0"/>
        <v>9.1</v>
      </c>
      <c r="H65" s="79">
        <f t="shared" si="2"/>
        <v>32.99</v>
      </c>
    </row>
    <row r="66" spans="1:8">
      <c r="A66" s="77">
        <v>20092010</v>
      </c>
      <c r="B66" s="84">
        <v>1130</v>
      </c>
      <c r="C66" s="78" t="s">
        <v>155</v>
      </c>
      <c r="D66" s="78" t="s">
        <v>171</v>
      </c>
      <c r="E66" s="78">
        <v>3.56E-2</v>
      </c>
      <c r="F66" s="78">
        <v>0.29580000000000001</v>
      </c>
      <c r="G66" s="79">
        <f t="shared" si="0"/>
        <v>3.56</v>
      </c>
      <c r="H66" s="79">
        <f t="shared" si="2"/>
        <v>29.580000000000002</v>
      </c>
    </row>
    <row r="67" spans="1:8">
      <c r="A67" s="77">
        <v>20092010</v>
      </c>
      <c r="B67" s="84">
        <v>1140</v>
      </c>
      <c r="C67" s="78" t="s">
        <v>172</v>
      </c>
      <c r="D67" s="78" t="s">
        <v>173</v>
      </c>
      <c r="E67" s="78">
        <v>-7.9399999999999998E-2</v>
      </c>
      <c r="F67" s="78">
        <v>6.1499999999999999E-2</v>
      </c>
      <c r="G67" s="79">
        <v>0</v>
      </c>
      <c r="H67" s="79">
        <f t="shared" si="2"/>
        <v>6.15</v>
      </c>
    </row>
    <row r="68" spans="1:8">
      <c r="A68" s="77">
        <v>20092010</v>
      </c>
      <c r="B68" s="84">
        <v>1150</v>
      </c>
      <c r="C68" s="78" t="s">
        <v>172</v>
      </c>
      <c r="D68" s="78" t="s">
        <v>174</v>
      </c>
      <c r="E68" s="78">
        <v>4.3900000000000002E-2</v>
      </c>
      <c r="F68" s="78">
        <v>0.28249999999999997</v>
      </c>
      <c r="G68" s="79">
        <f t="shared" si="0"/>
        <v>4.3900000000000006</v>
      </c>
      <c r="H68" s="79">
        <f t="shared" si="2"/>
        <v>28.249999999999996</v>
      </c>
    </row>
    <row r="69" spans="1:8">
      <c r="A69" s="77">
        <v>20092010</v>
      </c>
      <c r="B69" s="84">
        <v>1160</v>
      </c>
      <c r="C69" s="78" t="s">
        <v>172</v>
      </c>
      <c r="D69" s="78" t="s">
        <v>175</v>
      </c>
      <c r="E69" s="78">
        <v>1.8800000000000001E-2</v>
      </c>
      <c r="F69" s="78">
        <v>0.1507</v>
      </c>
      <c r="G69" s="79">
        <f t="shared" ref="G69:G132" si="3">E69*100</f>
        <v>1.8800000000000001</v>
      </c>
      <c r="H69" s="79">
        <f t="shared" ref="H69:H100" si="4">F69*100</f>
        <v>15.07</v>
      </c>
    </row>
    <row r="70" spans="1:8">
      <c r="A70" s="77">
        <v>20092010</v>
      </c>
      <c r="B70" s="84">
        <v>1180</v>
      </c>
      <c r="C70" s="78" t="s">
        <v>176</v>
      </c>
      <c r="D70" s="78" t="s">
        <v>177</v>
      </c>
      <c r="E70" s="78">
        <v>5.3699999999999998E-2</v>
      </c>
      <c r="F70" s="78">
        <v>0.20930000000000001</v>
      </c>
      <c r="G70" s="79">
        <f t="shared" si="3"/>
        <v>5.37</v>
      </c>
      <c r="H70" s="79">
        <f t="shared" si="4"/>
        <v>20.93</v>
      </c>
    </row>
    <row r="71" spans="1:8">
      <c r="A71" s="77">
        <v>20092010</v>
      </c>
      <c r="B71" s="84">
        <v>1195</v>
      </c>
      <c r="C71" s="78" t="s">
        <v>176</v>
      </c>
      <c r="D71" s="78" t="s">
        <v>178</v>
      </c>
      <c r="E71" s="78">
        <v>7.2599999999999998E-2</v>
      </c>
      <c r="F71" s="78">
        <v>0.20669999999999999</v>
      </c>
      <c r="G71" s="79">
        <f t="shared" si="3"/>
        <v>7.26</v>
      </c>
      <c r="H71" s="79">
        <f t="shared" si="4"/>
        <v>20.669999999999998</v>
      </c>
    </row>
    <row r="72" spans="1:8">
      <c r="A72" s="77">
        <v>20092010</v>
      </c>
      <c r="B72" s="84">
        <v>1220</v>
      </c>
      <c r="C72" s="78" t="s">
        <v>176</v>
      </c>
      <c r="D72" s="78" t="s">
        <v>179</v>
      </c>
      <c r="E72" s="78">
        <v>5.9900000000000002E-2</v>
      </c>
      <c r="F72" s="78">
        <v>0.28970000000000001</v>
      </c>
      <c r="G72" s="79">
        <f t="shared" si="3"/>
        <v>5.99</v>
      </c>
      <c r="H72" s="79">
        <f t="shared" si="4"/>
        <v>28.970000000000002</v>
      </c>
    </row>
    <row r="73" spans="1:8">
      <c r="A73" s="77">
        <v>20092010</v>
      </c>
      <c r="B73" s="84">
        <v>1330</v>
      </c>
      <c r="C73" s="78" t="s">
        <v>180</v>
      </c>
      <c r="D73" s="78" t="s">
        <v>181</v>
      </c>
      <c r="E73" s="78">
        <v>6.9000000000000006E-2</v>
      </c>
      <c r="F73" s="78">
        <v>0.42320000000000002</v>
      </c>
      <c r="G73" s="79">
        <f t="shared" si="3"/>
        <v>6.9</v>
      </c>
      <c r="H73" s="79">
        <f t="shared" si="4"/>
        <v>42.32</v>
      </c>
    </row>
    <row r="74" spans="1:8">
      <c r="A74" s="77">
        <v>20092010</v>
      </c>
      <c r="B74" s="84">
        <v>1340</v>
      </c>
      <c r="C74" s="78" t="s">
        <v>182</v>
      </c>
      <c r="D74" s="78" t="s">
        <v>183</v>
      </c>
      <c r="E74" s="78">
        <v>7.1499999999999994E-2</v>
      </c>
      <c r="F74" s="78">
        <v>0.39129999999999998</v>
      </c>
      <c r="G74" s="79">
        <f t="shared" si="3"/>
        <v>7.1499999999999995</v>
      </c>
      <c r="H74" s="79">
        <f t="shared" si="4"/>
        <v>39.129999999999995</v>
      </c>
    </row>
    <row r="75" spans="1:8">
      <c r="A75" s="77">
        <v>20092010</v>
      </c>
      <c r="B75" s="84">
        <v>1350</v>
      </c>
      <c r="C75" s="78" t="s">
        <v>182</v>
      </c>
      <c r="D75" s="78" t="s">
        <v>184</v>
      </c>
      <c r="E75" s="78">
        <v>3.2199999999999999E-2</v>
      </c>
      <c r="F75" s="78">
        <v>0.21840000000000001</v>
      </c>
      <c r="G75" s="79">
        <f t="shared" si="3"/>
        <v>3.2199999999999998</v>
      </c>
      <c r="H75" s="79">
        <f t="shared" si="4"/>
        <v>21.84</v>
      </c>
    </row>
    <row r="76" spans="1:8">
      <c r="A76" s="77">
        <v>20092010</v>
      </c>
      <c r="B76" s="84">
        <v>1360</v>
      </c>
      <c r="C76" s="78" t="s">
        <v>185</v>
      </c>
      <c r="D76" s="78" t="s">
        <v>186</v>
      </c>
      <c r="E76" s="78">
        <v>3.6900000000000002E-2</v>
      </c>
      <c r="F76" s="78">
        <v>0.1618</v>
      </c>
      <c r="G76" s="79">
        <f t="shared" si="3"/>
        <v>3.6900000000000004</v>
      </c>
      <c r="H76" s="79">
        <f t="shared" si="4"/>
        <v>16.18</v>
      </c>
    </row>
    <row r="77" spans="1:8">
      <c r="A77" s="77">
        <v>20092010</v>
      </c>
      <c r="B77" s="84">
        <v>1380</v>
      </c>
      <c r="C77" s="78" t="s">
        <v>187</v>
      </c>
      <c r="D77" s="78" t="s">
        <v>188</v>
      </c>
      <c r="E77" s="78">
        <v>5.1700000000000003E-2</v>
      </c>
      <c r="F77" s="78">
        <v>0.37069999999999997</v>
      </c>
      <c r="G77" s="79">
        <f t="shared" si="3"/>
        <v>5.17</v>
      </c>
      <c r="H77" s="79">
        <f t="shared" si="4"/>
        <v>37.07</v>
      </c>
    </row>
    <row r="78" spans="1:8">
      <c r="A78" s="77">
        <v>20092010</v>
      </c>
      <c r="B78" s="84">
        <v>1390</v>
      </c>
      <c r="C78" s="78" t="s">
        <v>189</v>
      </c>
      <c r="D78" s="78" t="s">
        <v>190</v>
      </c>
      <c r="E78" s="78">
        <v>9.0999999999999998E-2</v>
      </c>
      <c r="F78" s="78">
        <v>0.35360000000000003</v>
      </c>
      <c r="G78" s="79">
        <f t="shared" si="3"/>
        <v>9.1</v>
      </c>
      <c r="H78" s="79">
        <f t="shared" si="4"/>
        <v>35.36</v>
      </c>
    </row>
    <row r="79" spans="1:8">
      <c r="A79" s="77">
        <v>20092010</v>
      </c>
      <c r="B79" s="84">
        <v>1400</v>
      </c>
      <c r="C79" s="78" t="s">
        <v>189</v>
      </c>
      <c r="D79" s="78" t="s">
        <v>191</v>
      </c>
      <c r="E79" s="78">
        <v>4.6899999999999997E-2</v>
      </c>
      <c r="F79" s="78">
        <v>0.25040000000000001</v>
      </c>
      <c r="G79" s="79">
        <f t="shared" si="3"/>
        <v>4.6899999999999995</v>
      </c>
      <c r="H79" s="79">
        <f t="shared" si="4"/>
        <v>25.040000000000003</v>
      </c>
    </row>
    <row r="80" spans="1:8">
      <c r="A80" s="77">
        <v>20092010</v>
      </c>
      <c r="B80" s="84">
        <v>1410</v>
      </c>
      <c r="C80" s="78" t="s">
        <v>192</v>
      </c>
      <c r="D80" s="78" t="s">
        <v>193</v>
      </c>
      <c r="E80" s="78">
        <v>8.6999999999999994E-2</v>
      </c>
      <c r="F80" s="78">
        <v>0.37480000000000002</v>
      </c>
      <c r="G80" s="79">
        <f t="shared" si="3"/>
        <v>8.6999999999999993</v>
      </c>
      <c r="H80" s="79">
        <f t="shared" si="4"/>
        <v>37.480000000000004</v>
      </c>
    </row>
    <row r="81" spans="1:8">
      <c r="A81" s="77">
        <v>20092010</v>
      </c>
      <c r="B81" s="84">
        <v>1420</v>
      </c>
      <c r="C81" s="78" t="s">
        <v>194</v>
      </c>
      <c r="D81" s="78" t="s">
        <v>195</v>
      </c>
      <c r="E81" s="78">
        <v>3.9199999999999999E-2</v>
      </c>
      <c r="F81" s="78">
        <v>0.1464</v>
      </c>
      <c r="G81" s="79">
        <v>4.7699999999999996</v>
      </c>
      <c r="H81" s="79">
        <f t="shared" si="4"/>
        <v>14.64</v>
      </c>
    </row>
    <row r="82" spans="1:8">
      <c r="A82" s="77">
        <v>20092010</v>
      </c>
      <c r="B82" s="84">
        <v>1430</v>
      </c>
      <c r="C82" s="78" t="s">
        <v>196</v>
      </c>
      <c r="D82" s="78" t="s">
        <v>197</v>
      </c>
      <c r="E82" s="78">
        <v>5.1299999999999998E-2</v>
      </c>
      <c r="F82" s="78">
        <v>0.3584</v>
      </c>
      <c r="G82" s="79">
        <f t="shared" si="3"/>
        <v>5.13</v>
      </c>
      <c r="H82" s="79">
        <f t="shared" si="4"/>
        <v>35.839999999999996</v>
      </c>
    </row>
    <row r="83" spans="1:8">
      <c r="A83" s="77">
        <v>20092010</v>
      </c>
      <c r="B83" s="84">
        <v>1440</v>
      </c>
      <c r="C83" s="78" t="s">
        <v>196</v>
      </c>
      <c r="D83" s="78" t="s">
        <v>198</v>
      </c>
      <c r="E83" s="78">
        <v>9.0999999999999998E-2</v>
      </c>
      <c r="F83" s="78">
        <v>0.32500000000000001</v>
      </c>
      <c r="G83" s="79">
        <f t="shared" si="3"/>
        <v>9.1</v>
      </c>
      <c r="H83" s="79">
        <f t="shared" si="4"/>
        <v>32.5</v>
      </c>
    </row>
    <row r="84" spans="1:8">
      <c r="A84" s="77">
        <v>20092010</v>
      </c>
      <c r="B84" s="84">
        <v>1450</v>
      </c>
      <c r="C84" s="78" t="s">
        <v>199</v>
      </c>
      <c r="D84" s="78" t="s">
        <v>200</v>
      </c>
      <c r="E84" s="78">
        <v>9.0999999999999998E-2</v>
      </c>
      <c r="F84" s="78">
        <v>0.3453</v>
      </c>
      <c r="G84" s="79">
        <f t="shared" si="3"/>
        <v>9.1</v>
      </c>
      <c r="H84" s="79">
        <f t="shared" si="4"/>
        <v>34.53</v>
      </c>
    </row>
    <row r="85" spans="1:8">
      <c r="A85" s="77">
        <v>20092010</v>
      </c>
      <c r="B85" s="84">
        <v>1460</v>
      </c>
      <c r="C85" s="78" t="s">
        <v>199</v>
      </c>
      <c r="D85" s="78" t="s">
        <v>201</v>
      </c>
      <c r="E85" s="78">
        <v>0.02</v>
      </c>
      <c r="F85" s="78">
        <v>0.316</v>
      </c>
      <c r="G85" s="79">
        <f t="shared" si="3"/>
        <v>2</v>
      </c>
      <c r="H85" s="79">
        <f t="shared" si="4"/>
        <v>31.6</v>
      </c>
    </row>
    <row r="86" spans="1:8">
      <c r="A86" s="77">
        <v>20092010</v>
      </c>
      <c r="B86" s="84">
        <v>1480</v>
      </c>
      <c r="C86" s="78" t="s">
        <v>199</v>
      </c>
      <c r="D86" s="78" t="s">
        <v>202</v>
      </c>
      <c r="E86" s="78">
        <v>1.8100000000000002E-2</v>
      </c>
      <c r="F86" s="78">
        <v>0.31040000000000001</v>
      </c>
      <c r="G86" s="79">
        <f t="shared" si="3"/>
        <v>1.81</v>
      </c>
      <c r="H86" s="79">
        <f t="shared" si="4"/>
        <v>31.04</v>
      </c>
    </row>
    <row r="87" spans="1:8">
      <c r="A87" s="77">
        <v>20092010</v>
      </c>
      <c r="B87" s="84">
        <v>1490</v>
      </c>
      <c r="C87" s="78" t="s">
        <v>199</v>
      </c>
      <c r="D87" s="78" t="s">
        <v>203</v>
      </c>
      <c r="E87" s="78">
        <v>1.09E-2</v>
      </c>
      <c r="F87" s="78">
        <v>0.38240000000000002</v>
      </c>
      <c r="G87" s="79">
        <f t="shared" si="3"/>
        <v>1.0900000000000001</v>
      </c>
      <c r="H87" s="79">
        <f t="shared" si="4"/>
        <v>38.24</v>
      </c>
    </row>
    <row r="88" spans="1:8">
      <c r="A88" s="77">
        <v>20092010</v>
      </c>
      <c r="B88" s="84">
        <v>1500</v>
      </c>
      <c r="C88" s="78" t="s">
        <v>199</v>
      </c>
      <c r="D88" s="78" t="s">
        <v>204</v>
      </c>
      <c r="E88" s="78">
        <v>2.4199999999999999E-2</v>
      </c>
      <c r="F88" s="78">
        <v>0.18329999999999999</v>
      </c>
      <c r="G88" s="79">
        <f t="shared" si="3"/>
        <v>2.42</v>
      </c>
      <c r="H88" s="79">
        <f t="shared" si="4"/>
        <v>18.329999999999998</v>
      </c>
    </row>
    <row r="89" spans="1:8">
      <c r="A89" s="77">
        <v>20092010</v>
      </c>
      <c r="B89" s="84">
        <v>1510</v>
      </c>
      <c r="C89" s="78" t="s">
        <v>205</v>
      </c>
      <c r="D89" s="78" t="s">
        <v>206</v>
      </c>
      <c r="E89" s="78">
        <v>2.6499999999999999E-2</v>
      </c>
      <c r="F89" s="78">
        <v>0.18179999999999999</v>
      </c>
      <c r="G89" s="79">
        <f t="shared" si="3"/>
        <v>2.65</v>
      </c>
      <c r="H89" s="79">
        <f t="shared" si="4"/>
        <v>18.18</v>
      </c>
    </row>
    <row r="90" spans="1:8">
      <c r="A90" s="77">
        <v>20092010</v>
      </c>
      <c r="B90" s="84">
        <v>1520</v>
      </c>
      <c r="C90" s="78" t="s">
        <v>207</v>
      </c>
      <c r="D90" s="78" t="s">
        <v>208</v>
      </c>
      <c r="E90" s="78">
        <v>8.8499999999999995E-2</v>
      </c>
      <c r="F90" s="78">
        <v>0.24429999999999999</v>
      </c>
      <c r="G90" s="79">
        <f t="shared" si="3"/>
        <v>8.85</v>
      </c>
      <c r="H90" s="79">
        <f t="shared" si="4"/>
        <v>24.43</v>
      </c>
    </row>
    <row r="91" spans="1:8">
      <c r="A91" s="77">
        <v>20092010</v>
      </c>
      <c r="B91" s="84">
        <v>1530</v>
      </c>
      <c r="C91" s="78" t="s">
        <v>207</v>
      </c>
      <c r="D91" s="78" t="s">
        <v>209</v>
      </c>
      <c r="E91" s="78">
        <v>8.7800000000000003E-2</v>
      </c>
      <c r="F91" s="78">
        <v>0.3236</v>
      </c>
      <c r="G91" s="79">
        <f t="shared" si="3"/>
        <v>8.7800000000000011</v>
      </c>
      <c r="H91" s="79">
        <f t="shared" si="4"/>
        <v>32.36</v>
      </c>
    </row>
    <row r="92" spans="1:8">
      <c r="A92" s="77">
        <v>20092010</v>
      </c>
      <c r="B92" s="84">
        <v>1540</v>
      </c>
      <c r="C92" s="78" t="s">
        <v>207</v>
      </c>
      <c r="D92" s="78" t="s">
        <v>210</v>
      </c>
      <c r="E92" s="78">
        <v>9.0999999999999998E-2</v>
      </c>
      <c r="F92" s="78">
        <v>0.23219999999999999</v>
      </c>
      <c r="G92" s="79">
        <f t="shared" si="3"/>
        <v>9.1</v>
      </c>
      <c r="H92" s="79">
        <f t="shared" si="4"/>
        <v>23.22</v>
      </c>
    </row>
    <row r="93" spans="1:8">
      <c r="A93" s="77">
        <v>20092010</v>
      </c>
      <c r="B93" s="84">
        <v>1550</v>
      </c>
      <c r="C93" s="78" t="s">
        <v>211</v>
      </c>
      <c r="D93" s="78" t="s">
        <v>212</v>
      </c>
      <c r="E93" s="78">
        <v>4.36E-2</v>
      </c>
      <c r="F93" s="78">
        <v>0.1744</v>
      </c>
      <c r="G93" s="79">
        <f t="shared" si="3"/>
        <v>4.3600000000000003</v>
      </c>
      <c r="H93" s="79">
        <f t="shared" si="4"/>
        <v>17.440000000000001</v>
      </c>
    </row>
    <row r="94" spans="1:8">
      <c r="A94" s="77">
        <v>20092010</v>
      </c>
      <c r="B94" s="84">
        <v>1560</v>
      </c>
      <c r="C94" s="78" t="s">
        <v>211</v>
      </c>
      <c r="D94" s="78" t="s">
        <v>213</v>
      </c>
      <c r="E94" s="78">
        <v>5.2400000000000002E-2</v>
      </c>
      <c r="F94" s="78">
        <v>0.16070000000000001</v>
      </c>
      <c r="G94" s="79">
        <f t="shared" si="3"/>
        <v>5.24</v>
      </c>
      <c r="H94" s="79">
        <f t="shared" si="4"/>
        <v>16.07</v>
      </c>
    </row>
    <row r="95" spans="1:8">
      <c r="A95" s="77">
        <v>20092010</v>
      </c>
      <c r="B95" s="84">
        <v>1570</v>
      </c>
      <c r="C95" s="78" t="s">
        <v>211</v>
      </c>
      <c r="D95" s="78" t="s">
        <v>214</v>
      </c>
      <c r="E95" s="78">
        <v>5.4100000000000002E-2</v>
      </c>
      <c r="F95" s="78">
        <v>0.2157</v>
      </c>
      <c r="G95" s="79">
        <f t="shared" si="3"/>
        <v>5.41</v>
      </c>
      <c r="H95" s="79">
        <f t="shared" si="4"/>
        <v>21.57</v>
      </c>
    </row>
    <row r="96" spans="1:8">
      <c r="A96" s="77">
        <v>20092010</v>
      </c>
      <c r="B96" s="84">
        <v>1580</v>
      </c>
      <c r="C96" s="78" t="s">
        <v>215</v>
      </c>
      <c r="D96" s="78" t="s">
        <v>216</v>
      </c>
      <c r="E96" s="78">
        <v>5.9799999999999999E-2</v>
      </c>
      <c r="F96" s="78">
        <v>0.21609999999999999</v>
      </c>
      <c r="G96" s="79">
        <f t="shared" si="3"/>
        <v>5.9799999999999995</v>
      </c>
      <c r="H96" s="79">
        <f t="shared" si="4"/>
        <v>21.61</v>
      </c>
    </row>
    <row r="97" spans="1:8">
      <c r="A97" s="77">
        <v>20092010</v>
      </c>
      <c r="B97" s="84">
        <v>1590</v>
      </c>
      <c r="C97" s="78" t="s">
        <v>215</v>
      </c>
      <c r="D97" s="78" t="s">
        <v>217</v>
      </c>
      <c r="E97" s="78">
        <v>5.8400000000000001E-2</v>
      </c>
      <c r="F97" s="78">
        <v>0.39679999999999999</v>
      </c>
      <c r="G97" s="79">
        <f t="shared" si="3"/>
        <v>5.84</v>
      </c>
      <c r="H97" s="79">
        <f t="shared" si="4"/>
        <v>39.68</v>
      </c>
    </row>
    <row r="98" spans="1:8">
      <c r="A98" s="77">
        <v>20092010</v>
      </c>
      <c r="B98" s="84">
        <v>1600</v>
      </c>
      <c r="C98" s="78" t="s">
        <v>215</v>
      </c>
      <c r="D98" s="78" t="s">
        <v>218</v>
      </c>
      <c r="E98" s="78">
        <v>9.0999999999999998E-2</v>
      </c>
      <c r="F98" s="78">
        <v>0.33939999999999998</v>
      </c>
      <c r="G98" s="79">
        <f t="shared" si="3"/>
        <v>9.1</v>
      </c>
      <c r="H98" s="79">
        <f t="shared" si="4"/>
        <v>33.94</v>
      </c>
    </row>
    <row r="99" spans="1:8">
      <c r="A99" s="77">
        <v>20092010</v>
      </c>
      <c r="B99" s="84">
        <v>1620</v>
      </c>
      <c r="C99" s="78" t="s">
        <v>215</v>
      </c>
      <c r="D99" s="78" t="s">
        <v>219</v>
      </c>
      <c r="E99" s="78">
        <v>9.0999999999999998E-2</v>
      </c>
      <c r="F99" s="78">
        <v>0.85799999999999998</v>
      </c>
      <c r="G99" s="79">
        <f t="shared" si="3"/>
        <v>9.1</v>
      </c>
      <c r="H99" s="79">
        <f t="shared" si="4"/>
        <v>85.8</v>
      </c>
    </row>
    <row r="100" spans="1:8">
      <c r="A100" s="77">
        <v>20092010</v>
      </c>
      <c r="B100" s="84">
        <v>1750</v>
      </c>
      <c r="C100" s="78" t="s">
        <v>215</v>
      </c>
      <c r="D100" s="78" t="s">
        <v>220</v>
      </c>
      <c r="E100" s="78">
        <v>9.0999999999999998E-2</v>
      </c>
      <c r="F100" s="78">
        <v>0.27460000000000001</v>
      </c>
      <c r="G100" s="79">
        <f t="shared" si="3"/>
        <v>9.1</v>
      </c>
      <c r="H100" s="79">
        <f t="shared" si="4"/>
        <v>27.46</v>
      </c>
    </row>
    <row r="101" spans="1:8">
      <c r="A101" s="77">
        <v>20092010</v>
      </c>
      <c r="B101" s="84">
        <v>1760</v>
      </c>
      <c r="C101" s="78" t="s">
        <v>215</v>
      </c>
      <c r="D101" s="78" t="s">
        <v>221</v>
      </c>
      <c r="E101" s="78">
        <v>3.95E-2</v>
      </c>
      <c r="F101" s="78">
        <v>0.41799999999999998</v>
      </c>
      <c r="G101" s="79">
        <f t="shared" si="3"/>
        <v>3.95</v>
      </c>
      <c r="H101" s="79">
        <f t="shared" ref="H101:H132" si="5">F101*100</f>
        <v>41.8</v>
      </c>
    </row>
    <row r="102" spans="1:8">
      <c r="A102" s="77">
        <v>20092010</v>
      </c>
      <c r="B102" s="84">
        <v>1780</v>
      </c>
      <c r="C102" s="78" t="s">
        <v>222</v>
      </c>
      <c r="D102" s="78" t="s">
        <v>223</v>
      </c>
      <c r="E102" s="78">
        <v>4.9700000000000001E-2</v>
      </c>
      <c r="F102" s="78">
        <v>0.30599999999999999</v>
      </c>
      <c r="G102" s="79">
        <f t="shared" si="3"/>
        <v>4.97</v>
      </c>
      <c r="H102" s="79">
        <f t="shared" si="5"/>
        <v>30.599999999999998</v>
      </c>
    </row>
    <row r="103" spans="1:8">
      <c r="A103" s="77">
        <v>20092010</v>
      </c>
      <c r="B103" s="84">
        <v>1790</v>
      </c>
      <c r="C103" s="78" t="s">
        <v>222</v>
      </c>
      <c r="D103" s="78" t="s">
        <v>224</v>
      </c>
      <c r="E103" s="78">
        <v>2.6599999999999999E-2</v>
      </c>
      <c r="F103" s="78">
        <v>0.2198</v>
      </c>
      <c r="G103" s="79">
        <f t="shared" si="3"/>
        <v>2.6599999999999997</v>
      </c>
      <c r="H103" s="79">
        <f t="shared" si="5"/>
        <v>21.98</v>
      </c>
    </row>
    <row r="104" spans="1:8">
      <c r="A104" s="77">
        <v>20092010</v>
      </c>
      <c r="B104" s="84">
        <v>1810</v>
      </c>
      <c r="C104" s="78" t="s">
        <v>222</v>
      </c>
      <c r="D104" s="78" t="s">
        <v>225</v>
      </c>
      <c r="E104" s="78">
        <v>3.7499999999999999E-2</v>
      </c>
      <c r="F104" s="78">
        <v>0.24229999999999999</v>
      </c>
      <c r="G104" s="79">
        <f t="shared" si="3"/>
        <v>3.75</v>
      </c>
      <c r="H104" s="79">
        <f t="shared" si="5"/>
        <v>24.23</v>
      </c>
    </row>
    <row r="105" spans="1:8">
      <c r="A105" s="77">
        <v>20092010</v>
      </c>
      <c r="B105" s="84">
        <v>1828</v>
      </c>
      <c r="C105" s="78" t="s">
        <v>226</v>
      </c>
      <c r="D105" s="78" t="s">
        <v>227</v>
      </c>
      <c r="E105" s="78">
        <v>3.9699999999999999E-2</v>
      </c>
      <c r="F105" s="78">
        <v>0.26269999999999999</v>
      </c>
      <c r="G105" s="79">
        <f t="shared" si="3"/>
        <v>3.9699999999999998</v>
      </c>
      <c r="H105" s="79">
        <f t="shared" si="5"/>
        <v>26.27</v>
      </c>
    </row>
    <row r="106" spans="1:8">
      <c r="A106" s="77">
        <v>20092010</v>
      </c>
      <c r="B106" s="84">
        <v>1850</v>
      </c>
      <c r="C106" s="78" t="s">
        <v>226</v>
      </c>
      <c r="D106" s="78" t="s">
        <v>228</v>
      </c>
      <c r="E106" s="78">
        <v>3.09E-2</v>
      </c>
      <c r="F106" s="78">
        <v>0.2487</v>
      </c>
      <c r="G106" s="79">
        <f t="shared" si="3"/>
        <v>3.09</v>
      </c>
      <c r="H106" s="79">
        <f t="shared" si="5"/>
        <v>24.87</v>
      </c>
    </row>
    <row r="107" spans="1:8">
      <c r="A107" s="77">
        <v>20092010</v>
      </c>
      <c r="B107" s="84">
        <v>1860</v>
      </c>
      <c r="C107" s="78" t="s">
        <v>226</v>
      </c>
      <c r="D107" s="78" t="s">
        <v>229</v>
      </c>
      <c r="E107" s="78">
        <v>4.7100000000000003E-2</v>
      </c>
      <c r="F107" s="78">
        <v>0.25009999999999999</v>
      </c>
      <c r="G107" s="79">
        <f t="shared" si="3"/>
        <v>4.71</v>
      </c>
      <c r="H107" s="79">
        <f t="shared" si="5"/>
        <v>25.009999999999998</v>
      </c>
    </row>
    <row r="108" spans="1:8">
      <c r="A108" s="77">
        <v>20092010</v>
      </c>
      <c r="B108" s="84">
        <v>1870</v>
      </c>
      <c r="C108" s="78" t="s">
        <v>226</v>
      </c>
      <c r="D108" s="78" t="s">
        <v>230</v>
      </c>
      <c r="E108" s="78">
        <v>2.69E-2</v>
      </c>
      <c r="F108" s="78">
        <v>0.28820000000000001</v>
      </c>
      <c r="G108" s="79">
        <f t="shared" si="3"/>
        <v>2.69</v>
      </c>
      <c r="H108" s="79">
        <f t="shared" si="5"/>
        <v>28.82</v>
      </c>
    </row>
    <row r="109" spans="1:8">
      <c r="A109" s="77">
        <v>20092010</v>
      </c>
      <c r="B109" s="84">
        <v>1980</v>
      </c>
      <c r="C109" s="78" t="s">
        <v>231</v>
      </c>
      <c r="D109" s="78" t="s">
        <v>232</v>
      </c>
      <c r="E109" s="78">
        <v>9.0999999999999998E-2</v>
      </c>
      <c r="F109" s="78">
        <v>0.36259999999999998</v>
      </c>
      <c r="G109" s="79">
        <f t="shared" si="3"/>
        <v>9.1</v>
      </c>
      <c r="H109" s="79">
        <f t="shared" si="5"/>
        <v>36.26</v>
      </c>
    </row>
    <row r="110" spans="1:8">
      <c r="A110" s="77">
        <v>20092010</v>
      </c>
      <c r="B110" s="84">
        <v>1990</v>
      </c>
      <c r="C110" s="78" t="s">
        <v>231</v>
      </c>
      <c r="D110" s="78" t="s">
        <v>233</v>
      </c>
      <c r="E110" s="78">
        <v>7.1999999999999995E-2</v>
      </c>
      <c r="F110" s="78">
        <v>0.2576</v>
      </c>
      <c r="G110" s="79">
        <f t="shared" si="3"/>
        <v>7.1999999999999993</v>
      </c>
      <c r="H110" s="79">
        <f t="shared" si="5"/>
        <v>25.759999999999998</v>
      </c>
    </row>
    <row r="111" spans="1:8">
      <c r="A111" s="77">
        <v>20092010</v>
      </c>
      <c r="B111" s="84">
        <v>2000</v>
      </c>
      <c r="C111" s="78" t="s">
        <v>231</v>
      </c>
      <c r="D111" s="78" t="s">
        <v>234</v>
      </c>
      <c r="E111" s="78">
        <v>2.76E-2</v>
      </c>
      <c r="F111" s="78">
        <v>0.15820000000000001</v>
      </c>
      <c r="G111" s="79">
        <f t="shared" si="3"/>
        <v>2.76</v>
      </c>
      <c r="H111" s="79">
        <f t="shared" si="5"/>
        <v>15.82</v>
      </c>
    </row>
    <row r="112" spans="1:8">
      <c r="A112" s="77">
        <v>20092010</v>
      </c>
      <c r="B112" s="84">
        <v>2010</v>
      </c>
      <c r="C112" s="78" t="s">
        <v>235</v>
      </c>
      <c r="D112" s="78" t="s">
        <v>236</v>
      </c>
      <c r="E112" s="78">
        <v>9.0999999999999998E-2</v>
      </c>
      <c r="F112" s="78">
        <v>0.34439999999999998</v>
      </c>
      <c r="G112" s="79">
        <f t="shared" si="3"/>
        <v>9.1</v>
      </c>
      <c r="H112" s="79">
        <f t="shared" si="5"/>
        <v>34.44</v>
      </c>
    </row>
    <row r="113" spans="1:8">
      <c r="A113" s="77">
        <v>20092010</v>
      </c>
      <c r="B113" s="84">
        <v>2020</v>
      </c>
      <c r="C113" s="78" t="s">
        <v>237</v>
      </c>
      <c r="D113" s="78" t="s">
        <v>238</v>
      </c>
      <c r="E113" s="78">
        <v>4.7199999999999999E-2</v>
      </c>
      <c r="F113" s="78">
        <v>0.1951</v>
      </c>
      <c r="G113" s="79">
        <f t="shared" si="3"/>
        <v>4.72</v>
      </c>
      <c r="H113" s="79">
        <f t="shared" si="5"/>
        <v>19.509999999999998</v>
      </c>
    </row>
    <row r="114" spans="1:8">
      <c r="A114" s="77">
        <v>20092010</v>
      </c>
      <c r="B114" s="84">
        <v>2035</v>
      </c>
      <c r="C114" s="78" t="s">
        <v>239</v>
      </c>
      <c r="D114" s="78" t="s">
        <v>240</v>
      </c>
      <c r="E114" s="78">
        <v>4.5499999999999999E-2</v>
      </c>
      <c r="F114" s="78">
        <v>0.1782</v>
      </c>
      <c r="G114" s="79">
        <f t="shared" si="3"/>
        <v>4.55</v>
      </c>
      <c r="H114" s="79">
        <f t="shared" si="5"/>
        <v>17.82</v>
      </c>
    </row>
    <row r="115" spans="1:8">
      <c r="A115" s="77">
        <v>20092010</v>
      </c>
      <c r="B115" s="84">
        <v>2055</v>
      </c>
      <c r="C115" s="78" t="s">
        <v>239</v>
      </c>
      <c r="D115" s="78" t="s">
        <v>241</v>
      </c>
      <c r="E115" s="78">
        <v>8.7499999999999994E-2</v>
      </c>
      <c r="F115" s="78">
        <v>0.26219999999999999</v>
      </c>
      <c r="G115" s="79">
        <f t="shared" si="3"/>
        <v>8.75</v>
      </c>
      <c r="H115" s="79">
        <f t="shared" si="5"/>
        <v>26.22</v>
      </c>
    </row>
    <row r="116" spans="1:8">
      <c r="A116" s="77">
        <v>20092010</v>
      </c>
      <c r="B116" s="84">
        <v>2070</v>
      </c>
      <c r="C116" s="78" t="s">
        <v>239</v>
      </c>
      <c r="D116" s="78" t="s">
        <v>242</v>
      </c>
      <c r="E116" s="78">
        <v>7.3200000000000001E-2</v>
      </c>
      <c r="F116" s="78">
        <v>0.37359999999999999</v>
      </c>
      <c r="G116" s="79">
        <f t="shared" si="3"/>
        <v>7.32</v>
      </c>
      <c r="H116" s="79">
        <f t="shared" si="5"/>
        <v>37.36</v>
      </c>
    </row>
    <row r="117" spans="1:8">
      <c r="A117" s="77">
        <v>20092010</v>
      </c>
      <c r="B117" s="84">
        <v>2180</v>
      </c>
      <c r="C117" s="78" t="s">
        <v>243</v>
      </c>
      <c r="D117" s="78" t="s">
        <v>244</v>
      </c>
      <c r="E117" s="78">
        <v>8.3299999999999999E-2</v>
      </c>
      <c r="F117" s="78">
        <v>0.21990000000000001</v>
      </c>
      <c r="G117" s="79">
        <f t="shared" si="3"/>
        <v>8.33</v>
      </c>
      <c r="H117" s="79">
        <f t="shared" si="5"/>
        <v>21.990000000000002</v>
      </c>
    </row>
    <row r="118" spans="1:8">
      <c r="A118" s="77">
        <v>20092010</v>
      </c>
      <c r="B118" s="84">
        <v>2190</v>
      </c>
      <c r="C118" s="78" t="s">
        <v>243</v>
      </c>
      <c r="D118" s="78" t="s">
        <v>245</v>
      </c>
      <c r="E118" s="78">
        <v>7.2800000000000004E-2</v>
      </c>
      <c r="F118" s="78">
        <v>0.35560000000000003</v>
      </c>
      <c r="G118" s="79">
        <f t="shared" si="3"/>
        <v>7.28</v>
      </c>
      <c r="H118" s="79">
        <f t="shared" si="5"/>
        <v>35.56</v>
      </c>
    </row>
    <row r="119" spans="1:8">
      <c r="A119" s="77">
        <v>20092010</v>
      </c>
      <c r="B119" s="84">
        <v>2395</v>
      </c>
      <c r="C119" s="78" t="s">
        <v>246</v>
      </c>
      <c r="D119" s="78" t="s">
        <v>247</v>
      </c>
      <c r="E119" s="78">
        <v>4.48E-2</v>
      </c>
      <c r="F119" s="78">
        <v>0.21759999999999999</v>
      </c>
      <c r="G119" s="79">
        <f t="shared" si="3"/>
        <v>4.4799999999999995</v>
      </c>
      <c r="H119" s="79">
        <f t="shared" si="5"/>
        <v>21.759999999999998</v>
      </c>
    </row>
    <row r="120" spans="1:8">
      <c r="A120" s="77">
        <v>20092010</v>
      </c>
      <c r="B120" s="84">
        <v>2405</v>
      </c>
      <c r="C120" s="78" t="s">
        <v>246</v>
      </c>
      <c r="D120" s="78" t="s">
        <v>248</v>
      </c>
      <c r="E120" s="78">
        <v>9.0999999999999998E-2</v>
      </c>
      <c r="F120" s="78">
        <v>0.2681</v>
      </c>
      <c r="G120" s="79">
        <f t="shared" si="3"/>
        <v>9.1</v>
      </c>
      <c r="H120" s="79">
        <f t="shared" si="5"/>
        <v>26.810000000000002</v>
      </c>
    </row>
    <row r="121" spans="1:8">
      <c r="A121" s="77">
        <v>20092010</v>
      </c>
      <c r="B121" s="84">
        <v>2505</v>
      </c>
      <c r="C121" s="78" t="s">
        <v>246</v>
      </c>
      <c r="D121" s="78" t="s">
        <v>249</v>
      </c>
      <c r="E121" s="78">
        <v>2.98E-2</v>
      </c>
      <c r="F121" s="78">
        <v>0.2833</v>
      </c>
      <c r="G121" s="79">
        <f t="shared" si="3"/>
        <v>2.98</v>
      </c>
      <c r="H121" s="79">
        <f t="shared" si="5"/>
        <v>28.33</v>
      </c>
    </row>
    <row r="122" spans="1:8">
      <c r="A122" s="77">
        <v>20092010</v>
      </c>
      <c r="B122" s="84">
        <v>2515</v>
      </c>
      <c r="C122" s="78" t="s">
        <v>246</v>
      </c>
      <c r="D122" s="78" t="s">
        <v>250</v>
      </c>
      <c r="E122" s="78">
        <v>5.0299999999999997E-2</v>
      </c>
      <c r="F122" s="78">
        <v>0.2802</v>
      </c>
      <c r="G122" s="79">
        <f t="shared" si="3"/>
        <v>5.0299999999999994</v>
      </c>
      <c r="H122" s="79">
        <f t="shared" si="5"/>
        <v>28.02</v>
      </c>
    </row>
    <row r="123" spans="1:8">
      <c r="A123" s="77">
        <v>20092010</v>
      </c>
      <c r="B123" s="84">
        <v>2520</v>
      </c>
      <c r="C123" s="78" t="s">
        <v>251</v>
      </c>
      <c r="D123" s="78" t="s">
        <v>252</v>
      </c>
      <c r="E123" s="78">
        <v>5.5899999999999998E-2</v>
      </c>
      <c r="F123" s="78">
        <v>0.28399999999999997</v>
      </c>
      <c r="G123" s="79">
        <f t="shared" si="3"/>
        <v>5.59</v>
      </c>
      <c r="H123" s="79">
        <f t="shared" si="5"/>
        <v>28.4</v>
      </c>
    </row>
    <row r="124" spans="1:8">
      <c r="A124" s="77">
        <v>20092010</v>
      </c>
      <c r="B124" s="84">
        <v>2530</v>
      </c>
      <c r="C124" s="78" t="s">
        <v>251</v>
      </c>
      <c r="D124" s="78" t="s">
        <v>253</v>
      </c>
      <c r="E124" s="78">
        <v>4.6399999999999997E-2</v>
      </c>
      <c r="F124" s="78">
        <v>0.2351</v>
      </c>
      <c r="G124" s="79">
        <f t="shared" si="3"/>
        <v>4.6399999999999997</v>
      </c>
      <c r="H124" s="79">
        <f t="shared" si="5"/>
        <v>23.51</v>
      </c>
    </row>
    <row r="125" spans="1:8">
      <c r="A125" s="77">
        <v>20092010</v>
      </c>
      <c r="B125" s="84">
        <v>2535</v>
      </c>
      <c r="C125" s="78" t="s">
        <v>251</v>
      </c>
      <c r="D125" s="78" t="s">
        <v>254</v>
      </c>
      <c r="E125" s="78">
        <v>4.4699999999999997E-2</v>
      </c>
      <c r="F125" s="78">
        <v>0.26419999999999999</v>
      </c>
      <c r="G125" s="79">
        <f t="shared" si="3"/>
        <v>4.47</v>
      </c>
      <c r="H125" s="79">
        <f t="shared" si="5"/>
        <v>26.419999999999998</v>
      </c>
    </row>
    <row r="126" spans="1:8">
      <c r="A126" s="77">
        <v>20092010</v>
      </c>
      <c r="B126" s="84">
        <v>2540</v>
      </c>
      <c r="C126" s="78" t="s">
        <v>251</v>
      </c>
      <c r="D126" s="78" t="s">
        <v>255</v>
      </c>
      <c r="E126" s="78">
        <v>5.9700000000000003E-2</v>
      </c>
      <c r="F126" s="78">
        <v>0.25080000000000002</v>
      </c>
      <c r="G126" s="79">
        <f t="shared" si="3"/>
        <v>5.9700000000000006</v>
      </c>
      <c r="H126" s="79">
        <f t="shared" si="5"/>
        <v>25.080000000000002</v>
      </c>
    </row>
    <row r="127" spans="1:8">
      <c r="A127" s="77">
        <v>20092010</v>
      </c>
      <c r="B127" s="84">
        <v>2560</v>
      </c>
      <c r="C127" s="78" t="s">
        <v>251</v>
      </c>
      <c r="D127" s="78" t="s">
        <v>256</v>
      </c>
      <c r="E127" s="78">
        <v>2.8000000000000001E-2</v>
      </c>
      <c r="F127" s="78">
        <v>0.31319999999999998</v>
      </c>
      <c r="G127" s="79">
        <f t="shared" si="3"/>
        <v>2.8000000000000003</v>
      </c>
      <c r="H127" s="79">
        <f t="shared" si="5"/>
        <v>31.319999999999997</v>
      </c>
    </row>
    <row r="128" spans="1:8">
      <c r="A128" s="77">
        <v>20092010</v>
      </c>
      <c r="B128" s="84">
        <v>2570</v>
      </c>
      <c r="C128" s="78" t="s">
        <v>251</v>
      </c>
      <c r="D128" s="78" t="s">
        <v>257</v>
      </c>
      <c r="E128" s="78">
        <v>2.5899999999999999E-2</v>
      </c>
      <c r="F128" s="78">
        <v>0.27189999999999998</v>
      </c>
      <c r="G128" s="79">
        <f t="shared" si="3"/>
        <v>2.59</v>
      </c>
      <c r="H128" s="79">
        <f t="shared" si="5"/>
        <v>27.189999999999998</v>
      </c>
    </row>
    <row r="129" spans="1:8">
      <c r="A129" s="77">
        <v>20092010</v>
      </c>
      <c r="B129" s="84">
        <v>2580</v>
      </c>
      <c r="C129" s="78" t="s">
        <v>258</v>
      </c>
      <c r="D129" s="78" t="s">
        <v>259</v>
      </c>
      <c r="E129" s="78">
        <v>2.3300000000000001E-2</v>
      </c>
      <c r="F129" s="78">
        <v>0.1419</v>
      </c>
      <c r="G129" s="79">
        <f t="shared" si="3"/>
        <v>2.33</v>
      </c>
      <c r="H129" s="79">
        <f t="shared" si="5"/>
        <v>14.19</v>
      </c>
    </row>
    <row r="130" spans="1:8">
      <c r="A130" s="77">
        <v>20092010</v>
      </c>
      <c r="B130" s="84">
        <v>2590</v>
      </c>
      <c r="C130" s="78" t="s">
        <v>258</v>
      </c>
      <c r="D130" s="78" t="s">
        <v>260</v>
      </c>
      <c r="E130" s="78">
        <v>6.25E-2</v>
      </c>
      <c r="F130" s="78">
        <v>0.24490000000000001</v>
      </c>
      <c r="G130" s="79">
        <f t="shared" si="3"/>
        <v>6.25</v>
      </c>
      <c r="H130" s="79">
        <f t="shared" si="5"/>
        <v>24.490000000000002</v>
      </c>
    </row>
    <row r="131" spans="1:8">
      <c r="A131" s="77">
        <v>20092010</v>
      </c>
      <c r="B131" s="84">
        <v>2600</v>
      </c>
      <c r="C131" s="78" t="s">
        <v>261</v>
      </c>
      <c r="D131" s="78" t="s">
        <v>262</v>
      </c>
      <c r="E131" s="78">
        <v>6.7500000000000004E-2</v>
      </c>
      <c r="F131" s="78">
        <v>0.20749999999999999</v>
      </c>
      <c r="G131" s="79">
        <f t="shared" si="3"/>
        <v>6.75</v>
      </c>
      <c r="H131" s="79">
        <f t="shared" si="5"/>
        <v>20.75</v>
      </c>
    </row>
    <row r="132" spans="1:8">
      <c r="A132" s="77">
        <v>20092010</v>
      </c>
      <c r="B132" s="84">
        <v>2610</v>
      </c>
      <c r="C132" s="78" t="s">
        <v>261</v>
      </c>
      <c r="D132" s="78" t="s">
        <v>263</v>
      </c>
      <c r="E132" s="78">
        <v>7.0099999999999996E-2</v>
      </c>
      <c r="F132" s="78">
        <v>0.3493</v>
      </c>
      <c r="G132" s="79">
        <f t="shared" si="3"/>
        <v>7.01</v>
      </c>
      <c r="H132" s="79">
        <f t="shared" si="5"/>
        <v>34.93</v>
      </c>
    </row>
    <row r="133" spans="1:8">
      <c r="A133" s="77">
        <v>20092010</v>
      </c>
      <c r="B133" s="84">
        <v>2620</v>
      </c>
      <c r="C133" s="78" t="s">
        <v>264</v>
      </c>
      <c r="D133" s="78" t="s">
        <v>265</v>
      </c>
      <c r="E133" s="78">
        <v>3.95E-2</v>
      </c>
      <c r="F133" s="78">
        <v>0.2238</v>
      </c>
      <c r="G133" s="79">
        <f t="shared" ref="G133:G194" si="6">E133*100</f>
        <v>3.95</v>
      </c>
      <c r="H133" s="79">
        <f t="shared" ref="H133:H164" si="7">F133*100</f>
        <v>22.38</v>
      </c>
    </row>
    <row r="134" spans="1:8">
      <c r="A134" s="77">
        <v>20092010</v>
      </c>
      <c r="B134" s="84">
        <v>2630</v>
      </c>
      <c r="C134" s="78" t="s">
        <v>266</v>
      </c>
      <c r="D134" s="78" t="s">
        <v>267</v>
      </c>
      <c r="E134" s="78">
        <v>5.6300000000000003E-2</v>
      </c>
      <c r="F134" s="78">
        <v>0.3054</v>
      </c>
      <c r="G134" s="79">
        <f t="shared" si="6"/>
        <v>5.63</v>
      </c>
      <c r="H134" s="79">
        <f t="shared" si="7"/>
        <v>30.54</v>
      </c>
    </row>
    <row r="135" spans="1:8">
      <c r="A135" s="77">
        <v>20092010</v>
      </c>
      <c r="B135" s="84">
        <v>2640</v>
      </c>
      <c r="C135" s="78" t="s">
        <v>268</v>
      </c>
      <c r="D135" s="78" t="s">
        <v>269</v>
      </c>
      <c r="E135" s="78">
        <v>6.1800000000000001E-2</v>
      </c>
      <c r="F135" s="78">
        <v>0.2079</v>
      </c>
      <c r="G135" s="79">
        <f t="shared" si="6"/>
        <v>6.18</v>
      </c>
      <c r="H135" s="79">
        <f t="shared" si="7"/>
        <v>20.79</v>
      </c>
    </row>
    <row r="136" spans="1:8">
      <c r="A136" s="77">
        <v>20092010</v>
      </c>
      <c r="B136" s="84">
        <v>2650</v>
      </c>
      <c r="C136" s="78" t="s">
        <v>270</v>
      </c>
      <c r="D136" s="78" t="s">
        <v>271</v>
      </c>
      <c r="E136" s="78">
        <v>2.3800000000000002E-2</v>
      </c>
      <c r="F136" s="78">
        <v>0.2432</v>
      </c>
      <c r="G136" s="79">
        <f t="shared" si="6"/>
        <v>2.3800000000000003</v>
      </c>
      <c r="H136" s="79">
        <f t="shared" si="7"/>
        <v>24.32</v>
      </c>
    </row>
    <row r="137" spans="1:8">
      <c r="A137" s="77">
        <v>20092010</v>
      </c>
      <c r="B137" s="84">
        <v>2660</v>
      </c>
      <c r="C137" s="78" t="s">
        <v>272</v>
      </c>
      <c r="D137" s="78" t="s">
        <v>273</v>
      </c>
      <c r="E137" s="78">
        <v>1.9300000000000001E-2</v>
      </c>
      <c r="F137" s="78">
        <v>0.1593</v>
      </c>
      <c r="G137" s="79">
        <f t="shared" si="6"/>
        <v>1.9300000000000002</v>
      </c>
      <c r="H137" s="79">
        <f t="shared" si="7"/>
        <v>15.93</v>
      </c>
    </row>
    <row r="138" spans="1:8">
      <c r="A138" s="77">
        <v>20092010</v>
      </c>
      <c r="B138" s="84">
        <v>2670</v>
      </c>
      <c r="C138" s="78" t="s">
        <v>272</v>
      </c>
      <c r="D138" s="78" t="s">
        <v>274</v>
      </c>
      <c r="E138" s="78">
        <v>7.3000000000000001E-3</v>
      </c>
      <c r="F138" s="78">
        <v>0.29449999999999998</v>
      </c>
      <c r="G138" s="79">
        <f t="shared" si="6"/>
        <v>0.73</v>
      </c>
      <c r="H138" s="79">
        <f t="shared" si="7"/>
        <v>29.45</v>
      </c>
    </row>
    <row r="139" spans="1:8">
      <c r="A139" s="77">
        <v>20092010</v>
      </c>
      <c r="B139" s="84">
        <v>2680</v>
      </c>
      <c r="C139" s="78" t="s">
        <v>272</v>
      </c>
      <c r="D139" s="78" t="s">
        <v>275</v>
      </c>
      <c r="E139" s="78">
        <v>9.0999999999999998E-2</v>
      </c>
      <c r="F139" s="78">
        <v>0.26390000000000002</v>
      </c>
      <c r="G139" s="79">
        <f t="shared" si="6"/>
        <v>9.1</v>
      </c>
      <c r="H139" s="79">
        <f t="shared" si="7"/>
        <v>26.39</v>
      </c>
    </row>
    <row r="140" spans="1:8">
      <c r="A140" s="77">
        <v>20092010</v>
      </c>
      <c r="B140" s="84">
        <v>2690</v>
      </c>
      <c r="C140" s="78" t="s">
        <v>276</v>
      </c>
      <c r="D140" s="78" t="s">
        <v>277</v>
      </c>
      <c r="E140" s="78">
        <v>5.5E-2</v>
      </c>
      <c r="F140" s="78">
        <v>0.19600000000000001</v>
      </c>
      <c r="G140" s="79">
        <f t="shared" si="6"/>
        <v>5.5</v>
      </c>
      <c r="H140" s="79">
        <f t="shared" si="7"/>
        <v>19.600000000000001</v>
      </c>
    </row>
    <row r="141" spans="1:8">
      <c r="A141" s="77">
        <v>20092010</v>
      </c>
      <c r="B141" s="84">
        <v>2700</v>
      </c>
      <c r="C141" s="78" t="s">
        <v>276</v>
      </c>
      <c r="D141" s="78" t="s">
        <v>278</v>
      </c>
      <c r="E141" s="78">
        <v>9.0999999999999998E-2</v>
      </c>
      <c r="F141" s="78">
        <v>0.27129999999999999</v>
      </c>
      <c r="G141" s="79">
        <f t="shared" si="6"/>
        <v>9.1</v>
      </c>
      <c r="H141" s="79">
        <f t="shared" si="7"/>
        <v>27.13</v>
      </c>
    </row>
    <row r="142" spans="1:8">
      <c r="A142" s="77">
        <v>20092010</v>
      </c>
      <c r="B142" s="84">
        <v>2710</v>
      </c>
      <c r="C142" s="78" t="s">
        <v>279</v>
      </c>
      <c r="D142" s="78" t="s">
        <v>280</v>
      </c>
      <c r="E142" s="78">
        <v>4.1300000000000003E-2</v>
      </c>
      <c r="F142" s="78">
        <v>0.1968</v>
      </c>
      <c r="G142" s="79">
        <f t="shared" si="6"/>
        <v>4.1300000000000008</v>
      </c>
      <c r="H142" s="79">
        <f t="shared" si="7"/>
        <v>19.68</v>
      </c>
    </row>
    <row r="143" spans="1:8">
      <c r="A143" s="77">
        <v>20092010</v>
      </c>
      <c r="B143" s="84">
        <v>2720</v>
      </c>
      <c r="C143" s="78" t="s">
        <v>279</v>
      </c>
      <c r="D143" s="78" t="s">
        <v>281</v>
      </c>
      <c r="E143" s="78">
        <v>5.8099999999999999E-2</v>
      </c>
      <c r="F143" s="78">
        <v>0.39939999999999998</v>
      </c>
      <c r="G143" s="79">
        <f t="shared" si="6"/>
        <v>5.81</v>
      </c>
      <c r="H143" s="79">
        <f t="shared" si="7"/>
        <v>39.94</v>
      </c>
    </row>
    <row r="144" spans="1:8">
      <c r="A144" s="77">
        <v>20092010</v>
      </c>
      <c r="B144" s="84">
        <v>2730</v>
      </c>
      <c r="C144" s="78" t="s">
        <v>282</v>
      </c>
      <c r="D144" s="78" t="s">
        <v>283</v>
      </c>
      <c r="E144" s="78">
        <v>3.27E-2</v>
      </c>
      <c r="F144" s="78">
        <v>0.2737</v>
      </c>
      <c r="G144" s="79">
        <f t="shared" si="6"/>
        <v>3.27</v>
      </c>
      <c r="H144" s="79">
        <f t="shared" si="7"/>
        <v>27.37</v>
      </c>
    </row>
    <row r="145" spans="1:8">
      <c r="A145" s="77">
        <v>20092010</v>
      </c>
      <c r="B145" s="84">
        <v>2740</v>
      </c>
      <c r="C145" s="78" t="s">
        <v>282</v>
      </c>
      <c r="D145" s="78" t="s">
        <v>284</v>
      </c>
      <c r="E145" s="78">
        <v>4.3499999999999997E-2</v>
      </c>
      <c r="F145" s="78">
        <v>0.26019999999999999</v>
      </c>
      <c r="G145" s="79">
        <f t="shared" si="6"/>
        <v>4.3499999999999996</v>
      </c>
      <c r="H145" s="79">
        <f t="shared" si="7"/>
        <v>26.02</v>
      </c>
    </row>
    <row r="146" spans="1:8">
      <c r="A146" s="77">
        <v>20092010</v>
      </c>
      <c r="B146" s="84">
        <v>2750</v>
      </c>
      <c r="C146" s="78" t="s">
        <v>282</v>
      </c>
      <c r="D146" s="78" t="s">
        <v>285</v>
      </c>
      <c r="E146" s="78">
        <v>5.4300000000000001E-2</v>
      </c>
      <c r="F146" s="78">
        <v>0.27439999999999998</v>
      </c>
      <c r="G146" s="79">
        <f t="shared" si="6"/>
        <v>5.43</v>
      </c>
      <c r="H146" s="79">
        <f t="shared" si="7"/>
        <v>27.439999999999998</v>
      </c>
    </row>
    <row r="147" spans="1:8">
      <c r="A147" s="77">
        <v>20092010</v>
      </c>
      <c r="B147" s="84">
        <v>2760</v>
      </c>
      <c r="C147" s="78" t="s">
        <v>286</v>
      </c>
      <c r="D147" s="78" t="s">
        <v>287</v>
      </c>
      <c r="E147" s="78">
        <v>2.64E-2</v>
      </c>
      <c r="F147" s="78">
        <v>0.19370000000000001</v>
      </c>
      <c r="G147" s="79">
        <f t="shared" si="6"/>
        <v>2.64</v>
      </c>
      <c r="H147" s="79">
        <f t="shared" si="7"/>
        <v>19.37</v>
      </c>
    </row>
    <row r="148" spans="1:8">
      <c r="A148" s="77">
        <v>20092010</v>
      </c>
      <c r="B148" s="84">
        <v>2770</v>
      </c>
      <c r="C148" s="78" t="s">
        <v>286</v>
      </c>
      <c r="D148" s="78" t="s">
        <v>288</v>
      </c>
      <c r="E148" s="78">
        <v>2.8199999999999999E-2</v>
      </c>
      <c r="F148" s="78">
        <v>0.22850000000000001</v>
      </c>
      <c r="G148" s="79">
        <f t="shared" si="6"/>
        <v>2.82</v>
      </c>
      <c r="H148" s="79">
        <f t="shared" si="7"/>
        <v>22.85</v>
      </c>
    </row>
    <row r="149" spans="1:8">
      <c r="A149" s="77">
        <v>20092010</v>
      </c>
      <c r="B149" s="84">
        <v>2780</v>
      </c>
      <c r="C149" s="78" t="s">
        <v>286</v>
      </c>
      <c r="D149" s="78" t="s">
        <v>289</v>
      </c>
      <c r="E149" s="78">
        <v>2.12E-2</v>
      </c>
      <c r="F149" s="78">
        <v>0.21149999999999999</v>
      </c>
      <c r="G149" s="79">
        <f t="shared" si="6"/>
        <v>2.12</v>
      </c>
      <c r="H149" s="79">
        <f t="shared" si="7"/>
        <v>21.15</v>
      </c>
    </row>
    <row r="150" spans="1:8">
      <c r="A150" s="77">
        <v>20092010</v>
      </c>
      <c r="B150" s="84">
        <v>2790</v>
      </c>
      <c r="C150" s="78" t="s">
        <v>290</v>
      </c>
      <c r="D150" s="78" t="s">
        <v>291</v>
      </c>
      <c r="E150" s="78">
        <v>6.3100000000000003E-2</v>
      </c>
      <c r="F150" s="78">
        <v>0.3659</v>
      </c>
      <c r="G150" s="79">
        <f t="shared" si="6"/>
        <v>6.3100000000000005</v>
      </c>
      <c r="H150" s="79">
        <f t="shared" si="7"/>
        <v>36.590000000000003</v>
      </c>
    </row>
    <row r="151" spans="1:8">
      <c r="A151" s="77">
        <v>20092010</v>
      </c>
      <c r="B151" s="84">
        <v>2800</v>
      </c>
      <c r="C151" s="78" t="s">
        <v>290</v>
      </c>
      <c r="D151" s="78" t="s">
        <v>292</v>
      </c>
      <c r="E151" s="78">
        <v>9.0999999999999998E-2</v>
      </c>
      <c r="F151" s="78">
        <v>0.33939999999999998</v>
      </c>
      <c r="G151" s="79">
        <f t="shared" si="6"/>
        <v>9.1</v>
      </c>
      <c r="H151" s="79">
        <f t="shared" si="7"/>
        <v>33.94</v>
      </c>
    </row>
    <row r="152" spans="1:8">
      <c r="A152" s="77">
        <v>20092010</v>
      </c>
      <c r="B152" s="84">
        <v>2810</v>
      </c>
      <c r="C152" s="78" t="s">
        <v>290</v>
      </c>
      <c r="D152" s="78" t="s">
        <v>293</v>
      </c>
      <c r="E152" s="78">
        <v>5.8999999999999997E-2</v>
      </c>
      <c r="F152" s="78">
        <v>0.31509999999999999</v>
      </c>
      <c r="G152" s="79">
        <f t="shared" si="6"/>
        <v>5.8999999999999995</v>
      </c>
      <c r="H152" s="79">
        <f t="shared" si="7"/>
        <v>31.509999999999998</v>
      </c>
    </row>
    <row r="153" spans="1:8">
      <c r="A153" s="77">
        <v>20092010</v>
      </c>
      <c r="B153" s="84">
        <v>2820</v>
      </c>
      <c r="C153" s="78" t="s">
        <v>294</v>
      </c>
      <c r="D153" s="78" t="s">
        <v>295</v>
      </c>
      <c r="E153" s="78">
        <v>7.8299999999999995E-2</v>
      </c>
      <c r="F153" s="78">
        <v>0.54369999999999996</v>
      </c>
      <c r="G153" s="79">
        <f t="shared" si="6"/>
        <v>7.8299999999999992</v>
      </c>
      <c r="H153" s="79">
        <f t="shared" si="7"/>
        <v>54.37</v>
      </c>
    </row>
    <row r="154" spans="1:8">
      <c r="A154" s="77">
        <v>20092010</v>
      </c>
      <c r="B154" s="84">
        <v>2830</v>
      </c>
      <c r="C154" s="78" t="s">
        <v>296</v>
      </c>
      <c r="D154" s="78" t="s">
        <v>297</v>
      </c>
      <c r="E154" s="78">
        <v>6.7900000000000002E-2</v>
      </c>
      <c r="F154" s="78">
        <v>0.18410000000000001</v>
      </c>
      <c r="G154" s="79">
        <f t="shared" si="6"/>
        <v>6.79</v>
      </c>
      <c r="H154" s="79">
        <f t="shared" si="7"/>
        <v>18.41</v>
      </c>
    </row>
    <row r="155" spans="1:8">
      <c r="A155" s="77">
        <v>20092010</v>
      </c>
      <c r="B155" s="84">
        <v>2840</v>
      </c>
      <c r="C155" s="78" t="s">
        <v>296</v>
      </c>
      <c r="D155" s="78" t="s">
        <v>298</v>
      </c>
      <c r="E155" s="78">
        <v>9.0999999999999998E-2</v>
      </c>
      <c r="F155" s="78">
        <v>0.1918</v>
      </c>
      <c r="G155" s="79">
        <f t="shared" si="6"/>
        <v>9.1</v>
      </c>
      <c r="H155" s="79">
        <f t="shared" si="7"/>
        <v>19.18</v>
      </c>
    </row>
    <row r="156" spans="1:8">
      <c r="A156" s="77">
        <v>20092010</v>
      </c>
      <c r="B156" s="84">
        <v>2862</v>
      </c>
      <c r="C156" s="78" t="s">
        <v>299</v>
      </c>
      <c r="D156" s="78" t="s">
        <v>300</v>
      </c>
      <c r="E156" s="78">
        <v>3.9300000000000002E-2</v>
      </c>
      <c r="F156" s="78">
        <v>0.23280000000000001</v>
      </c>
      <c r="G156" s="79">
        <f t="shared" si="6"/>
        <v>3.93</v>
      </c>
      <c r="H156" s="79">
        <f t="shared" si="7"/>
        <v>23.28</v>
      </c>
    </row>
    <row r="157" spans="1:8">
      <c r="A157" s="77">
        <v>20092010</v>
      </c>
      <c r="B157" s="84">
        <v>2865</v>
      </c>
      <c r="C157" s="78" t="s">
        <v>299</v>
      </c>
      <c r="D157" s="78" t="s">
        <v>301</v>
      </c>
      <c r="E157" s="78">
        <v>0.01</v>
      </c>
      <c r="F157" s="78">
        <v>0.28120000000000001</v>
      </c>
      <c r="G157" s="79">
        <f t="shared" si="6"/>
        <v>1</v>
      </c>
      <c r="H157" s="79">
        <f t="shared" si="7"/>
        <v>28.12</v>
      </c>
    </row>
    <row r="158" spans="1:8">
      <c r="A158" s="77">
        <v>20092010</v>
      </c>
      <c r="B158" s="84">
        <v>3000</v>
      </c>
      <c r="C158" s="78" t="s">
        <v>302</v>
      </c>
      <c r="D158" s="78" t="s">
        <v>303</v>
      </c>
      <c r="E158" s="78">
        <v>8.3799999999999999E-2</v>
      </c>
      <c r="F158" s="78">
        <v>0.17510000000000001</v>
      </c>
      <c r="G158" s="79">
        <f t="shared" si="6"/>
        <v>8.3800000000000008</v>
      </c>
      <c r="H158" s="79">
        <f t="shared" si="7"/>
        <v>17.510000000000002</v>
      </c>
    </row>
    <row r="159" spans="1:8">
      <c r="A159" s="77">
        <v>20092010</v>
      </c>
      <c r="B159" s="84">
        <v>3010</v>
      </c>
      <c r="C159" s="78" t="s">
        <v>304</v>
      </c>
      <c r="D159" s="78" t="s">
        <v>305</v>
      </c>
      <c r="E159" s="78">
        <v>4.7800000000000002E-2</v>
      </c>
      <c r="F159" s="78">
        <v>0.14990000000000001</v>
      </c>
      <c r="G159" s="79">
        <f t="shared" si="6"/>
        <v>4.78</v>
      </c>
      <c r="H159" s="79">
        <f t="shared" si="7"/>
        <v>14.99</v>
      </c>
    </row>
    <row r="160" spans="1:8">
      <c r="A160" s="77">
        <v>20092010</v>
      </c>
      <c r="B160" s="84">
        <v>3020</v>
      </c>
      <c r="C160" s="78" t="s">
        <v>304</v>
      </c>
      <c r="D160" s="78" t="s">
        <v>306</v>
      </c>
      <c r="E160" s="78">
        <v>4.99E-2</v>
      </c>
      <c r="F160" s="78">
        <v>0.16639999999999999</v>
      </c>
      <c r="G160" s="79">
        <f t="shared" si="6"/>
        <v>4.99</v>
      </c>
      <c r="H160" s="79">
        <f t="shared" si="7"/>
        <v>16.64</v>
      </c>
    </row>
    <row r="161" spans="1:8">
      <c r="A161" s="77">
        <v>20092010</v>
      </c>
      <c r="B161" s="84">
        <v>3030</v>
      </c>
      <c r="C161" s="78" t="s">
        <v>307</v>
      </c>
      <c r="D161" s="78" t="s">
        <v>308</v>
      </c>
      <c r="E161" s="78">
        <v>3.7400000000000003E-2</v>
      </c>
      <c r="F161" s="78">
        <v>0.2298</v>
      </c>
      <c r="G161" s="79">
        <f t="shared" si="6"/>
        <v>3.74</v>
      </c>
      <c r="H161" s="79">
        <f t="shared" si="7"/>
        <v>22.98</v>
      </c>
    </row>
    <row r="162" spans="1:8">
      <c r="A162" s="77">
        <v>20092010</v>
      </c>
      <c r="B162" s="84">
        <v>3040</v>
      </c>
      <c r="C162" s="78" t="s">
        <v>307</v>
      </c>
      <c r="D162" s="78" t="s">
        <v>309</v>
      </c>
      <c r="E162" s="78">
        <v>9.0999999999999998E-2</v>
      </c>
      <c r="F162" s="78">
        <v>0.34100000000000003</v>
      </c>
      <c r="G162" s="79">
        <f t="shared" si="6"/>
        <v>9.1</v>
      </c>
      <c r="H162" s="79">
        <f t="shared" si="7"/>
        <v>34.1</v>
      </c>
    </row>
    <row r="163" spans="1:8">
      <c r="A163" s="77">
        <v>20092010</v>
      </c>
      <c r="B163" s="84">
        <v>3050</v>
      </c>
      <c r="C163" s="78" t="s">
        <v>307</v>
      </c>
      <c r="D163" s="78" t="s">
        <v>310</v>
      </c>
      <c r="E163" s="78">
        <v>4.2000000000000003E-2</v>
      </c>
      <c r="F163" s="78">
        <v>0.33150000000000002</v>
      </c>
      <c r="G163" s="79">
        <f t="shared" si="6"/>
        <v>4.2</v>
      </c>
      <c r="H163" s="79">
        <f t="shared" si="7"/>
        <v>33.15</v>
      </c>
    </row>
    <row r="164" spans="1:8">
      <c r="A164" s="77">
        <v>20092010</v>
      </c>
      <c r="B164" s="84">
        <v>3060</v>
      </c>
      <c r="C164" s="78" t="s">
        <v>307</v>
      </c>
      <c r="D164" s="78" t="s">
        <v>311</v>
      </c>
      <c r="E164" s="78">
        <v>9.0999999999999998E-2</v>
      </c>
      <c r="F164" s="78">
        <v>0.36280000000000001</v>
      </c>
      <c r="G164" s="79">
        <f t="shared" si="6"/>
        <v>9.1</v>
      </c>
      <c r="H164" s="79">
        <f t="shared" si="7"/>
        <v>36.28</v>
      </c>
    </row>
    <row r="165" spans="1:8">
      <c r="A165" s="77">
        <v>20092010</v>
      </c>
      <c r="B165" s="84">
        <v>3070</v>
      </c>
      <c r="C165" s="78" t="s">
        <v>307</v>
      </c>
      <c r="D165" s="78" t="s">
        <v>312</v>
      </c>
      <c r="E165" s="78">
        <v>7.8200000000000006E-2</v>
      </c>
      <c r="F165" s="78">
        <v>0.62529999999999997</v>
      </c>
      <c r="G165" s="79">
        <f t="shared" si="6"/>
        <v>7.82</v>
      </c>
      <c r="H165" s="79">
        <f t="shared" ref="H165:H196" si="8">F165*100</f>
        <v>62.529999999999994</v>
      </c>
    </row>
    <row r="166" spans="1:8">
      <c r="A166" s="77">
        <v>20092010</v>
      </c>
      <c r="B166" s="84">
        <v>3080</v>
      </c>
      <c r="C166" s="78" t="s">
        <v>313</v>
      </c>
      <c r="D166" s="78" t="s">
        <v>314</v>
      </c>
      <c r="E166" s="78">
        <v>4.6800000000000001E-2</v>
      </c>
      <c r="F166" s="78">
        <v>0.183</v>
      </c>
      <c r="G166" s="79">
        <f t="shared" si="6"/>
        <v>4.68</v>
      </c>
      <c r="H166" s="79">
        <f t="shared" si="8"/>
        <v>18.3</v>
      </c>
    </row>
    <row r="167" spans="1:8">
      <c r="A167" s="77">
        <v>20092010</v>
      </c>
      <c r="B167" s="84">
        <v>3085</v>
      </c>
      <c r="C167" s="78" t="s">
        <v>313</v>
      </c>
      <c r="D167" s="78" t="s">
        <v>315</v>
      </c>
      <c r="E167" s="78">
        <v>4.8599999999999997E-2</v>
      </c>
      <c r="F167" s="78">
        <v>0.2079</v>
      </c>
      <c r="G167" s="79">
        <f t="shared" si="6"/>
        <v>4.8599999999999994</v>
      </c>
      <c r="H167" s="79">
        <f t="shared" si="8"/>
        <v>20.79</v>
      </c>
    </row>
    <row r="168" spans="1:8">
      <c r="A168" s="77">
        <v>20092010</v>
      </c>
      <c r="B168" s="84">
        <v>3090</v>
      </c>
      <c r="C168" s="78" t="s">
        <v>313</v>
      </c>
      <c r="D168" s="78" t="s">
        <v>316</v>
      </c>
      <c r="E168" s="78">
        <v>7.2300000000000003E-2</v>
      </c>
      <c r="F168" s="78">
        <v>0.28589999999999999</v>
      </c>
      <c r="G168" s="79">
        <f t="shared" si="6"/>
        <v>7.23</v>
      </c>
      <c r="H168" s="79">
        <f t="shared" si="8"/>
        <v>28.59</v>
      </c>
    </row>
    <row r="169" spans="1:8">
      <c r="A169" s="77">
        <v>20092010</v>
      </c>
      <c r="B169" s="84">
        <v>3100</v>
      </c>
      <c r="C169" s="78" t="s">
        <v>313</v>
      </c>
      <c r="D169" s="78" t="s">
        <v>317</v>
      </c>
      <c r="E169" s="78">
        <v>6.88E-2</v>
      </c>
      <c r="F169" s="78">
        <v>0.20979999999999999</v>
      </c>
      <c r="G169" s="79">
        <f t="shared" si="6"/>
        <v>6.88</v>
      </c>
      <c r="H169" s="79">
        <f t="shared" si="8"/>
        <v>20.979999999999997</v>
      </c>
    </row>
    <row r="170" spans="1:8">
      <c r="A170" s="77">
        <v>20092010</v>
      </c>
      <c r="B170" s="84">
        <v>3110</v>
      </c>
      <c r="C170" s="78" t="s">
        <v>313</v>
      </c>
      <c r="D170" s="78" t="s">
        <v>318</v>
      </c>
      <c r="E170" s="78">
        <v>4.4699999999999997E-2</v>
      </c>
      <c r="F170" s="78">
        <v>0.29959999999999998</v>
      </c>
      <c r="G170" s="79">
        <f t="shared" si="6"/>
        <v>4.47</v>
      </c>
      <c r="H170" s="79">
        <f t="shared" si="8"/>
        <v>29.959999999999997</v>
      </c>
    </row>
    <row r="171" spans="1:8">
      <c r="A171" s="77">
        <v>20092010</v>
      </c>
      <c r="B171" s="84">
        <v>3120</v>
      </c>
      <c r="C171" s="78" t="s">
        <v>313</v>
      </c>
      <c r="D171" s="78" t="s">
        <v>319</v>
      </c>
      <c r="E171" s="78">
        <v>7.8799999999999995E-2</v>
      </c>
      <c r="F171" s="78">
        <v>0.19739999999999999</v>
      </c>
      <c r="G171" s="79">
        <f t="shared" si="6"/>
        <v>7.88</v>
      </c>
      <c r="H171" s="79">
        <f t="shared" si="8"/>
        <v>19.739999999999998</v>
      </c>
    </row>
    <row r="172" spans="1:8">
      <c r="A172" s="77">
        <v>20092010</v>
      </c>
      <c r="B172" s="84">
        <v>3130</v>
      </c>
      <c r="C172" s="78" t="s">
        <v>313</v>
      </c>
      <c r="D172" s="78" t="s">
        <v>320</v>
      </c>
      <c r="E172" s="78">
        <v>8.3400000000000002E-2</v>
      </c>
      <c r="F172" s="78">
        <v>0.27450000000000002</v>
      </c>
      <c r="G172" s="79">
        <f t="shared" si="6"/>
        <v>8.34</v>
      </c>
      <c r="H172" s="79">
        <f t="shared" si="8"/>
        <v>27.450000000000003</v>
      </c>
    </row>
    <row r="173" spans="1:8">
      <c r="A173" s="77">
        <v>20092010</v>
      </c>
      <c r="B173" s="84">
        <v>3140</v>
      </c>
      <c r="C173" s="78" t="s">
        <v>313</v>
      </c>
      <c r="D173" s="78" t="s">
        <v>321</v>
      </c>
      <c r="E173" s="78">
        <v>7.9100000000000004E-2</v>
      </c>
      <c r="F173" s="78">
        <v>0.30049999999999999</v>
      </c>
      <c r="G173" s="79">
        <f t="shared" si="6"/>
        <v>7.91</v>
      </c>
      <c r="H173" s="79">
        <f t="shared" si="8"/>
        <v>30.049999999999997</v>
      </c>
    </row>
    <row r="174" spans="1:8">
      <c r="A174" s="77">
        <v>20092010</v>
      </c>
      <c r="B174" s="84">
        <v>3145</v>
      </c>
      <c r="C174" s="78" t="s">
        <v>313</v>
      </c>
      <c r="D174" s="78" t="s">
        <v>322</v>
      </c>
      <c r="E174" s="78">
        <v>5.96E-2</v>
      </c>
      <c r="F174" s="78">
        <v>0.25580000000000003</v>
      </c>
      <c r="G174" s="79">
        <f t="shared" si="6"/>
        <v>5.96</v>
      </c>
      <c r="H174" s="79">
        <f t="shared" si="8"/>
        <v>25.580000000000002</v>
      </c>
    </row>
    <row r="175" spans="1:8">
      <c r="A175" s="77">
        <v>20092010</v>
      </c>
      <c r="B175" s="84">
        <v>3146</v>
      </c>
      <c r="C175" s="78" t="s">
        <v>313</v>
      </c>
      <c r="D175" s="78" t="s">
        <v>323</v>
      </c>
      <c r="E175" s="78">
        <v>-1.2999999999999999E-3</v>
      </c>
      <c r="F175" s="78">
        <v>0.5575</v>
      </c>
      <c r="G175" s="79">
        <v>0</v>
      </c>
      <c r="H175" s="79">
        <f t="shared" si="8"/>
        <v>55.75</v>
      </c>
    </row>
    <row r="176" spans="1:8">
      <c r="A176" s="77">
        <v>20092010</v>
      </c>
      <c r="B176" s="84">
        <v>3147</v>
      </c>
      <c r="C176" s="78" t="s">
        <v>313</v>
      </c>
      <c r="D176" s="78" t="s">
        <v>324</v>
      </c>
      <c r="E176" s="78">
        <v>7.3999999999999996E-2</v>
      </c>
      <c r="F176" s="78">
        <v>0.2409</v>
      </c>
      <c r="G176" s="79">
        <f t="shared" si="6"/>
        <v>7.3999999999999995</v>
      </c>
      <c r="H176" s="79">
        <f t="shared" si="8"/>
        <v>24.09</v>
      </c>
    </row>
    <row r="177" spans="1:8">
      <c r="A177" s="77">
        <v>20092010</v>
      </c>
      <c r="B177" s="84">
        <v>3148</v>
      </c>
      <c r="C177" s="78" t="s">
        <v>313</v>
      </c>
      <c r="D177" s="78" t="s">
        <v>325</v>
      </c>
      <c r="E177" s="78">
        <v>2.1299999999999999E-2</v>
      </c>
      <c r="F177" s="78">
        <v>0.32450000000000001</v>
      </c>
      <c r="G177" s="79">
        <f t="shared" si="6"/>
        <v>2.13</v>
      </c>
      <c r="H177" s="79">
        <f t="shared" si="8"/>
        <v>32.450000000000003</v>
      </c>
    </row>
    <row r="178" spans="1:8">
      <c r="A178" s="77">
        <v>20092010</v>
      </c>
      <c r="B178" s="85">
        <v>3200</v>
      </c>
      <c r="C178" s="81" t="s">
        <v>326</v>
      </c>
      <c r="D178" s="81" t="s">
        <v>327</v>
      </c>
      <c r="E178" s="78">
        <v>3.7199999999999997E-2</v>
      </c>
      <c r="F178" s="78">
        <v>0.2326</v>
      </c>
      <c r="G178" s="79">
        <f t="shared" si="6"/>
        <v>3.7199999999999998</v>
      </c>
      <c r="H178" s="79">
        <f t="shared" si="8"/>
        <v>23.26</v>
      </c>
    </row>
    <row r="179" spans="1:8">
      <c r="A179" s="77">
        <v>20092010</v>
      </c>
      <c r="B179" s="85">
        <v>3210</v>
      </c>
      <c r="C179" s="81" t="s">
        <v>326</v>
      </c>
      <c r="D179" s="81" t="s">
        <v>328</v>
      </c>
      <c r="E179" s="78">
        <v>6.9400000000000003E-2</v>
      </c>
      <c r="F179" s="78">
        <v>0.253</v>
      </c>
      <c r="G179" s="79">
        <f t="shared" si="6"/>
        <v>6.94</v>
      </c>
      <c r="H179" s="79">
        <f t="shared" si="8"/>
        <v>25.3</v>
      </c>
    </row>
    <row r="180" spans="1:8">
      <c r="A180" s="77">
        <v>20092010</v>
      </c>
      <c r="B180" s="85">
        <v>3220</v>
      </c>
      <c r="C180" s="81" t="s">
        <v>326</v>
      </c>
      <c r="D180" s="81" t="s">
        <v>329</v>
      </c>
      <c r="E180" s="78">
        <v>3.3700000000000001E-2</v>
      </c>
      <c r="F180" s="78">
        <v>0.3342</v>
      </c>
      <c r="G180" s="79">
        <f t="shared" si="6"/>
        <v>3.37</v>
      </c>
      <c r="H180" s="79">
        <f t="shared" si="8"/>
        <v>33.42</v>
      </c>
    </row>
    <row r="181" spans="1:8">
      <c r="A181" s="77">
        <v>20092010</v>
      </c>
      <c r="B181" s="85">
        <v>3230</v>
      </c>
      <c r="C181" s="81" t="s">
        <v>326</v>
      </c>
      <c r="D181" s="81" t="s">
        <v>330</v>
      </c>
      <c r="E181" s="78">
        <v>7.4899999999999994E-2</v>
      </c>
      <c r="F181" s="78">
        <v>0.2306</v>
      </c>
      <c r="G181" s="79">
        <f t="shared" si="6"/>
        <v>7.4899999999999993</v>
      </c>
      <c r="H181" s="79">
        <f t="shared" si="8"/>
        <v>23.06</v>
      </c>
    </row>
    <row r="182" spans="1:8">
      <c r="A182" s="77">
        <v>20092010</v>
      </c>
      <c r="B182" s="84">
        <v>9025</v>
      </c>
      <c r="C182" s="78" t="s">
        <v>351</v>
      </c>
      <c r="D182" s="78" t="s">
        <v>331</v>
      </c>
      <c r="E182" s="78">
        <v>9.0999999999999998E-2</v>
      </c>
      <c r="F182" s="78">
        <v>0.11509999999999999</v>
      </c>
      <c r="G182" s="79">
        <f t="shared" si="6"/>
        <v>9.1</v>
      </c>
      <c r="H182" s="79">
        <f t="shared" si="8"/>
        <v>11.51</v>
      </c>
    </row>
    <row r="183" spans="1:8">
      <c r="A183" s="77">
        <v>20092010</v>
      </c>
      <c r="B183" s="84">
        <v>9030</v>
      </c>
      <c r="C183" s="78" t="s">
        <v>351</v>
      </c>
      <c r="D183" s="78" t="s">
        <v>332</v>
      </c>
      <c r="E183" s="78">
        <v>5.6300000000000003E-2</v>
      </c>
      <c r="F183" s="78">
        <v>6.9800000000000001E-2</v>
      </c>
      <c r="G183" s="79">
        <f t="shared" si="6"/>
        <v>5.63</v>
      </c>
      <c r="H183" s="79">
        <f t="shared" si="8"/>
        <v>6.98</v>
      </c>
    </row>
    <row r="184" spans="1:8">
      <c r="A184" s="77">
        <v>20092010</v>
      </c>
      <c r="B184" s="84">
        <v>9035</v>
      </c>
      <c r="C184" s="78" t="s">
        <v>351</v>
      </c>
      <c r="D184" s="78" t="s">
        <v>333</v>
      </c>
      <c r="E184" s="78">
        <v>9.0999999999999998E-2</v>
      </c>
      <c r="F184" s="78">
        <v>0.54100000000000004</v>
      </c>
      <c r="G184" s="79">
        <f t="shared" si="6"/>
        <v>9.1</v>
      </c>
      <c r="H184" s="79">
        <f t="shared" si="8"/>
        <v>54.1</v>
      </c>
    </row>
    <row r="185" spans="1:8">
      <c r="A185" s="77">
        <v>20092010</v>
      </c>
      <c r="B185" s="84">
        <v>9040</v>
      </c>
      <c r="C185" s="78" t="s">
        <v>351</v>
      </c>
      <c r="D185" s="78" t="s">
        <v>334</v>
      </c>
      <c r="E185" s="78">
        <v>9.0999999999999998E-2</v>
      </c>
      <c r="F185" s="78">
        <v>0.13830000000000001</v>
      </c>
      <c r="G185" s="79">
        <f t="shared" si="6"/>
        <v>9.1</v>
      </c>
      <c r="H185" s="79">
        <f t="shared" si="8"/>
        <v>13.83</v>
      </c>
    </row>
    <row r="186" spans="1:8">
      <c r="A186" s="77">
        <v>20092010</v>
      </c>
      <c r="B186" s="84">
        <v>9045</v>
      </c>
      <c r="C186" s="78" t="s">
        <v>351</v>
      </c>
      <c r="D186" s="78" t="s">
        <v>335</v>
      </c>
      <c r="E186" s="78">
        <v>9.0999999999999998E-2</v>
      </c>
      <c r="F186" s="78">
        <v>0.24410000000000001</v>
      </c>
      <c r="G186" s="79">
        <f t="shared" si="6"/>
        <v>9.1</v>
      </c>
      <c r="H186" s="79">
        <f t="shared" si="8"/>
        <v>24.41</v>
      </c>
    </row>
    <row r="187" spans="1:8">
      <c r="A187" s="77">
        <v>20092010</v>
      </c>
      <c r="B187" s="84">
        <v>9050</v>
      </c>
      <c r="C187" s="78" t="s">
        <v>351</v>
      </c>
      <c r="D187" s="78" t="s">
        <v>336</v>
      </c>
      <c r="E187" s="78">
        <v>9.0999999999999998E-2</v>
      </c>
      <c r="F187" s="78">
        <v>8.8800000000000004E-2</v>
      </c>
      <c r="G187" s="79">
        <f t="shared" si="6"/>
        <v>9.1</v>
      </c>
      <c r="H187" s="79">
        <f t="shared" si="8"/>
        <v>8.8800000000000008</v>
      </c>
    </row>
    <row r="188" spans="1:8">
      <c r="A188" s="77">
        <v>20092010</v>
      </c>
      <c r="B188" s="84">
        <v>9055</v>
      </c>
      <c r="C188" s="78" t="s">
        <v>351</v>
      </c>
      <c r="D188" s="78" t="s">
        <v>337</v>
      </c>
      <c r="E188" s="78">
        <v>6.1499999999999999E-2</v>
      </c>
      <c r="F188" s="78">
        <v>7.7499999999999999E-2</v>
      </c>
      <c r="G188" s="79">
        <f t="shared" si="6"/>
        <v>6.15</v>
      </c>
      <c r="H188" s="79">
        <f t="shared" si="8"/>
        <v>7.75</v>
      </c>
    </row>
    <row r="189" spans="1:8">
      <c r="A189" s="77">
        <v>20092010</v>
      </c>
      <c r="B189" s="84">
        <v>9060</v>
      </c>
      <c r="C189" s="78" t="s">
        <v>351</v>
      </c>
      <c r="D189" s="78" t="s">
        <v>338</v>
      </c>
      <c r="E189" s="78">
        <v>4.6800000000000001E-2</v>
      </c>
      <c r="F189" s="78">
        <v>6.3299999999999995E-2</v>
      </c>
      <c r="G189" s="79">
        <f t="shared" si="6"/>
        <v>4.68</v>
      </c>
      <c r="H189" s="79">
        <f t="shared" si="8"/>
        <v>6.3299999999999992</v>
      </c>
    </row>
    <row r="190" spans="1:8">
      <c r="A190" s="77">
        <v>20092010</v>
      </c>
      <c r="B190" s="84">
        <v>9075</v>
      </c>
      <c r="C190" s="78" t="s">
        <v>351</v>
      </c>
      <c r="D190" s="78" t="s">
        <v>339</v>
      </c>
      <c r="E190" s="78">
        <v>9.0999999999999998E-2</v>
      </c>
      <c r="F190" s="78">
        <v>0.42409999999999998</v>
      </c>
      <c r="G190" s="79">
        <f t="shared" si="6"/>
        <v>9.1</v>
      </c>
      <c r="H190" s="79">
        <f t="shared" si="8"/>
        <v>42.41</v>
      </c>
    </row>
    <row r="191" spans="1:8">
      <c r="A191" s="77">
        <v>20092010</v>
      </c>
      <c r="B191" s="84">
        <v>9080</v>
      </c>
      <c r="C191" s="78" t="s">
        <v>351</v>
      </c>
      <c r="D191" s="78" t="s">
        <v>340</v>
      </c>
      <c r="E191" s="78">
        <v>2.52E-2</v>
      </c>
      <c r="F191" s="78">
        <v>4.5900000000000003E-2</v>
      </c>
      <c r="G191" s="79">
        <f t="shared" si="6"/>
        <v>2.52</v>
      </c>
      <c r="H191" s="79">
        <f t="shared" si="8"/>
        <v>4.5900000000000007</v>
      </c>
    </row>
    <row r="192" spans="1:8">
      <c r="A192" s="77">
        <v>20092010</v>
      </c>
      <c r="B192" s="84">
        <v>9095</v>
      </c>
      <c r="C192" s="78" t="s">
        <v>351</v>
      </c>
      <c r="D192" s="78" t="s">
        <v>341</v>
      </c>
      <c r="E192" s="78">
        <v>5.7599999999999998E-2</v>
      </c>
      <c r="F192" s="78">
        <v>0.10780000000000001</v>
      </c>
      <c r="G192" s="79">
        <f t="shared" si="6"/>
        <v>5.76</v>
      </c>
      <c r="H192" s="79">
        <f t="shared" si="8"/>
        <v>10.780000000000001</v>
      </c>
    </row>
    <row r="193" spans="1:8">
      <c r="A193" s="77">
        <v>20092010</v>
      </c>
      <c r="B193" s="84">
        <v>9120</v>
      </c>
      <c r="C193" s="78" t="s">
        <v>351</v>
      </c>
      <c r="D193" s="78" t="s">
        <v>342</v>
      </c>
      <c r="E193" s="78">
        <v>0</v>
      </c>
      <c r="F193" s="78">
        <v>0</v>
      </c>
      <c r="G193" s="79">
        <f t="shared" si="6"/>
        <v>0</v>
      </c>
      <c r="H193" s="79">
        <f t="shared" si="8"/>
        <v>0</v>
      </c>
    </row>
    <row r="194" spans="1:8">
      <c r="A194" s="77">
        <v>20092010</v>
      </c>
      <c r="B194" s="84">
        <v>9125</v>
      </c>
      <c r="C194" s="78" t="s">
        <v>351</v>
      </c>
      <c r="D194" s="78" t="s">
        <v>343</v>
      </c>
      <c r="E194" s="78">
        <v>9.0999999999999998E-2</v>
      </c>
      <c r="F194" s="78">
        <v>7.2300000000000003E-2</v>
      </c>
      <c r="G194" s="79">
        <f t="shared" si="6"/>
        <v>9.1</v>
      </c>
      <c r="H194" s="79">
        <f t="shared" si="8"/>
        <v>7.23</v>
      </c>
    </row>
    <row r="195" spans="1:8">
      <c r="A195" s="77">
        <v>20092010</v>
      </c>
      <c r="B195" s="84">
        <v>9130</v>
      </c>
      <c r="C195" s="78" t="s">
        <v>351</v>
      </c>
      <c r="D195" s="78" t="s">
        <v>344</v>
      </c>
      <c r="E195" s="78">
        <v>6.5000000000000002E-2</v>
      </c>
      <c r="F195" s="78">
        <v>8.8300000000000003E-2</v>
      </c>
      <c r="G195" s="79">
        <f t="shared" ref="G195:G201" si="9">E195*100</f>
        <v>6.5</v>
      </c>
      <c r="H195" s="79">
        <f t="shared" si="8"/>
        <v>8.83</v>
      </c>
    </row>
    <row r="196" spans="1:8">
      <c r="A196" s="77">
        <v>20092010</v>
      </c>
      <c r="B196" s="84">
        <v>9135</v>
      </c>
      <c r="C196" s="78" t="s">
        <v>351</v>
      </c>
      <c r="D196" s="78" t="s">
        <v>345</v>
      </c>
      <c r="E196" s="78">
        <v>9.0999999999999998E-2</v>
      </c>
      <c r="F196" s="78">
        <v>0.5907</v>
      </c>
      <c r="G196" s="79">
        <f t="shared" si="9"/>
        <v>9.1</v>
      </c>
      <c r="H196" s="79">
        <f t="shared" si="8"/>
        <v>59.07</v>
      </c>
    </row>
    <row r="197" spans="1:8">
      <c r="A197" s="77">
        <v>20092010</v>
      </c>
      <c r="B197" s="84">
        <v>9140</v>
      </c>
      <c r="C197" s="78" t="s">
        <v>351</v>
      </c>
      <c r="D197" s="78" t="s">
        <v>346</v>
      </c>
      <c r="E197" s="78">
        <v>9.0999999999999998E-2</v>
      </c>
      <c r="F197" s="78">
        <v>-2.8E-3</v>
      </c>
      <c r="G197" s="79">
        <f t="shared" si="9"/>
        <v>9.1</v>
      </c>
      <c r="H197" s="79">
        <v>0</v>
      </c>
    </row>
    <row r="198" spans="1:8">
      <c r="A198" s="77">
        <v>20092010</v>
      </c>
      <c r="B198" s="84">
        <v>9145</v>
      </c>
      <c r="C198" s="78" t="s">
        <v>351</v>
      </c>
      <c r="D198" s="78" t="s">
        <v>347</v>
      </c>
      <c r="E198" s="78">
        <v>9.0999999999999998E-2</v>
      </c>
      <c r="F198" s="78">
        <v>2.0000000000000001E-4</v>
      </c>
      <c r="G198" s="79">
        <f t="shared" si="9"/>
        <v>9.1</v>
      </c>
      <c r="H198" s="79">
        <f>F198*100</f>
        <v>0.02</v>
      </c>
    </row>
    <row r="199" spans="1:8">
      <c r="A199" s="77">
        <v>20092010</v>
      </c>
      <c r="B199" s="84">
        <v>9150</v>
      </c>
      <c r="C199" s="78" t="s">
        <v>351</v>
      </c>
      <c r="D199" s="78" t="s">
        <v>348</v>
      </c>
      <c r="E199" s="78">
        <v>2.0400000000000001E-2</v>
      </c>
      <c r="F199" s="78">
        <v>0.05</v>
      </c>
      <c r="G199" s="79">
        <f t="shared" si="9"/>
        <v>2.04</v>
      </c>
      <c r="H199" s="79">
        <f>F199*100</f>
        <v>5</v>
      </c>
    </row>
    <row r="200" spans="1:8">
      <c r="A200" s="77">
        <v>20092010</v>
      </c>
      <c r="B200" s="84">
        <v>9160</v>
      </c>
      <c r="C200" s="78" t="s">
        <v>351</v>
      </c>
      <c r="D200" s="78" t="s">
        <v>349</v>
      </c>
      <c r="E200" s="78">
        <v>9.0999999999999998E-2</v>
      </c>
      <c r="F200" s="78">
        <v>0.99990000000000001</v>
      </c>
      <c r="G200" s="79">
        <f t="shared" si="9"/>
        <v>9.1</v>
      </c>
      <c r="H200" s="79">
        <f>F200*100</f>
        <v>99.99</v>
      </c>
    </row>
    <row r="201" spans="1:8">
      <c r="A201" s="77">
        <v>20092010</v>
      </c>
      <c r="B201" s="84">
        <v>9165</v>
      </c>
      <c r="C201" s="78" t="s">
        <v>351</v>
      </c>
      <c r="D201" s="78" t="s">
        <v>350</v>
      </c>
      <c r="E201" s="78">
        <v>0</v>
      </c>
      <c r="F201" s="78">
        <v>0</v>
      </c>
      <c r="G201" s="79">
        <f t="shared" si="9"/>
        <v>0</v>
      </c>
      <c r="H201" s="79">
        <f>F201*100</f>
        <v>0</v>
      </c>
    </row>
    <row r="203" spans="1:8">
      <c r="D203" s="82"/>
      <c r="E203" s="82"/>
      <c r="F203" s="82"/>
      <c r="G203" s="83"/>
      <c r="H203" s="83"/>
    </row>
  </sheetData>
  <sheetProtection password="CC76" sheet="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sheetPr codeName="Sheet16"/>
  <dimension ref="A1:D29"/>
  <sheetViews>
    <sheetView workbookViewId="0">
      <selection activeCell="D17" sqref="D17"/>
    </sheetView>
  </sheetViews>
  <sheetFormatPr defaultRowHeight="12.75"/>
  <cols>
    <col min="4" max="4" width="46.140625" customWidth="1"/>
  </cols>
  <sheetData>
    <row r="1" spans="1:4">
      <c r="A1" s="16" t="s">
        <v>0</v>
      </c>
      <c r="D1" s="16" t="s">
        <v>12</v>
      </c>
    </row>
    <row r="2" spans="1:4">
      <c r="A2" s="16" t="s">
        <v>33</v>
      </c>
      <c r="D2" s="16" t="s">
        <v>15</v>
      </c>
    </row>
    <row r="3" spans="1:4">
      <c r="D3" s="16" t="s">
        <v>16</v>
      </c>
    </row>
    <row r="4" spans="1:4">
      <c r="D4" s="16" t="s">
        <v>26</v>
      </c>
    </row>
    <row r="5" spans="1:4">
      <c r="A5" s="16" t="s">
        <v>13</v>
      </c>
      <c r="D5" s="16" t="s">
        <v>24</v>
      </c>
    </row>
    <row r="6" spans="1:4">
      <c r="A6" s="16" t="s">
        <v>14</v>
      </c>
      <c r="D6" s="16" t="s">
        <v>22</v>
      </c>
    </row>
    <row r="7" spans="1:4">
      <c r="A7" s="16" t="s">
        <v>17</v>
      </c>
      <c r="D7" s="16" t="s">
        <v>65</v>
      </c>
    </row>
    <row r="8" spans="1:4">
      <c r="A8" s="16" t="s">
        <v>18</v>
      </c>
      <c r="D8" s="16" t="s">
        <v>64</v>
      </c>
    </row>
    <row r="9" spans="1:4">
      <c r="A9" s="16" t="s">
        <v>19</v>
      </c>
      <c r="D9" s="16" t="s">
        <v>63</v>
      </c>
    </row>
    <row r="10" spans="1:4">
      <c r="A10" s="16" t="s">
        <v>20</v>
      </c>
      <c r="D10" s="16" t="s">
        <v>62</v>
      </c>
    </row>
    <row r="11" spans="1:4">
      <c r="A11" s="16" t="s">
        <v>21</v>
      </c>
      <c r="D11" s="16" t="s">
        <v>61</v>
      </c>
    </row>
    <row r="12" spans="1:4">
      <c r="A12" s="16" t="s">
        <v>28</v>
      </c>
      <c r="D12" s="16" t="s">
        <v>60</v>
      </c>
    </row>
    <row r="13" spans="1:4">
      <c r="A13" s="16" t="s">
        <v>29</v>
      </c>
    </row>
    <row r="14" spans="1:4">
      <c r="A14" s="16" t="s">
        <v>30</v>
      </c>
    </row>
    <row r="15" spans="1:4">
      <c r="A15" s="16" t="s">
        <v>23</v>
      </c>
      <c r="D15" s="89" t="s">
        <v>377</v>
      </c>
    </row>
    <row r="16" spans="1:4">
      <c r="A16" s="16" t="s">
        <v>31</v>
      </c>
      <c r="D16" s="88" t="s">
        <v>378</v>
      </c>
    </row>
    <row r="17" spans="1:4">
      <c r="A17" s="16" t="s">
        <v>32</v>
      </c>
    </row>
    <row r="18" spans="1:4">
      <c r="A18" s="16" t="s">
        <v>27</v>
      </c>
    </row>
    <row r="19" spans="1:4">
      <c r="A19" s="16" t="s">
        <v>25</v>
      </c>
    </row>
    <row r="20" spans="1:4">
      <c r="A20" s="16" t="s">
        <v>67</v>
      </c>
      <c r="D20" s="88" t="s">
        <v>372</v>
      </c>
    </row>
    <row r="21" spans="1:4">
      <c r="A21" s="16" t="s">
        <v>68</v>
      </c>
      <c r="D21" s="88" t="s">
        <v>373</v>
      </c>
    </row>
    <row r="22" spans="1:4">
      <c r="A22" s="16" t="s">
        <v>69</v>
      </c>
    </row>
    <row r="23" spans="1:4">
      <c r="A23" s="16" t="s">
        <v>70</v>
      </c>
    </row>
    <row r="24" spans="1:4">
      <c r="A24" s="16" t="s">
        <v>71</v>
      </c>
    </row>
    <row r="25" spans="1:4">
      <c r="A25" s="16" t="s">
        <v>72</v>
      </c>
    </row>
    <row r="26" spans="1:4">
      <c r="A26" s="16" t="s">
        <v>73</v>
      </c>
    </row>
    <row r="27" spans="1:4">
      <c r="A27" s="16" t="s">
        <v>74</v>
      </c>
    </row>
    <row r="28" spans="1:4">
      <c r="A28" s="16" t="s">
        <v>75</v>
      </c>
    </row>
    <row r="29" spans="1:4">
      <c r="A29" s="16" t="s">
        <v>76</v>
      </c>
    </row>
  </sheetData>
  <phoneticPr fontId="9" type="noConversion"/>
  <dataValidations count="1">
    <dataValidation type="list" allowBlank="1" showInputMessage="1" showErrorMessage="1" sqref="D1:D12">
      <formula1>D1:D12</formula1>
    </dataValidation>
  </dataValidation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tabColor theme="0" tint="-0.499984740745262"/>
  </sheetPr>
  <dimension ref="A1:H48"/>
  <sheetViews>
    <sheetView tabSelected="1" zoomScaleNormal="100" workbookViewId="0">
      <selection activeCell="F16" sqref="F16"/>
    </sheetView>
  </sheetViews>
  <sheetFormatPr defaultColWidth="0" defaultRowHeight="12.75" zeroHeight="1"/>
  <cols>
    <col min="1" max="1" width="10.85546875" style="2" customWidth="1"/>
    <col min="2" max="3" width="25.7109375" style="1" customWidth="1"/>
    <col min="4" max="4" width="27.7109375" style="1" customWidth="1"/>
    <col min="5" max="6" width="25.7109375" style="1" customWidth="1"/>
    <col min="7" max="7" width="15" style="1" customWidth="1"/>
    <col min="8" max="8" width="12.28515625" style="1" hidden="1" customWidth="1"/>
    <col min="9" max="16384" width="14.28515625" style="1" hidden="1"/>
  </cols>
  <sheetData>
    <row r="1" spans="1:8" ht="18.75" customHeight="1">
      <c r="A1" s="312" t="s">
        <v>79</v>
      </c>
      <c r="B1" s="312"/>
      <c r="C1" s="312"/>
      <c r="D1" s="312"/>
      <c r="E1" s="312"/>
      <c r="F1" s="312"/>
      <c r="G1" s="312"/>
      <c r="H1" s="48"/>
    </row>
    <row r="2" spans="1:8">
      <c r="A2" s="313" t="s">
        <v>485</v>
      </c>
      <c r="B2" s="313"/>
      <c r="C2" s="313"/>
      <c r="D2" s="313"/>
      <c r="E2" s="313"/>
      <c r="F2" s="313"/>
      <c r="G2" s="313"/>
      <c r="H2" s="49"/>
    </row>
    <row r="3" spans="1:8" ht="15.75" thickBot="1">
      <c r="A3" s="76"/>
      <c r="B3" s="76"/>
      <c r="C3" s="315" t="s">
        <v>388</v>
      </c>
      <c r="D3" s="315"/>
      <c r="E3" s="315"/>
      <c r="F3" s="76"/>
      <c r="G3" s="76"/>
      <c r="H3" s="49"/>
    </row>
    <row r="4" spans="1:8" ht="30.75" customHeight="1" thickBot="1">
      <c r="B4" s="3"/>
      <c r="D4" s="4"/>
      <c r="E4" s="323" t="s">
        <v>384</v>
      </c>
      <c r="F4" s="324"/>
    </row>
    <row r="5" spans="1:8" ht="20.25" customHeight="1">
      <c r="A5" s="5"/>
      <c r="B5" s="6" t="s">
        <v>379</v>
      </c>
      <c r="C5" s="325"/>
      <c r="D5" s="326"/>
      <c r="E5" s="319"/>
      <c r="F5" s="320"/>
    </row>
    <row r="6" spans="1:8" ht="20.25" customHeight="1" thickBot="1">
      <c r="A6" s="5"/>
      <c r="B6" s="6" t="s">
        <v>80</v>
      </c>
      <c r="C6" s="316"/>
      <c r="D6" s="317"/>
      <c r="E6" s="321"/>
      <c r="F6" s="322"/>
    </row>
    <row r="7" spans="1:8" ht="18.75" customHeight="1">
      <c r="A7" s="5"/>
      <c r="B7" s="7"/>
      <c r="C7" s="318"/>
      <c r="D7" s="318"/>
    </row>
    <row r="8" spans="1:8" ht="6.75" customHeight="1">
      <c r="A8" s="5"/>
      <c r="B8" s="8"/>
      <c r="C8" s="9"/>
      <c r="D8" s="9"/>
    </row>
    <row r="9" spans="1:8">
      <c r="A9" s="5"/>
      <c r="B9" s="11" t="s">
        <v>53</v>
      </c>
      <c r="C9" s="10"/>
      <c r="D9" s="51"/>
      <c r="E9" s="50"/>
      <c r="F9" s="52"/>
    </row>
    <row r="10" spans="1:8">
      <c r="A10" s="5"/>
      <c r="B10" s="11" t="s">
        <v>1</v>
      </c>
      <c r="C10" s="60"/>
      <c r="D10" s="5"/>
      <c r="E10" s="12"/>
      <c r="F10" s="12"/>
    </row>
    <row r="11" spans="1:8">
      <c r="A11" s="5"/>
      <c r="B11" s="6" t="s">
        <v>2</v>
      </c>
      <c r="C11" s="62"/>
      <c r="D11" s="5"/>
      <c r="E11" s="12"/>
      <c r="F11" s="12"/>
    </row>
    <row r="12" spans="1:8">
      <c r="A12" s="5"/>
      <c r="B12" s="6"/>
      <c r="D12" s="5"/>
      <c r="E12" s="13"/>
      <c r="F12" s="12"/>
    </row>
    <row r="13" spans="1:8">
      <c r="A13" s="5"/>
      <c r="B13" s="11"/>
      <c r="C13" s="63"/>
    </row>
    <row r="14" spans="1:8">
      <c r="B14" s="53" t="s">
        <v>3</v>
      </c>
      <c r="D14" s="112" t="s">
        <v>385</v>
      </c>
      <c r="E14" s="111" t="s">
        <v>386</v>
      </c>
    </row>
    <row r="15" spans="1:8">
      <c r="B15" s="6" t="s">
        <v>4</v>
      </c>
      <c r="C15" s="280"/>
      <c r="D15" s="280"/>
      <c r="E15" s="104"/>
    </row>
    <row r="16" spans="1:8">
      <c r="B16" s="6" t="s">
        <v>5</v>
      </c>
      <c r="C16" s="280"/>
      <c r="D16" s="280"/>
      <c r="E16" s="104"/>
    </row>
    <row r="17" spans="1:7">
      <c r="B17" s="6" t="s">
        <v>6</v>
      </c>
      <c r="C17" s="283"/>
      <c r="D17" s="280"/>
      <c r="E17" s="104"/>
    </row>
    <row r="18" spans="1:7" ht="9" customHeight="1">
      <c r="B18" s="6"/>
      <c r="C18" s="5"/>
      <c r="D18" s="5"/>
      <c r="E18" s="5"/>
    </row>
    <row r="19" spans="1:7" ht="16.5" customHeight="1">
      <c r="A19" s="14"/>
      <c r="B19" s="6" t="s">
        <v>58</v>
      </c>
      <c r="C19" s="110" t="s">
        <v>456</v>
      </c>
      <c r="D19" s="15"/>
    </row>
    <row r="20" spans="1:7">
      <c r="B20" s="54" t="s">
        <v>59</v>
      </c>
      <c r="C20" s="278" t="s">
        <v>488</v>
      </c>
      <c r="D20" s="75"/>
    </row>
    <row r="21" spans="1:7">
      <c r="B21" s="54"/>
      <c r="C21" s="75"/>
      <c r="D21" s="70"/>
    </row>
    <row r="22" spans="1:7">
      <c r="A22" s="314" t="s">
        <v>7</v>
      </c>
      <c r="B22" s="311"/>
      <c r="C22" s="311"/>
      <c r="D22" s="311"/>
      <c r="E22" s="311"/>
      <c r="F22" s="311"/>
      <c r="G22" s="311"/>
    </row>
    <row r="23" spans="1:7">
      <c r="A23" s="309" t="s">
        <v>8</v>
      </c>
      <c r="B23" s="310"/>
      <c r="C23" s="310"/>
      <c r="D23" s="310"/>
      <c r="E23" s="310"/>
      <c r="F23" s="310"/>
      <c r="G23" s="311"/>
    </row>
    <row r="24" spans="1:7">
      <c r="A24" s="64"/>
      <c r="B24" s="65" t="s">
        <v>9</v>
      </c>
      <c r="C24" s="46" t="s">
        <v>10</v>
      </c>
      <c r="D24" s="47" t="s">
        <v>11</v>
      </c>
      <c r="E24" s="47" t="s">
        <v>354</v>
      </c>
      <c r="F24" s="47" t="s">
        <v>355</v>
      </c>
      <c r="G24" s="87"/>
    </row>
    <row r="25" spans="1:7">
      <c r="A25" s="66"/>
      <c r="B25" s="45">
        <f>'YEAR 1 BUDGET-14 MONTHS'!$C$28</f>
        <v>0</v>
      </c>
      <c r="C25" s="45">
        <f>'YEAR 2 BUDGET'!$C$30</f>
        <v>0</v>
      </c>
      <c r="D25" s="45">
        <f>'YEAR 3 BUDGET'!$C$30</f>
        <v>0</v>
      </c>
      <c r="E25" s="45">
        <f>'YEAR 4 BUDGET'!$C$30</f>
        <v>0</v>
      </c>
      <c r="F25" s="45">
        <f>'YEAR 5 BUDGET'!$C$30</f>
        <v>0</v>
      </c>
    </row>
    <row r="26" spans="1:7">
      <c r="A26" s="114"/>
      <c r="B26" s="115" t="s">
        <v>54</v>
      </c>
      <c r="C26" s="115" t="s">
        <v>55</v>
      </c>
      <c r="D26" s="115" t="s">
        <v>56</v>
      </c>
      <c r="E26" s="115" t="s">
        <v>77</v>
      </c>
      <c r="F26" s="115" t="s">
        <v>78</v>
      </c>
    </row>
    <row r="27" spans="1:7">
      <c r="A27" s="116"/>
      <c r="B27" s="117"/>
      <c r="C27" s="117"/>
      <c r="D27" s="117"/>
      <c r="E27" s="117"/>
      <c r="F27" s="117"/>
    </row>
    <row r="28" spans="1:7"/>
    <row r="29" spans="1:7">
      <c r="A29" s="279" t="s">
        <v>489</v>
      </c>
    </row>
    <row r="30" spans="1:7"/>
    <row r="31" spans="1:7"/>
    <row r="32" spans="1:7"/>
    <row r="33"/>
    <row r="34"/>
    <row r="35"/>
    <row r="36"/>
    <row r="37"/>
    <row r="38"/>
    <row r="39"/>
    <row r="40"/>
    <row r="41"/>
    <row r="42"/>
    <row r="43"/>
    <row r="44"/>
    <row r="45"/>
    <row r="46"/>
    <row r="47"/>
    <row r="48"/>
  </sheetData>
  <sheetProtection password="CF43" sheet="1" objects="1" scenarios="1"/>
  <protectedRanges>
    <protectedRange sqref="C10" name="Range4"/>
    <protectedRange sqref="D20:D21" name="Range1"/>
  </protectedRanges>
  <mergeCells count="11">
    <mergeCell ref="A23:G23"/>
    <mergeCell ref="A1:G1"/>
    <mergeCell ref="A2:G2"/>
    <mergeCell ref="A22:G22"/>
    <mergeCell ref="C3:E3"/>
    <mergeCell ref="C6:D6"/>
    <mergeCell ref="C7:D7"/>
    <mergeCell ref="E5:F5"/>
    <mergeCell ref="E6:F6"/>
    <mergeCell ref="E4:F4"/>
    <mergeCell ref="C5:D5"/>
  </mergeCells>
  <phoneticPr fontId="9" type="noConversion"/>
  <conditionalFormatting sqref="C10">
    <cfRule type="expression" dxfId="7" priority="1" stopIfTrue="1">
      <formula>AND(OR(#REF!="original budget",#REF!="Annual financial report"),ISBLANK($C$10)=FALSE)</formula>
    </cfRule>
    <cfRule type="expression" dxfId="6" priority="2" stopIfTrue="1">
      <formula>OR(#REF!="original budget",#REF!="Annual financial report")</formula>
    </cfRule>
  </conditionalFormatting>
  <dataValidations count="2">
    <dataValidation allowBlank="1" showInputMessage="1" showErrorMessage="1" errorTitle="For CDE Use Only" sqref="B25:D25 B27:D27"/>
    <dataValidation type="list" allowBlank="1" showInputMessage="1" showErrorMessage="1" sqref="C9">
      <formula1>budget</formula1>
    </dataValidation>
  </dataValidations>
  <hyperlinks>
    <hyperlink ref="C19" r:id="rId1"/>
  </hyperlinks>
  <pageMargins left="0.5" right="0.5" top="0.75" bottom="0.75" header="0.5" footer="0.5"/>
  <pageSetup scale="83" orientation="landscape" r:id="rId2"/>
  <headerFooter alignWithMargins="0">
    <oddFooter>&amp;LPage &amp;P of &amp;N&amp;C&amp;D &amp;T&amp;R&amp;A</oddFooter>
  </headerFooter>
  <rowBreaks count="1" manualBreakCount="1">
    <brk id="27" max="6" man="1"/>
  </rowBreaks>
  <legacyDrawing r:id="rId3"/>
</worksheet>
</file>

<file path=xl/worksheets/sheet3.xml><?xml version="1.0" encoding="utf-8"?>
<worksheet xmlns="http://schemas.openxmlformats.org/spreadsheetml/2006/main" xmlns:r="http://schemas.openxmlformats.org/officeDocument/2006/relationships">
  <sheetPr codeName="Sheet6">
    <tabColor rgb="FF92D050"/>
  </sheetPr>
  <dimension ref="A1:E47"/>
  <sheetViews>
    <sheetView topLeftCell="A4" zoomScaleNormal="100" workbookViewId="0">
      <selection activeCell="C8" sqref="C8"/>
    </sheetView>
  </sheetViews>
  <sheetFormatPr defaultColWidth="0" defaultRowHeight="0" customHeight="1" zeroHeight="1"/>
  <cols>
    <col min="1" max="1" width="5.7109375" customWidth="1"/>
    <col min="2" max="2" width="46.7109375" customWidth="1"/>
    <col min="3" max="3" width="14.28515625" style="59" customWidth="1"/>
    <col min="4" max="4" width="69.5703125" style="59" customWidth="1"/>
    <col min="5" max="5" width="12.7109375" style="59" customWidth="1"/>
  </cols>
  <sheetData>
    <row r="1" spans="1:5" ht="15.75" customHeight="1">
      <c r="A1" s="17"/>
      <c r="B1" s="327" t="s">
        <v>79</v>
      </c>
      <c r="C1" s="327"/>
      <c r="D1" s="327"/>
      <c r="E1" s="232"/>
    </row>
    <row r="2" spans="1:5" ht="15.75" customHeight="1">
      <c r="A2" s="18"/>
      <c r="B2" s="328" t="s">
        <v>356</v>
      </c>
      <c r="C2" s="329"/>
      <c r="D2" s="329"/>
      <c r="E2" s="286"/>
    </row>
    <row r="3" spans="1:5" ht="15.75" customHeight="1">
      <c r="A3" s="18"/>
      <c r="B3" s="330" t="s">
        <v>486</v>
      </c>
      <c r="C3" s="329"/>
      <c r="D3" s="329"/>
      <c r="E3" s="232"/>
    </row>
    <row r="4" spans="1:5" ht="33" customHeight="1">
      <c r="A4" s="67"/>
      <c r="B4" s="287">
        <f>'2-Cover Page'!C5</f>
        <v>0</v>
      </c>
      <c r="C4" s="237" t="s">
        <v>414</v>
      </c>
      <c r="D4" s="237"/>
      <c r="E4" s="285">
        <f>'2-Cover Page'!C11</f>
        <v>0</v>
      </c>
    </row>
    <row r="5" spans="1:5" ht="39" thickBot="1">
      <c r="A5" s="21" t="s">
        <v>34</v>
      </c>
      <c r="B5" s="68" t="s">
        <v>35</v>
      </c>
      <c r="C5" s="107"/>
      <c r="D5" s="238" t="s">
        <v>400</v>
      </c>
      <c r="E5" s="106" t="s">
        <v>467</v>
      </c>
    </row>
    <row r="6" spans="1:5" s="121" customFormat="1" ht="15.75" thickBot="1">
      <c r="A6" s="139" t="s">
        <v>389</v>
      </c>
      <c r="B6" s="122"/>
      <c r="C6" s="159"/>
      <c r="D6" s="122"/>
      <c r="E6" s="136"/>
    </row>
    <row r="7" spans="1:5" ht="15.75" customHeight="1">
      <c r="A7" s="55" t="s">
        <v>57</v>
      </c>
      <c r="B7" s="20"/>
      <c r="C7" s="144"/>
      <c r="D7" s="239"/>
      <c r="E7" s="137"/>
    </row>
    <row r="8" spans="1:5" ht="30" customHeight="1">
      <c r="A8" s="23">
        <v>1</v>
      </c>
      <c r="B8" s="24" t="s">
        <v>37</v>
      </c>
      <c r="C8" s="145"/>
      <c r="D8" s="231"/>
      <c r="E8" s="217"/>
    </row>
    <row r="9" spans="1:5" ht="30" customHeight="1">
      <c r="A9" s="23">
        <v>2</v>
      </c>
      <c r="B9" s="24" t="s">
        <v>38</v>
      </c>
      <c r="C9" s="145"/>
      <c r="D9" s="231"/>
      <c r="E9" s="217"/>
    </row>
    <row r="10" spans="1:5" ht="30" customHeight="1">
      <c r="A10" s="23">
        <v>3</v>
      </c>
      <c r="B10" s="25" t="s">
        <v>39</v>
      </c>
      <c r="C10" s="145"/>
      <c r="D10" s="231"/>
      <c r="E10" s="217"/>
    </row>
    <row r="11" spans="1:5" ht="30" customHeight="1">
      <c r="A11" s="23">
        <v>4</v>
      </c>
      <c r="B11" s="25" t="s">
        <v>40</v>
      </c>
      <c r="C11" s="145"/>
      <c r="D11" s="231"/>
      <c r="E11" s="217"/>
    </row>
    <row r="12" spans="1:5" ht="30" customHeight="1">
      <c r="A12" s="23">
        <v>5</v>
      </c>
      <c r="B12" s="25" t="s">
        <v>41</v>
      </c>
      <c r="C12" s="145"/>
      <c r="D12" s="231"/>
      <c r="E12" s="217"/>
    </row>
    <row r="13" spans="1:5" ht="30" customHeight="1">
      <c r="A13" s="23">
        <v>6</v>
      </c>
      <c r="B13" s="25" t="s">
        <v>42</v>
      </c>
      <c r="C13" s="145"/>
      <c r="D13" s="231"/>
      <c r="E13" s="217"/>
    </row>
    <row r="14" spans="1:5" ht="30" customHeight="1" thickBot="1">
      <c r="A14" s="23">
        <v>7</v>
      </c>
      <c r="B14" s="26" t="s">
        <v>43</v>
      </c>
      <c r="C14" s="146">
        <f t="shared" ref="C14" si="0">SUM(C8:C13)</f>
        <v>0</v>
      </c>
      <c r="D14" s="240"/>
      <c r="E14" s="223"/>
    </row>
    <row r="15" spans="1:5" ht="30" customHeight="1">
      <c r="A15" s="22" t="s">
        <v>44</v>
      </c>
      <c r="B15" s="19"/>
      <c r="C15" s="147"/>
      <c r="D15" s="247"/>
      <c r="E15" s="224"/>
    </row>
    <row r="16" spans="1:5" ht="30" customHeight="1">
      <c r="A16" s="23">
        <v>8</v>
      </c>
      <c r="B16" s="24" t="s">
        <v>37</v>
      </c>
      <c r="C16" s="148"/>
      <c r="D16" s="248"/>
      <c r="E16" s="220"/>
    </row>
    <row r="17" spans="1:5" ht="30" customHeight="1">
      <c r="A17" s="23">
        <v>9</v>
      </c>
      <c r="B17" s="24" t="s">
        <v>38</v>
      </c>
      <c r="C17" s="145"/>
      <c r="D17" s="231"/>
      <c r="E17" s="217"/>
    </row>
    <row r="18" spans="1:5" ht="30" customHeight="1">
      <c r="A18" s="23">
        <v>10</v>
      </c>
      <c r="B18" s="24" t="s">
        <v>39</v>
      </c>
      <c r="C18" s="145"/>
      <c r="D18" s="231"/>
      <c r="E18" s="217"/>
    </row>
    <row r="19" spans="1:5" ht="30" customHeight="1">
      <c r="A19" s="23">
        <v>11</v>
      </c>
      <c r="B19" s="24" t="s">
        <v>40</v>
      </c>
      <c r="C19" s="145"/>
      <c r="D19" s="231"/>
      <c r="E19" s="217"/>
    </row>
    <row r="20" spans="1:5" ht="30" customHeight="1">
      <c r="A20" s="23">
        <v>12</v>
      </c>
      <c r="B20" s="24" t="s">
        <v>41</v>
      </c>
      <c r="C20" s="145"/>
      <c r="D20" s="231"/>
      <c r="E20" s="217"/>
    </row>
    <row r="21" spans="1:5" ht="30" customHeight="1">
      <c r="A21" s="23">
        <v>13</v>
      </c>
      <c r="B21" s="24" t="s">
        <v>42</v>
      </c>
      <c r="C21" s="145"/>
      <c r="D21" s="231"/>
      <c r="E21" s="217"/>
    </row>
    <row r="22" spans="1:5" ht="30" customHeight="1">
      <c r="A22" s="23">
        <v>14</v>
      </c>
      <c r="B22" s="26" t="s">
        <v>45</v>
      </c>
      <c r="C22" s="149">
        <f t="shared" ref="C22" si="1">SUM(C16:C21)</f>
        <v>0</v>
      </c>
      <c r="D22" s="246"/>
      <c r="E22" s="225"/>
    </row>
    <row r="23" spans="1:5" ht="30" customHeight="1">
      <c r="A23" s="23">
        <v>15</v>
      </c>
      <c r="B23" s="102" t="s">
        <v>375</v>
      </c>
      <c r="C23" s="145"/>
      <c r="D23" s="231"/>
      <c r="E23" s="217"/>
    </row>
    <row r="24" spans="1:5" ht="30" customHeight="1">
      <c r="A24" s="23">
        <v>16</v>
      </c>
      <c r="B24" s="26" t="s">
        <v>374</v>
      </c>
      <c r="C24" s="149">
        <f>+C23+C22+C14</f>
        <v>0</v>
      </c>
      <c r="D24" s="246"/>
      <c r="E24" s="225"/>
    </row>
    <row r="25" spans="1:5" ht="30" customHeight="1">
      <c r="A25" s="23">
        <v>17</v>
      </c>
      <c r="B25" s="86" t="s">
        <v>352</v>
      </c>
      <c r="C25" s="158"/>
      <c r="D25" s="231"/>
      <c r="E25" s="217"/>
    </row>
    <row r="26" spans="1:5" ht="30" customHeight="1">
      <c r="A26" s="23">
        <v>18</v>
      </c>
      <c r="B26" s="86" t="s">
        <v>353</v>
      </c>
      <c r="C26" s="214">
        <f>C24*C25</f>
        <v>0</v>
      </c>
      <c r="D26" s="242"/>
      <c r="E26" s="217"/>
    </row>
    <row r="27" spans="1:5" ht="30" customHeight="1">
      <c r="A27" s="23">
        <v>19</v>
      </c>
      <c r="B27" s="25" t="s">
        <v>376</v>
      </c>
      <c r="C27" s="145">
        <v>0</v>
      </c>
      <c r="D27" s="243"/>
      <c r="E27" s="138"/>
    </row>
    <row r="28" spans="1:5" ht="30" customHeight="1" thickBot="1">
      <c r="A28" s="23">
        <v>20</v>
      </c>
      <c r="B28" s="26" t="s">
        <v>480</v>
      </c>
      <c r="C28" s="150">
        <f>C24+C26+C27</f>
        <v>0</v>
      </c>
      <c r="D28" s="333"/>
      <c r="E28" s="334"/>
    </row>
    <row r="29" spans="1:5" ht="30" customHeight="1" thickBot="1">
      <c r="A29" s="126">
        <v>21</v>
      </c>
      <c r="B29" s="124" t="s">
        <v>390</v>
      </c>
      <c r="C29" s="151">
        <f>C6-C28</f>
        <v>0</v>
      </c>
      <c r="D29" s="331"/>
      <c r="E29" s="332"/>
    </row>
    <row r="30" spans="1:5" ht="24" hidden="1" customHeight="1">
      <c r="A30" s="23"/>
      <c r="B30" s="28"/>
      <c r="C30" s="57"/>
      <c r="D30" s="57"/>
      <c r="E30" s="57"/>
    </row>
    <row r="31" spans="1:5" ht="15" hidden="1" customHeight="1">
      <c r="A31" s="23"/>
      <c r="B31" s="19"/>
      <c r="C31" s="27"/>
      <c r="D31" s="27"/>
      <c r="E31" s="27"/>
    </row>
    <row r="32" spans="1:5" ht="15" hidden="1" customHeight="1">
      <c r="A32" s="23"/>
      <c r="B32" s="19"/>
      <c r="C32" s="27"/>
      <c r="D32" s="27"/>
      <c r="E32" s="27"/>
    </row>
    <row r="33" spans="1:5" ht="15" hidden="1" customHeight="1">
      <c r="A33" s="25"/>
      <c r="B33" s="25"/>
      <c r="C33" s="58"/>
      <c r="D33" s="58"/>
      <c r="E33" s="58"/>
    </row>
    <row r="34" spans="1:5" ht="12.75" hidden="1">
      <c r="A34" s="17"/>
      <c r="B34" s="29"/>
      <c r="C34" s="58"/>
      <c r="D34" s="58"/>
      <c r="E34" s="58"/>
    </row>
    <row r="35" spans="1:5" ht="12.75" hidden="1">
      <c r="A35" s="17"/>
      <c r="B35" s="17"/>
      <c r="C35" s="58"/>
      <c r="D35" s="58"/>
      <c r="E35" s="58"/>
    </row>
    <row r="36" spans="1:5" ht="12.75" hidden="1" customHeight="1"/>
    <row r="37" spans="1:5" ht="12.75" hidden="1" customHeight="1"/>
    <row r="38" spans="1:5" ht="12.75" hidden="1" customHeight="1"/>
    <row r="39" spans="1:5" ht="12.75" hidden="1" customHeight="1"/>
    <row r="40" spans="1:5" ht="12.75" hidden="1" customHeight="1"/>
    <row r="41" spans="1:5" ht="12.75" hidden="1" customHeight="1"/>
    <row r="42" spans="1:5" ht="12.75" hidden="1" customHeight="1"/>
    <row r="43" spans="1:5" ht="12.75" hidden="1" customHeight="1"/>
    <row r="44" spans="1:5" ht="12.75" hidden="1" customHeight="1"/>
    <row r="45" spans="1:5" ht="12.75" hidden="1" customHeight="1"/>
    <row r="46" spans="1:5" ht="0" hidden="1" customHeight="1"/>
    <row r="47" spans="1:5" ht="0" hidden="1" customHeight="1"/>
  </sheetData>
  <mergeCells count="5">
    <mergeCell ref="B1:D1"/>
    <mergeCell ref="B2:D2"/>
    <mergeCell ref="B3:D3"/>
    <mergeCell ref="D29:E29"/>
    <mergeCell ref="D28:E28"/>
  </mergeCells>
  <phoneticPr fontId="9" type="noConversion"/>
  <conditionalFormatting sqref="E4">
    <cfRule type="expression" dxfId="5" priority="7" stopIfTrue="1">
      <formula>LEFT($E$4,4)="Some"</formula>
    </cfRule>
  </conditionalFormatting>
  <pageMargins left="0.5" right="0.5" top="0.75" bottom="0.75" header="0.5" footer="0.5"/>
  <pageSetup scale="99" orientation="landscape" r:id="rId1"/>
  <headerFooter alignWithMargins="0">
    <oddFooter>&amp;LPage &amp;P of &amp;N&amp;C&amp;D &amp;T&amp;R&amp;A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E49"/>
  <sheetViews>
    <sheetView zoomScaleNormal="100" workbookViewId="0">
      <selection activeCell="B9" sqref="B9"/>
    </sheetView>
  </sheetViews>
  <sheetFormatPr defaultColWidth="9.140625" defaultRowHeight="12.75" zeroHeight="1"/>
  <cols>
    <col min="1" max="1" width="5.7109375" customWidth="1"/>
    <col min="2" max="2" width="54.7109375" customWidth="1"/>
    <col min="3" max="3" width="14.7109375" style="59" customWidth="1"/>
    <col min="4" max="4" width="12.7109375" style="59" customWidth="1"/>
    <col min="5" max="5" width="66.85546875" style="294" customWidth="1"/>
    <col min="16384" max="16384" width="31" customWidth="1"/>
  </cols>
  <sheetData>
    <row r="1" spans="1:5" ht="15.75" customHeight="1">
      <c r="A1" s="17"/>
      <c r="B1" s="232" t="s">
        <v>79</v>
      </c>
      <c r="C1" s="232"/>
      <c r="D1" s="232"/>
      <c r="E1" s="232"/>
    </row>
    <row r="2" spans="1:5" ht="15.75" customHeight="1">
      <c r="A2" s="233"/>
      <c r="B2" s="233" t="s">
        <v>394</v>
      </c>
      <c r="C2" s="232"/>
      <c r="D2" s="232"/>
      <c r="E2" s="232"/>
    </row>
    <row r="3" spans="1:5" ht="15.75" customHeight="1">
      <c r="A3" s="233"/>
      <c r="B3" s="234" t="s">
        <v>486</v>
      </c>
      <c r="C3" s="235"/>
      <c r="D3" s="235"/>
      <c r="E3" s="235"/>
    </row>
    <row r="4" spans="1:5" ht="15.75" customHeight="1">
      <c r="A4" s="281"/>
      <c r="B4" s="282">
        <f>'2-Cover Page'!C5</f>
        <v>0</v>
      </c>
      <c r="C4" s="20"/>
      <c r="D4" s="20"/>
      <c r="E4" s="284"/>
    </row>
    <row r="5" spans="1:5" ht="29.25" customHeight="1">
      <c r="A5" s="21" t="s">
        <v>34</v>
      </c>
      <c r="B5" s="68" t="s">
        <v>35</v>
      </c>
      <c r="C5" s="161" t="s">
        <v>487</v>
      </c>
      <c r="D5" s="162" t="s">
        <v>401</v>
      </c>
      <c r="E5" s="238" t="s">
        <v>400</v>
      </c>
    </row>
    <row r="6" spans="1:5" ht="30" customHeight="1">
      <c r="A6" s="295" t="s">
        <v>387</v>
      </c>
      <c r="B6" s="296"/>
      <c r="C6" s="152">
        <v>0</v>
      </c>
      <c r="D6" s="160">
        <v>0</v>
      </c>
      <c r="E6" s="288"/>
    </row>
    <row r="7" spans="1:5" ht="30" customHeight="1">
      <c r="A7" s="55" t="s">
        <v>57</v>
      </c>
      <c r="B7" s="20"/>
      <c r="C7" s="250"/>
      <c r="D7" s="251"/>
      <c r="E7" s="289"/>
    </row>
    <row r="8" spans="1:5" ht="30" customHeight="1">
      <c r="A8" s="23">
        <v>1</v>
      </c>
      <c r="B8" s="24" t="s">
        <v>37</v>
      </c>
      <c r="C8" s="145">
        <v>0</v>
      </c>
      <c r="D8" s="163">
        <v>0</v>
      </c>
      <c r="E8" s="257"/>
    </row>
    <row r="9" spans="1:5" ht="30" customHeight="1">
      <c r="A9" s="23">
        <v>2</v>
      </c>
      <c r="B9" s="24" t="s">
        <v>38</v>
      </c>
      <c r="C9" s="145">
        <v>0</v>
      </c>
      <c r="D9" s="145">
        <v>0</v>
      </c>
      <c r="E9" s="231"/>
    </row>
    <row r="10" spans="1:5" ht="30" customHeight="1">
      <c r="A10" s="23">
        <v>3</v>
      </c>
      <c r="B10" s="25" t="s">
        <v>39</v>
      </c>
      <c r="C10" s="145">
        <v>0</v>
      </c>
      <c r="D10" s="145">
        <v>0</v>
      </c>
      <c r="E10" s="231"/>
    </row>
    <row r="11" spans="1:5" ht="30" customHeight="1">
      <c r="A11" s="23">
        <v>4</v>
      </c>
      <c r="B11" s="25" t="s">
        <v>40</v>
      </c>
      <c r="C11" s="145">
        <v>0</v>
      </c>
      <c r="D11" s="145">
        <v>0</v>
      </c>
      <c r="E11" s="231"/>
    </row>
    <row r="12" spans="1:5" ht="30" customHeight="1">
      <c r="A12" s="23">
        <v>5</v>
      </c>
      <c r="B12" s="25" t="s">
        <v>41</v>
      </c>
      <c r="C12" s="145">
        <v>0</v>
      </c>
      <c r="D12" s="145">
        <v>0</v>
      </c>
      <c r="E12" s="231"/>
    </row>
    <row r="13" spans="1:5" ht="30" customHeight="1" thickBot="1">
      <c r="A13" s="23">
        <v>6</v>
      </c>
      <c r="B13" s="25" t="s">
        <v>42</v>
      </c>
      <c r="C13" s="164"/>
      <c r="D13" s="164">
        <v>0</v>
      </c>
      <c r="E13" s="249"/>
    </row>
    <row r="14" spans="1:5" ht="30" customHeight="1" thickBot="1">
      <c r="A14" s="23">
        <v>7</v>
      </c>
      <c r="B14" s="26" t="s">
        <v>43</v>
      </c>
      <c r="C14" s="226">
        <f t="shared" ref="C14" si="0">SUM(C8:C13)</f>
        <v>0</v>
      </c>
      <c r="D14" s="165">
        <f>SUM(D8:D13)</f>
        <v>0</v>
      </c>
      <c r="E14" s="256"/>
    </row>
    <row r="15" spans="1:5" ht="30" customHeight="1">
      <c r="A15" s="22" t="s">
        <v>44</v>
      </c>
      <c r="B15" s="19"/>
      <c r="C15" s="147"/>
      <c r="D15" s="166"/>
      <c r="E15" s="247"/>
    </row>
    <row r="16" spans="1:5" ht="30" customHeight="1">
      <c r="A16" s="23">
        <v>8</v>
      </c>
      <c r="B16" s="24" t="s">
        <v>37</v>
      </c>
      <c r="C16" s="148">
        <v>0</v>
      </c>
      <c r="D16" s="148">
        <v>0</v>
      </c>
      <c r="E16" s="248"/>
    </row>
    <row r="17" spans="1:5" ht="30" customHeight="1">
      <c r="A17" s="23">
        <v>9</v>
      </c>
      <c r="B17" s="24" t="s">
        <v>38</v>
      </c>
      <c r="C17" s="145">
        <v>0</v>
      </c>
      <c r="D17" s="145">
        <v>0</v>
      </c>
      <c r="E17" s="231"/>
    </row>
    <row r="18" spans="1:5" ht="30" customHeight="1">
      <c r="A18" s="23">
        <v>10</v>
      </c>
      <c r="B18" s="24" t="s">
        <v>39</v>
      </c>
      <c r="C18" s="145">
        <v>0</v>
      </c>
      <c r="D18" s="145">
        <v>0</v>
      </c>
      <c r="E18" s="231"/>
    </row>
    <row r="19" spans="1:5" ht="30" customHeight="1">
      <c r="A19" s="23">
        <v>11</v>
      </c>
      <c r="B19" s="24" t="s">
        <v>40</v>
      </c>
      <c r="C19" s="145">
        <v>0</v>
      </c>
      <c r="D19" s="145">
        <v>0</v>
      </c>
      <c r="E19" s="231"/>
    </row>
    <row r="20" spans="1:5" ht="30" customHeight="1">
      <c r="A20" s="23">
        <v>12</v>
      </c>
      <c r="B20" s="24" t="s">
        <v>41</v>
      </c>
      <c r="C20" s="145">
        <v>0</v>
      </c>
      <c r="D20" s="145">
        <v>0</v>
      </c>
      <c r="E20" s="231"/>
    </row>
    <row r="21" spans="1:5" ht="30" customHeight="1">
      <c r="A21" s="23">
        <v>13</v>
      </c>
      <c r="B21" s="24" t="s">
        <v>42</v>
      </c>
      <c r="C21" s="145">
        <v>0</v>
      </c>
      <c r="D21" s="145">
        <v>0</v>
      </c>
      <c r="E21" s="231"/>
    </row>
    <row r="22" spans="1:5" ht="30" customHeight="1">
      <c r="A22" s="23">
        <v>14</v>
      </c>
      <c r="B22" s="26" t="s">
        <v>45</v>
      </c>
      <c r="C22" s="149">
        <f t="shared" ref="C22" si="1">SUM(C16:C21)</f>
        <v>0</v>
      </c>
      <c r="D22" s="167">
        <f>SUM(D16:D21)</f>
        <v>0</v>
      </c>
      <c r="E22" s="290"/>
    </row>
    <row r="23" spans="1:5" ht="30" customHeight="1">
      <c r="A23" s="23">
        <v>15</v>
      </c>
      <c r="B23" s="102" t="s">
        <v>375</v>
      </c>
      <c r="C23" s="145">
        <v>0</v>
      </c>
      <c r="D23" s="145">
        <v>0</v>
      </c>
      <c r="E23" s="231"/>
    </row>
    <row r="24" spans="1:5" ht="30" customHeight="1">
      <c r="A24" s="23">
        <v>16</v>
      </c>
      <c r="B24" s="26" t="s">
        <v>374</v>
      </c>
      <c r="C24" s="149">
        <f>+C23+C22+C14</f>
        <v>0</v>
      </c>
      <c r="D24" s="167">
        <f>+D23+D22+D14</f>
        <v>0</v>
      </c>
      <c r="E24" s="246"/>
    </row>
    <row r="25" spans="1:5" ht="30" customHeight="1">
      <c r="A25" s="23">
        <v>17</v>
      </c>
      <c r="B25" s="170" t="s">
        <v>402</v>
      </c>
      <c r="C25" s="145">
        <v>0</v>
      </c>
      <c r="D25" s="145">
        <v>0</v>
      </c>
      <c r="E25" s="231"/>
    </row>
    <row r="26" spans="1:5" ht="30" customHeight="1">
      <c r="A26" s="23">
        <v>18</v>
      </c>
      <c r="B26" s="86" t="s">
        <v>353</v>
      </c>
      <c r="C26" s="214">
        <f>C24*C25</f>
        <v>0</v>
      </c>
      <c r="D26" s="214">
        <f>D24*D25</f>
        <v>0</v>
      </c>
      <c r="E26" s="255"/>
    </row>
    <row r="27" spans="1:5" ht="30" customHeight="1" thickBot="1">
      <c r="A27" s="23">
        <v>19</v>
      </c>
      <c r="B27" s="25" t="s">
        <v>376</v>
      </c>
      <c r="C27" s="164"/>
      <c r="D27" s="164"/>
      <c r="E27" s="249"/>
    </row>
    <row r="28" spans="1:5" ht="15.75" customHeight="1" thickBot="1">
      <c r="A28" s="23">
        <v>20</v>
      </c>
      <c r="B28" s="26" t="s">
        <v>480</v>
      </c>
      <c r="C28" s="227">
        <f>C24+C26+C27</f>
        <v>0</v>
      </c>
      <c r="D28" s="168">
        <f>D24+D26+D27</f>
        <v>0</v>
      </c>
      <c r="E28" s="252"/>
    </row>
    <row r="29" spans="1:5" ht="15.75" customHeight="1" thickBot="1">
      <c r="A29" s="126">
        <v>21</v>
      </c>
      <c r="B29" s="124" t="s">
        <v>398</v>
      </c>
      <c r="C29" s="253">
        <f>C6+D6-C28-D28</f>
        <v>0</v>
      </c>
      <c r="D29" s="254"/>
      <c r="E29" s="241" t="s">
        <v>392</v>
      </c>
    </row>
    <row r="30" spans="1:5" ht="24" hidden="1" customHeight="1">
      <c r="A30" s="23"/>
      <c r="B30" s="28"/>
      <c r="C30" s="57"/>
      <c r="D30" s="57"/>
      <c r="E30" s="291"/>
    </row>
    <row r="31" spans="1:5" ht="15" hidden="1" customHeight="1">
      <c r="A31" s="23"/>
      <c r="B31" s="19"/>
      <c r="C31" s="27"/>
      <c r="D31" s="27"/>
      <c r="E31" s="292"/>
    </row>
    <row r="32" spans="1:5" ht="15" hidden="1" customHeight="1">
      <c r="A32" s="23"/>
      <c r="B32" s="19"/>
      <c r="C32" s="27"/>
      <c r="D32" s="27"/>
      <c r="E32" s="292"/>
    </row>
    <row r="33" spans="1:5" ht="15" hidden="1" customHeight="1">
      <c r="A33" s="25"/>
      <c r="B33" s="25"/>
      <c r="C33" s="171"/>
      <c r="D33" s="58"/>
      <c r="E33" s="293"/>
    </row>
    <row r="34" spans="1:5" hidden="1">
      <c r="A34" s="17"/>
      <c r="B34" s="29"/>
      <c r="C34" s="58"/>
      <c r="D34" s="58"/>
      <c r="E34" s="293"/>
    </row>
    <row r="35" spans="1:5" hidden="1">
      <c r="A35" s="17"/>
      <c r="B35" s="17"/>
      <c r="C35" s="58"/>
      <c r="D35" s="58"/>
      <c r="E35" s="293"/>
    </row>
    <row r="36" spans="1:5" ht="12.75" hidden="1" customHeight="1"/>
    <row r="37" spans="1:5" ht="12.75" hidden="1" customHeight="1"/>
    <row r="38" spans="1:5" ht="12.75" hidden="1" customHeight="1"/>
    <row r="39" spans="1:5" ht="12.75" hidden="1" customHeight="1"/>
    <row r="40" spans="1:5" ht="12.75" hidden="1" customHeight="1"/>
    <row r="41" spans="1:5" ht="12.75" hidden="1" customHeight="1"/>
    <row r="42" spans="1:5" ht="12.75" hidden="1" customHeight="1"/>
    <row r="43" spans="1:5" ht="12.75" hidden="1" customHeight="1"/>
    <row r="44" spans="1:5" ht="12.75" hidden="1" customHeight="1"/>
    <row r="45" spans="1:5" ht="12.75" hidden="1" customHeight="1"/>
    <row r="46" spans="1:5" ht="0" hidden="1" customHeight="1"/>
    <row r="47" spans="1:5" ht="0" hidden="1" customHeight="1"/>
    <row r="48" spans="1:5" ht="0" hidden="1" customHeight="1"/>
    <row r="49" hidden="1"/>
  </sheetData>
  <sheetProtection password="CF43" sheet="1" objects="1" scenarios="1"/>
  <pageMargins left="0.1" right="0.1" top="0.1" bottom="0.1" header="0.3" footer="0.3"/>
  <pageSetup scale="93" orientation="landscape" r:id="rId1"/>
</worksheet>
</file>

<file path=xl/worksheets/sheet5.xml><?xml version="1.0" encoding="utf-8"?>
<worksheet xmlns="http://schemas.openxmlformats.org/spreadsheetml/2006/main" xmlns:r="http://schemas.openxmlformats.org/officeDocument/2006/relationships">
  <sheetPr codeName="Sheet7">
    <tabColor rgb="FF92D050"/>
  </sheetPr>
  <dimension ref="A1:E49"/>
  <sheetViews>
    <sheetView zoomScaleNormal="100" workbookViewId="0">
      <selection activeCell="C3" sqref="C3:E4"/>
    </sheetView>
  </sheetViews>
  <sheetFormatPr defaultColWidth="0" defaultRowHeight="0" customHeight="1" zeroHeight="1"/>
  <cols>
    <col min="1" max="1" width="5.7109375" customWidth="1"/>
    <col min="2" max="2" width="46.7109375" customWidth="1"/>
    <col min="3" max="3" width="12.7109375" style="59" customWidth="1"/>
    <col min="4" max="4" width="60.5703125" style="59" customWidth="1"/>
    <col min="5" max="5" width="16.85546875" style="59" customWidth="1"/>
  </cols>
  <sheetData>
    <row r="1" spans="1:5" ht="15.75" customHeight="1">
      <c r="A1" s="17"/>
      <c r="B1" s="232" t="s">
        <v>79</v>
      </c>
      <c r="C1" s="232"/>
      <c r="D1" s="232"/>
      <c r="E1" s="232"/>
    </row>
    <row r="2" spans="1:5" ht="15.75" customHeight="1">
      <c r="A2" s="105"/>
      <c r="B2" s="233" t="s">
        <v>403</v>
      </c>
      <c r="C2" s="232"/>
      <c r="D2" s="232"/>
      <c r="E2" s="232"/>
    </row>
    <row r="3" spans="1:5" ht="15.75" customHeight="1">
      <c r="A3" s="105"/>
      <c r="B3" s="234" t="s">
        <v>404</v>
      </c>
      <c r="C3" s="298"/>
      <c r="D3" s="298"/>
      <c r="E3" s="299"/>
    </row>
    <row r="4" spans="1:5" ht="15.75" customHeight="1">
      <c r="A4" s="67"/>
      <c r="B4" s="69">
        <f>'2-Cover Page'!C5</f>
        <v>0</v>
      </c>
      <c r="C4" s="306"/>
      <c r="D4" s="306"/>
      <c r="E4" s="307">
        <f>'2-Cover Page'!C11</f>
        <v>0</v>
      </c>
    </row>
    <row r="5" spans="1:5" ht="42.75" customHeight="1" thickBot="1">
      <c r="A5" s="21" t="s">
        <v>34</v>
      </c>
      <c r="B5" s="68" t="s">
        <v>35</v>
      </c>
      <c r="C5" s="107"/>
      <c r="D5" s="238" t="s">
        <v>382</v>
      </c>
      <c r="E5" s="106" t="s">
        <v>468</v>
      </c>
    </row>
    <row r="6" spans="1:5" s="121" customFormat="1" ht="15.75" customHeight="1" thickBot="1">
      <c r="A6" s="120"/>
      <c r="B6" s="172" t="s">
        <v>389</v>
      </c>
      <c r="C6" s="159">
        <v>0</v>
      </c>
      <c r="D6" s="131" t="s">
        <v>476</v>
      </c>
      <c r="E6" s="129"/>
    </row>
    <row r="7" spans="1:5" s="121" customFormat="1" ht="15.75" customHeight="1">
      <c r="A7" s="127"/>
      <c r="B7" s="173" t="s">
        <v>391</v>
      </c>
      <c r="C7" s="153">
        <f>'AFR YEAR ONE'!$C$29</f>
        <v>0</v>
      </c>
      <c r="D7" s="131" t="s">
        <v>392</v>
      </c>
      <c r="E7" s="129"/>
    </row>
    <row r="8" spans="1:5" s="121" customFormat="1" ht="15.75" customHeight="1">
      <c r="A8" s="120"/>
      <c r="B8" s="172" t="s">
        <v>393</v>
      </c>
      <c r="C8" s="228">
        <f>SUM(C6:C7)</f>
        <v>0</v>
      </c>
      <c r="D8" s="122"/>
      <c r="E8" s="122"/>
    </row>
    <row r="9" spans="1:5" ht="15.75" customHeight="1">
      <c r="A9" s="55" t="s">
        <v>57</v>
      </c>
      <c r="B9" s="20"/>
      <c r="C9" s="144"/>
      <c r="D9" s="297"/>
      <c r="E9" s="216"/>
    </row>
    <row r="10" spans="1:5" ht="30" customHeight="1">
      <c r="A10" s="23">
        <v>1</v>
      </c>
      <c r="B10" s="24" t="s">
        <v>37</v>
      </c>
      <c r="C10" s="145"/>
      <c r="D10" s="231"/>
      <c r="E10" s="217"/>
    </row>
    <row r="11" spans="1:5" ht="30" customHeight="1">
      <c r="A11" s="23">
        <v>2</v>
      </c>
      <c r="B11" s="24" t="s">
        <v>38</v>
      </c>
      <c r="C11" s="145"/>
      <c r="D11" s="231"/>
      <c r="E11" s="217"/>
    </row>
    <row r="12" spans="1:5" ht="30" customHeight="1">
      <c r="A12" s="23">
        <v>3</v>
      </c>
      <c r="B12" s="25" t="s">
        <v>39</v>
      </c>
      <c r="C12" s="145"/>
      <c r="D12" s="231"/>
      <c r="E12" s="217"/>
    </row>
    <row r="13" spans="1:5" ht="30" customHeight="1">
      <c r="A13" s="23">
        <v>4</v>
      </c>
      <c r="B13" s="25" t="s">
        <v>40</v>
      </c>
      <c r="C13" s="145"/>
      <c r="D13" s="231"/>
      <c r="E13" s="217"/>
    </row>
    <row r="14" spans="1:5" ht="30" customHeight="1">
      <c r="A14" s="23">
        <v>5</v>
      </c>
      <c r="B14" s="25" t="s">
        <v>41</v>
      </c>
      <c r="C14" s="145"/>
      <c r="D14" s="231"/>
      <c r="E14" s="217"/>
    </row>
    <row r="15" spans="1:5" ht="30" customHeight="1">
      <c r="A15" s="23">
        <v>6</v>
      </c>
      <c r="B15" s="25" t="s">
        <v>42</v>
      </c>
      <c r="C15" s="145"/>
      <c r="D15" s="231"/>
      <c r="E15" s="217"/>
    </row>
    <row r="16" spans="1:5" ht="30" customHeight="1" thickBot="1">
      <c r="A16" s="23">
        <v>7</v>
      </c>
      <c r="B16" s="26" t="s">
        <v>43</v>
      </c>
      <c r="C16" s="146">
        <f t="shared" ref="C16" si="0">SUM(C10:C15)</f>
        <v>0</v>
      </c>
      <c r="D16" s="240"/>
      <c r="E16" s="218"/>
    </row>
    <row r="17" spans="1:5" ht="30" customHeight="1">
      <c r="A17" s="22" t="s">
        <v>44</v>
      </c>
      <c r="B17" s="19"/>
      <c r="C17" s="147"/>
      <c r="D17" s="247"/>
      <c r="E17" s="219"/>
    </row>
    <row r="18" spans="1:5" ht="30" customHeight="1">
      <c r="A18" s="23">
        <v>8</v>
      </c>
      <c r="B18" s="24" t="s">
        <v>37</v>
      </c>
      <c r="C18" s="148"/>
      <c r="D18" s="248"/>
      <c r="E18" s="220"/>
    </row>
    <row r="19" spans="1:5" ht="30" customHeight="1">
      <c r="A19" s="23">
        <v>9</v>
      </c>
      <c r="B19" s="24" t="s">
        <v>38</v>
      </c>
      <c r="C19" s="145"/>
      <c r="D19" s="231"/>
      <c r="E19" s="217"/>
    </row>
    <row r="20" spans="1:5" ht="30" customHeight="1">
      <c r="A20" s="23">
        <v>10</v>
      </c>
      <c r="B20" s="24" t="s">
        <v>39</v>
      </c>
      <c r="C20" s="145"/>
      <c r="D20" s="231"/>
      <c r="E20" s="217"/>
    </row>
    <row r="21" spans="1:5" ht="30" customHeight="1">
      <c r="A21" s="23">
        <v>11</v>
      </c>
      <c r="B21" s="24" t="s">
        <v>40</v>
      </c>
      <c r="C21" s="145"/>
      <c r="D21" s="231"/>
      <c r="E21" s="217"/>
    </row>
    <row r="22" spans="1:5" ht="30" customHeight="1">
      <c r="A22" s="23">
        <v>12</v>
      </c>
      <c r="B22" s="24" t="s">
        <v>41</v>
      </c>
      <c r="C22" s="145"/>
      <c r="D22" s="231"/>
      <c r="E22" s="217"/>
    </row>
    <row r="23" spans="1:5" ht="30" customHeight="1">
      <c r="A23" s="23">
        <v>13</v>
      </c>
      <c r="B23" s="24" t="s">
        <v>42</v>
      </c>
      <c r="C23" s="145"/>
      <c r="D23" s="231"/>
      <c r="E23" s="217"/>
    </row>
    <row r="24" spans="1:5" ht="30" customHeight="1">
      <c r="A24" s="23">
        <v>14</v>
      </c>
      <c r="B24" s="26" t="s">
        <v>45</v>
      </c>
      <c r="C24" s="149">
        <f t="shared" ref="C24" si="1">SUM(C18:C23)</f>
        <v>0</v>
      </c>
      <c r="D24" s="246"/>
      <c r="E24" s="221"/>
    </row>
    <row r="25" spans="1:5" ht="30" customHeight="1">
      <c r="A25" s="23">
        <v>15</v>
      </c>
      <c r="B25" s="102" t="s">
        <v>375</v>
      </c>
      <c r="C25" s="145"/>
      <c r="D25" s="231"/>
      <c r="E25" s="217"/>
    </row>
    <row r="26" spans="1:5" ht="30" customHeight="1">
      <c r="A26" s="23">
        <v>16</v>
      </c>
      <c r="B26" s="26" t="s">
        <v>374</v>
      </c>
      <c r="C26" s="149">
        <f>+C25+C24+C16</f>
        <v>0</v>
      </c>
      <c r="D26" s="246"/>
      <c r="E26" s="221"/>
    </row>
    <row r="27" spans="1:5" ht="30" customHeight="1">
      <c r="A27" s="23">
        <v>17</v>
      </c>
      <c r="B27" s="86" t="s">
        <v>352</v>
      </c>
      <c r="C27" s="169"/>
      <c r="D27" s="231"/>
      <c r="E27" s="217"/>
    </row>
    <row r="28" spans="1:5" ht="30" customHeight="1">
      <c r="A28" s="23">
        <v>18</v>
      </c>
      <c r="B28" s="86" t="s">
        <v>353</v>
      </c>
      <c r="C28" s="215">
        <f>C26*C27</f>
        <v>0</v>
      </c>
      <c r="D28" s="255"/>
      <c r="E28" s="222"/>
    </row>
    <row r="29" spans="1:5" ht="30" customHeight="1">
      <c r="A29" s="23">
        <v>19</v>
      </c>
      <c r="B29" s="25" t="s">
        <v>376</v>
      </c>
      <c r="C29" s="118"/>
      <c r="D29" s="231"/>
      <c r="E29" s="217"/>
    </row>
    <row r="30" spans="1:5" ht="30" customHeight="1" thickBot="1">
      <c r="A30" s="23">
        <v>20</v>
      </c>
      <c r="B30" s="26" t="s">
        <v>480</v>
      </c>
      <c r="C30" s="108">
        <f>C29+C28+C26</f>
        <v>0</v>
      </c>
      <c r="D30" s="333"/>
      <c r="E30" s="334"/>
    </row>
    <row r="31" spans="1:5" ht="33.75" customHeight="1" thickBot="1">
      <c r="A31" s="126">
        <v>21</v>
      </c>
      <c r="B31" s="200" t="s">
        <v>469</v>
      </c>
      <c r="C31" s="125">
        <f>C8-C30</f>
        <v>0</v>
      </c>
      <c r="D31" s="331"/>
      <c r="E31" s="332"/>
    </row>
    <row r="32" spans="1:5" ht="24" hidden="1" customHeight="1">
      <c r="A32" s="23"/>
      <c r="B32" s="28"/>
      <c r="C32" s="57"/>
      <c r="D32" s="57"/>
      <c r="E32" s="57"/>
    </row>
    <row r="33" spans="1:5" ht="15" hidden="1" customHeight="1">
      <c r="A33" s="23"/>
      <c r="B33" s="19"/>
      <c r="C33" s="27"/>
      <c r="D33" s="27"/>
      <c r="E33" s="27"/>
    </row>
    <row r="34" spans="1:5" ht="15" hidden="1" customHeight="1">
      <c r="A34" s="23"/>
      <c r="B34" s="19"/>
      <c r="C34" s="27"/>
      <c r="D34" s="27"/>
      <c r="E34" s="27"/>
    </row>
    <row r="35" spans="1:5" ht="15" hidden="1" customHeight="1">
      <c r="A35" s="25"/>
      <c r="B35" s="25"/>
      <c r="C35" s="58"/>
      <c r="D35" s="58"/>
      <c r="E35" s="58"/>
    </row>
    <row r="36" spans="1:5" ht="12.75" hidden="1">
      <c r="A36" s="17"/>
      <c r="B36" s="29"/>
      <c r="C36" s="58"/>
      <c r="D36" s="58"/>
      <c r="E36" s="58"/>
    </row>
    <row r="37" spans="1:5" ht="12.75" hidden="1">
      <c r="A37" s="17"/>
      <c r="B37" s="17"/>
      <c r="C37" s="58"/>
      <c r="D37" s="58"/>
      <c r="E37" s="58"/>
    </row>
    <row r="38" spans="1:5" ht="12.75" hidden="1" customHeight="1"/>
    <row r="39" spans="1:5" ht="12.75" hidden="1" customHeight="1"/>
    <row r="40" spans="1:5" ht="12.75" hidden="1" customHeight="1"/>
    <row r="41" spans="1:5" ht="12.75" hidden="1" customHeight="1"/>
    <row r="42" spans="1:5" ht="12.75" hidden="1" customHeight="1"/>
    <row r="43" spans="1:5" ht="12.75" hidden="1" customHeight="1"/>
    <row r="44" spans="1:5" ht="12.75" hidden="1" customHeight="1"/>
    <row r="45" spans="1:5" ht="12.75" hidden="1" customHeight="1"/>
    <row r="46" spans="1:5" ht="12.75" hidden="1" customHeight="1"/>
    <row r="47" spans="1:5" ht="12.75" hidden="1" customHeight="1"/>
    <row r="48" spans="1:5" ht="0" hidden="1" customHeight="1"/>
    <row r="49" ht="0" hidden="1" customHeight="1"/>
  </sheetData>
  <mergeCells count="2">
    <mergeCell ref="D31:E31"/>
    <mergeCell ref="D30:E30"/>
  </mergeCells>
  <phoneticPr fontId="9" type="noConversion"/>
  <conditionalFormatting sqref="E4">
    <cfRule type="expression" dxfId="4" priority="11" stopIfTrue="1">
      <formula>LEFT($E$4,4)="Some"</formula>
    </cfRule>
  </conditionalFormatting>
  <pageMargins left="0.25" right="0.25" top="0.75" bottom="0.75" header="0.3" footer="0.3"/>
  <pageSetup orientation="landscape" r:id="rId1"/>
  <headerFooter alignWithMargins="0">
    <oddFooter>&amp;LPage &amp;P of &amp;N&amp;C&amp;D &amp;T&amp;R&amp;A</oddFooter>
  </headerFooter>
</worksheet>
</file>

<file path=xl/worksheets/sheet6.xml><?xml version="1.0" encoding="utf-8"?>
<worksheet xmlns="http://schemas.openxmlformats.org/spreadsheetml/2006/main" xmlns:r="http://schemas.openxmlformats.org/officeDocument/2006/relationships">
  <sheetPr>
    <tabColor rgb="FFFFFF00"/>
  </sheetPr>
  <dimension ref="A1:D51"/>
  <sheetViews>
    <sheetView workbookViewId="0">
      <selection activeCell="D10" sqref="D10"/>
    </sheetView>
  </sheetViews>
  <sheetFormatPr defaultColWidth="0" defaultRowHeight="12.75" zeroHeight="1"/>
  <cols>
    <col min="1" max="1" width="5.7109375" customWidth="1"/>
    <col min="2" max="2" width="49" customWidth="1"/>
    <col min="3" max="3" width="12.7109375" style="59" customWidth="1"/>
    <col min="4" max="4" width="76.85546875" style="59" customWidth="1"/>
  </cols>
  <sheetData>
    <row r="1" spans="1:4" ht="15.75" customHeight="1">
      <c r="A1" s="17"/>
      <c r="B1" s="232" t="s">
        <v>79</v>
      </c>
      <c r="C1" s="232"/>
      <c r="D1" s="232"/>
    </row>
    <row r="2" spans="1:4" ht="15.75" customHeight="1">
      <c r="A2" s="105"/>
      <c r="B2" s="233" t="s">
        <v>411</v>
      </c>
      <c r="C2" s="233"/>
      <c r="D2" s="233"/>
    </row>
    <row r="3" spans="1:4" ht="15.75" customHeight="1">
      <c r="A3" s="105"/>
      <c r="B3" s="234" t="s">
        <v>404</v>
      </c>
      <c r="C3" s="234"/>
      <c r="D3" s="234"/>
    </row>
    <row r="4" spans="1:4" ht="15.75" customHeight="1">
      <c r="A4" s="67"/>
      <c r="B4" s="69">
        <f>'2-Cover Page'!C5</f>
        <v>0</v>
      </c>
      <c r="C4" s="20"/>
      <c r="D4" s="20"/>
    </row>
    <row r="5" spans="1:4" ht="25.5" customHeight="1">
      <c r="A5" s="21" t="s">
        <v>34</v>
      </c>
      <c r="B5" s="140" t="s">
        <v>35</v>
      </c>
      <c r="C5" s="74"/>
      <c r="D5" s="238" t="s">
        <v>382</v>
      </c>
    </row>
    <row r="6" spans="1:4" s="133" customFormat="1" ht="15.75" customHeight="1">
      <c r="A6" s="335" t="s">
        <v>389</v>
      </c>
      <c r="B6" s="336"/>
      <c r="C6" s="208">
        <f>'YEAR 2 BUDGET'!C6</f>
        <v>0</v>
      </c>
      <c r="D6" s="260"/>
    </row>
    <row r="7" spans="1:4" s="133" customFormat="1" ht="15.75" customHeight="1">
      <c r="A7" s="173" t="s">
        <v>391</v>
      </c>
      <c r="B7" s="178"/>
      <c r="C7" s="210">
        <f>'AFR YEAR ONE'!$C$29</f>
        <v>0</v>
      </c>
      <c r="D7" s="131"/>
    </row>
    <row r="8" spans="1:4" s="133" customFormat="1" ht="15.75" customHeight="1">
      <c r="A8" s="135" t="s">
        <v>396</v>
      </c>
      <c r="B8" s="132"/>
      <c r="C8" s="208">
        <f>'YEAR 2 BUDGET'!C8</f>
        <v>0</v>
      </c>
      <c r="D8" s="260"/>
    </row>
    <row r="9" spans="1:4" ht="15.75" customHeight="1">
      <c r="A9" s="55" t="s">
        <v>57</v>
      </c>
      <c r="B9" s="20"/>
      <c r="C9" s="337"/>
      <c r="D9" s="338"/>
    </row>
    <row r="10" spans="1:4" ht="30" customHeight="1">
      <c r="A10" s="23">
        <v>1</v>
      </c>
      <c r="B10" s="24" t="s">
        <v>37</v>
      </c>
      <c r="C10" s="118"/>
      <c r="D10" s="257"/>
    </row>
    <row r="11" spans="1:4" ht="30" customHeight="1">
      <c r="A11" s="23">
        <v>2</v>
      </c>
      <c r="B11" s="24" t="s">
        <v>38</v>
      </c>
      <c r="C11" s="118"/>
      <c r="D11" s="257"/>
    </row>
    <row r="12" spans="1:4" ht="30" customHeight="1">
      <c r="A12" s="23">
        <v>3</v>
      </c>
      <c r="B12" s="25" t="s">
        <v>39</v>
      </c>
      <c r="C12" s="118"/>
      <c r="D12" s="257"/>
    </row>
    <row r="13" spans="1:4" ht="30" customHeight="1">
      <c r="A13" s="23">
        <v>4</v>
      </c>
      <c r="B13" s="25" t="s">
        <v>40</v>
      </c>
      <c r="C13" s="118"/>
      <c r="D13" s="257"/>
    </row>
    <row r="14" spans="1:4" ht="30" customHeight="1">
      <c r="A14" s="23">
        <v>5</v>
      </c>
      <c r="B14" s="25" t="s">
        <v>41</v>
      </c>
      <c r="C14" s="118"/>
      <c r="D14" s="257"/>
    </row>
    <row r="15" spans="1:4" ht="30" customHeight="1">
      <c r="A15" s="23">
        <v>6</v>
      </c>
      <c r="B15" s="25" t="s">
        <v>42</v>
      </c>
      <c r="C15" s="118"/>
      <c r="D15" s="257"/>
    </row>
    <row r="16" spans="1:4" ht="30" customHeight="1" thickBot="1">
      <c r="A16" s="23">
        <v>7</v>
      </c>
      <c r="B16" s="26" t="s">
        <v>43</v>
      </c>
      <c r="C16" s="141">
        <f t="shared" ref="C16" si="0">SUM(C10:C15)</f>
        <v>0</v>
      </c>
      <c r="D16" s="240"/>
    </row>
    <row r="17" spans="1:4" ht="30" customHeight="1">
      <c r="A17" s="22" t="s">
        <v>44</v>
      </c>
      <c r="B17" s="19"/>
      <c r="C17" s="143"/>
      <c r="D17" s="265"/>
    </row>
    <row r="18" spans="1:4" ht="30" customHeight="1">
      <c r="A18" s="23">
        <v>8</v>
      </c>
      <c r="B18" s="24" t="s">
        <v>37</v>
      </c>
      <c r="C18" s="119"/>
      <c r="D18" s="264"/>
    </row>
    <row r="19" spans="1:4" ht="30" customHeight="1">
      <c r="A19" s="23">
        <v>9</v>
      </c>
      <c r="B19" s="24" t="s">
        <v>38</v>
      </c>
      <c r="C19" s="118"/>
      <c r="D19" s="257"/>
    </row>
    <row r="20" spans="1:4" ht="30" customHeight="1">
      <c r="A20" s="23">
        <v>10</v>
      </c>
      <c r="B20" s="24" t="s">
        <v>39</v>
      </c>
      <c r="C20" s="118"/>
      <c r="D20" s="257"/>
    </row>
    <row r="21" spans="1:4" ht="30" customHeight="1">
      <c r="A21" s="23">
        <v>11</v>
      </c>
      <c r="B21" s="24" t="s">
        <v>40</v>
      </c>
      <c r="C21" s="118"/>
      <c r="D21" s="257"/>
    </row>
    <row r="22" spans="1:4" ht="30" customHeight="1">
      <c r="A22" s="23">
        <v>12</v>
      </c>
      <c r="B22" s="24" t="s">
        <v>41</v>
      </c>
      <c r="C22" s="118"/>
      <c r="D22" s="257"/>
    </row>
    <row r="23" spans="1:4" ht="30" customHeight="1">
      <c r="A23" s="23">
        <v>13</v>
      </c>
      <c r="B23" s="24" t="s">
        <v>42</v>
      </c>
      <c r="C23" s="118"/>
      <c r="D23" s="263"/>
    </row>
    <row r="24" spans="1:4" ht="30" customHeight="1">
      <c r="A24" s="23">
        <v>14</v>
      </c>
      <c r="B24" s="26" t="s">
        <v>45</v>
      </c>
      <c r="C24" s="109">
        <f>SUM(C18:C23)</f>
        <v>0</v>
      </c>
      <c r="D24" s="262"/>
    </row>
    <row r="25" spans="1:4" ht="30" customHeight="1">
      <c r="A25" s="23">
        <v>15</v>
      </c>
      <c r="B25" s="102" t="s">
        <v>375</v>
      </c>
      <c r="C25" s="118"/>
      <c r="D25" s="257"/>
    </row>
    <row r="26" spans="1:4" ht="30" customHeight="1">
      <c r="A26" s="23">
        <v>16</v>
      </c>
      <c r="B26" s="26" t="s">
        <v>374</v>
      </c>
      <c r="C26" s="109">
        <f>+C25+C24+C16</f>
        <v>0</v>
      </c>
      <c r="D26" s="262"/>
    </row>
    <row r="27" spans="1:4" ht="30" customHeight="1">
      <c r="A27" s="23">
        <v>17</v>
      </c>
      <c r="B27" s="86" t="s">
        <v>352</v>
      </c>
      <c r="C27" s="169">
        <v>0</v>
      </c>
      <c r="D27" s="257"/>
    </row>
    <row r="28" spans="1:4" ht="30" customHeight="1">
      <c r="A28" s="23">
        <v>18</v>
      </c>
      <c r="B28" s="86" t="s">
        <v>353</v>
      </c>
      <c r="C28" s="215">
        <f>C26*C27</f>
        <v>0</v>
      </c>
      <c r="D28" s="261"/>
    </row>
    <row r="29" spans="1:4" ht="30" customHeight="1">
      <c r="A29" s="23">
        <v>19</v>
      </c>
      <c r="B29" s="25" t="s">
        <v>376</v>
      </c>
      <c r="C29" s="118"/>
      <c r="D29" s="257"/>
    </row>
    <row r="30" spans="1:4" ht="15.75" customHeight="1" thickBot="1">
      <c r="A30" s="23">
        <v>20</v>
      </c>
      <c r="B30" s="26" t="s">
        <v>480</v>
      </c>
      <c r="C30" s="142">
        <f>C26+C28+C29</f>
        <v>0</v>
      </c>
      <c r="D30" s="258"/>
    </row>
    <row r="31" spans="1:4" ht="15.75" customHeight="1" thickBot="1">
      <c r="A31" s="126">
        <v>21</v>
      </c>
      <c r="B31" s="124" t="s">
        <v>397</v>
      </c>
      <c r="C31" s="125">
        <f>C8-C30</f>
        <v>0</v>
      </c>
      <c r="D31" s="259"/>
    </row>
    <row r="32" spans="1:4" ht="24" hidden="1" customHeight="1">
      <c r="A32" s="23"/>
      <c r="B32" s="28"/>
      <c r="C32" s="57"/>
      <c r="D32" s="57"/>
    </row>
    <row r="33" spans="1:4" ht="15" hidden="1" customHeight="1">
      <c r="A33" s="23"/>
      <c r="B33" s="19"/>
      <c r="C33" s="27"/>
      <c r="D33" s="27"/>
    </row>
    <row r="34" spans="1:4" ht="15" hidden="1" customHeight="1">
      <c r="A34" s="23"/>
      <c r="B34" s="19"/>
      <c r="C34" s="27"/>
      <c r="D34" s="27"/>
    </row>
    <row r="35" spans="1:4" ht="15" hidden="1" customHeight="1">
      <c r="A35" s="25"/>
      <c r="B35" s="25"/>
      <c r="C35" s="58"/>
      <c r="D35" s="58"/>
    </row>
    <row r="36" spans="1:4" hidden="1">
      <c r="A36" s="17"/>
      <c r="B36" s="29"/>
      <c r="C36" s="58"/>
      <c r="D36" s="58"/>
    </row>
    <row r="37" spans="1:4" hidden="1">
      <c r="A37" s="17"/>
      <c r="B37" s="17"/>
      <c r="C37" s="58"/>
      <c r="D37" s="58"/>
    </row>
    <row r="38" spans="1:4" ht="12.75" hidden="1" customHeight="1"/>
    <row r="39" spans="1:4" ht="12.75" hidden="1" customHeight="1"/>
    <row r="40" spans="1:4" ht="12.75" hidden="1" customHeight="1"/>
    <row r="41" spans="1:4" ht="12.75" hidden="1" customHeight="1"/>
    <row r="42" spans="1:4" ht="12.75" hidden="1" customHeight="1"/>
    <row r="43" spans="1:4" ht="12.75" hidden="1" customHeight="1"/>
    <row r="44" spans="1:4" ht="12.75" hidden="1" customHeight="1"/>
    <row r="45" spans="1:4" ht="12.75" hidden="1" customHeight="1"/>
    <row r="46" spans="1:4" ht="12.75" hidden="1" customHeight="1"/>
    <row r="47" spans="1:4" ht="12.75" hidden="1" customHeight="1"/>
    <row r="48" spans="1:4" ht="0" hidden="1" customHeight="1"/>
    <row r="49" ht="0" hidden="1" customHeight="1"/>
    <row r="50" ht="0" hidden="1" customHeight="1"/>
    <row r="51" ht="2.25" customHeight="1"/>
  </sheetData>
  <sheetProtection password="CF43" sheet="1" objects="1" scenarios="1"/>
  <mergeCells count="2">
    <mergeCell ref="A6:B6"/>
    <mergeCell ref="C9:D9"/>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8">
    <tabColor rgb="FF92D050"/>
  </sheetPr>
  <dimension ref="A1:E49"/>
  <sheetViews>
    <sheetView zoomScaleNormal="100" workbookViewId="0">
      <selection activeCell="C7" sqref="C7"/>
    </sheetView>
  </sheetViews>
  <sheetFormatPr defaultColWidth="0" defaultRowHeight="0" customHeight="1" zeroHeight="1"/>
  <cols>
    <col min="1" max="1" width="5.7109375" customWidth="1"/>
    <col min="2" max="2" width="46.7109375" customWidth="1"/>
    <col min="3" max="3" width="12.7109375" style="59" customWidth="1"/>
    <col min="4" max="4" width="68.140625" style="59" customWidth="1"/>
    <col min="5" max="5" width="12.7109375" style="59" customWidth="1"/>
  </cols>
  <sheetData>
    <row r="1" spans="1:5" ht="15.75" customHeight="1">
      <c r="A1" s="17"/>
      <c r="B1" s="232" t="s">
        <v>79</v>
      </c>
      <c r="C1" s="232"/>
      <c r="D1" s="232"/>
      <c r="E1" s="232"/>
    </row>
    <row r="2" spans="1:5" ht="15.75" customHeight="1">
      <c r="A2" s="105"/>
      <c r="B2" s="233" t="s">
        <v>405</v>
      </c>
      <c r="C2" s="232"/>
      <c r="D2" s="232"/>
      <c r="E2" s="232"/>
    </row>
    <row r="3" spans="1:5" ht="15.75" customHeight="1">
      <c r="A3" s="105"/>
      <c r="B3" s="234" t="s">
        <v>406</v>
      </c>
      <c r="C3" s="298"/>
      <c r="D3" s="298"/>
      <c r="E3" s="299"/>
    </row>
    <row r="4" spans="1:5" ht="15.75" customHeight="1">
      <c r="A4" s="67"/>
      <c r="B4" s="69">
        <f>'2-Cover Page'!C5</f>
        <v>0</v>
      </c>
      <c r="C4" s="20"/>
      <c r="D4" s="20"/>
      <c r="E4" s="72">
        <f>'2-Cover Page'!C11</f>
        <v>0</v>
      </c>
    </row>
    <row r="5" spans="1:5" ht="26.25" customHeight="1" thickBot="1">
      <c r="A5" s="21" t="s">
        <v>34</v>
      </c>
      <c r="B5" s="68" t="s">
        <v>35</v>
      </c>
      <c r="C5" s="107"/>
      <c r="D5" s="238" t="s">
        <v>382</v>
      </c>
      <c r="E5" s="106" t="s">
        <v>381</v>
      </c>
    </row>
    <row r="6" spans="1:5" s="121" customFormat="1" ht="15.75" customHeight="1" thickBot="1">
      <c r="A6" s="120"/>
      <c r="B6" s="123" t="s">
        <v>389</v>
      </c>
      <c r="C6" s="159">
        <v>0</v>
      </c>
      <c r="D6" s="131" t="s">
        <v>477</v>
      </c>
      <c r="E6" s="129"/>
    </row>
    <row r="7" spans="1:5" s="121" customFormat="1" ht="15.75" customHeight="1">
      <c r="A7" s="127"/>
      <c r="B7" s="128" t="s">
        <v>391</v>
      </c>
      <c r="C7" s="153">
        <f>'AFR YEAR ONE'!$C$29</f>
        <v>0</v>
      </c>
      <c r="D7" s="131" t="s">
        <v>392</v>
      </c>
      <c r="E7" s="129"/>
    </row>
    <row r="8" spans="1:5" s="121" customFormat="1" ht="15.75" customHeight="1">
      <c r="A8" s="120"/>
      <c r="B8" s="123" t="s">
        <v>393</v>
      </c>
      <c r="C8" s="154">
        <f>SUM(C6:C7)</f>
        <v>0</v>
      </c>
      <c r="D8" s="122"/>
      <c r="E8" s="122"/>
    </row>
    <row r="9" spans="1:5" ht="15.75" customHeight="1">
      <c r="A9" s="55" t="s">
        <v>57</v>
      </c>
      <c r="B9" s="20"/>
      <c r="C9" s="144"/>
      <c r="D9" s="239"/>
      <c r="E9" s="216"/>
    </row>
    <row r="10" spans="1:5" ht="30" customHeight="1">
      <c r="A10" s="23">
        <v>1</v>
      </c>
      <c r="B10" s="24" t="s">
        <v>37</v>
      </c>
      <c r="C10" s="145"/>
      <c r="D10" s="231"/>
      <c r="E10" s="217"/>
    </row>
    <row r="11" spans="1:5" ht="30" customHeight="1">
      <c r="A11" s="23">
        <v>2</v>
      </c>
      <c r="B11" s="24" t="s">
        <v>38</v>
      </c>
      <c r="C11" s="145"/>
      <c r="D11" s="231"/>
      <c r="E11" s="217"/>
    </row>
    <row r="12" spans="1:5" ht="30" customHeight="1">
      <c r="A12" s="23">
        <v>3</v>
      </c>
      <c r="B12" s="25" t="s">
        <v>39</v>
      </c>
      <c r="C12" s="145"/>
      <c r="D12" s="231"/>
      <c r="E12" s="217"/>
    </row>
    <row r="13" spans="1:5" ht="30" customHeight="1">
      <c r="A13" s="23">
        <v>4</v>
      </c>
      <c r="B13" s="25" t="s">
        <v>40</v>
      </c>
      <c r="C13" s="145"/>
      <c r="D13" s="231"/>
      <c r="E13" s="217"/>
    </row>
    <row r="14" spans="1:5" ht="30" customHeight="1">
      <c r="A14" s="23">
        <v>5</v>
      </c>
      <c r="B14" s="25" t="s">
        <v>41</v>
      </c>
      <c r="C14" s="145"/>
      <c r="D14" s="231"/>
      <c r="E14" s="217"/>
    </row>
    <row r="15" spans="1:5" ht="30" customHeight="1">
      <c r="A15" s="23">
        <v>6</v>
      </c>
      <c r="B15" s="25" t="s">
        <v>42</v>
      </c>
      <c r="C15" s="145"/>
      <c r="D15" s="231"/>
      <c r="E15" s="217"/>
    </row>
    <row r="16" spans="1:5" ht="30" customHeight="1" thickBot="1">
      <c r="A16" s="23">
        <v>7</v>
      </c>
      <c r="B16" s="26" t="s">
        <v>43</v>
      </c>
      <c r="C16" s="146">
        <f t="shared" ref="C16" si="0">SUM(C10:C15)</f>
        <v>0</v>
      </c>
      <c r="D16" s="240"/>
      <c r="E16" s="218"/>
    </row>
    <row r="17" spans="1:5" ht="30" customHeight="1">
      <c r="A17" s="22" t="s">
        <v>44</v>
      </c>
      <c r="B17" s="19"/>
      <c r="C17" s="147"/>
      <c r="D17" s="247"/>
      <c r="E17" s="219"/>
    </row>
    <row r="18" spans="1:5" ht="30" customHeight="1">
      <c r="A18" s="23">
        <v>8</v>
      </c>
      <c r="B18" s="24" t="s">
        <v>37</v>
      </c>
      <c r="C18" s="148"/>
      <c r="D18" s="248"/>
      <c r="E18" s="220"/>
    </row>
    <row r="19" spans="1:5" ht="30" customHeight="1">
      <c r="A19" s="23">
        <v>9</v>
      </c>
      <c r="B19" s="24" t="s">
        <v>38</v>
      </c>
      <c r="C19" s="145"/>
      <c r="D19" s="231"/>
      <c r="E19" s="217"/>
    </row>
    <row r="20" spans="1:5" ht="30" customHeight="1">
      <c r="A20" s="23">
        <v>10</v>
      </c>
      <c r="B20" s="24" t="s">
        <v>39</v>
      </c>
      <c r="C20" s="145"/>
      <c r="D20" s="231"/>
      <c r="E20" s="217"/>
    </row>
    <row r="21" spans="1:5" ht="30" customHeight="1">
      <c r="A21" s="23">
        <v>11</v>
      </c>
      <c r="B21" s="24" t="s">
        <v>40</v>
      </c>
      <c r="C21" s="145"/>
      <c r="D21" s="231"/>
      <c r="E21" s="217"/>
    </row>
    <row r="22" spans="1:5" ht="30" customHeight="1">
      <c r="A22" s="23">
        <v>12</v>
      </c>
      <c r="B22" s="24" t="s">
        <v>41</v>
      </c>
      <c r="C22" s="145"/>
      <c r="D22" s="231"/>
      <c r="E22" s="217"/>
    </row>
    <row r="23" spans="1:5" ht="30" customHeight="1">
      <c r="A23" s="23">
        <v>13</v>
      </c>
      <c r="B23" s="24" t="s">
        <v>42</v>
      </c>
      <c r="C23" s="145"/>
      <c r="D23" s="231"/>
      <c r="E23" s="217"/>
    </row>
    <row r="24" spans="1:5" ht="30" customHeight="1">
      <c r="A24" s="23">
        <v>14</v>
      </c>
      <c r="B24" s="26" t="s">
        <v>45</v>
      </c>
      <c r="C24" s="149">
        <f t="shared" ref="C24" si="1">SUM(C18:C23)</f>
        <v>0</v>
      </c>
      <c r="D24" s="246"/>
      <c r="E24" s="221"/>
    </row>
    <row r="25" spans="1:5" ht="30" customHeight="1">
      <c r="A25" s="23">
        <v>15</v>
      </c>
      <c r="B25" s="102" t="s">
        <v>375</v>
      </c>
      <c r="C25" s="145"/>
      <c r="D25" s="231"/>
      <c r="E25" s="217"/>
    </row>
    <row r="26" spans="1:5" ht="30" customHeight="1">
      <c r="A26" s="23">
        <v>16</v>
      </c>
      <c r="B26" s="26" t="s">
        <v>374</v>
      </c>
      <c r="C26" s="149">
        <f>+C25+C24+C16</f>
        <v>0</v>
      </c>
      <c r="D26" s="246"/>
      <c r="E26" s="221"/>
    </row>
    <row r="27" spans="1:5" ht="30" customHeight="1">
      <c r="A27" s="23">
        <v>17</v>
      </c>
      <c r="B27" s="86" t="s">
        <v>352</v>
      </c>
      <c r="C27" s="211"/>
      <c r="D27" s="231"/>
      <c r="E27" s="217"/>
    </row>
    <row r="28" spans="1:5" ht="30" customHeight="1">
      <c r="A28" s="23">
        <v>18</v>
      </c>
      <c r="B28" s="86" t="s">
        <v>353</v>
      </c>
      <c r="C28" s="214">
        <f>C26*C27</f>
        <v>0</v>
      </c>
      <c r="D28" s="255"/>
      <c r="E28" s="222"/>
    </row>
    <row r="29" spans="1:5" ht="30" customHeight="1">
      <c r="A29" s="23">
        <v>19</v>
      </c>
      <c r="B29" s="25" t="s">
        <v>376</v>
      </c>
      <c r="C29" s="145"/>
      <c r="D29" s="231"/>
      <c r="E29" s="217"/>
    </row>
    <row r="30" spans="1:5" ht="30" customHeight="1" thickBot="1">
      <c r="A30" s="23">
        <v>20</v>
      </c>
      <c r="B30" s="26" t="s">
        <v>480</v>
      </c>
      <c r="C30" s="150">
        <f>C28+C29+C26</f>
        <v>0</v>
      </c>
      <c r="D30" s="333"/>
      <c r="E30" s="334"/>
    </row>
    <row r="31" spans="1:5" ht="31.5" customHeight="1" thickBot="1">
      <c r="A31" s="126">
        <v>21</v>
      </c>
      <c r="B31" s="200" t="s">
        <v>469</v>
      </c>
      <c r="C31" s="151">
        <f>C8-C30</f>
        <v>0</v>
      </c>
      <c r="D31" s="331"/>
      <c r="E31" s="332"/>
    </row>
    <row r="32" spans="1:5" ht="24" hidden="1" customHeight="1">
      <c r="A32" s="23"/>
      <c r="B32" s="28"/>
      <c r="C32" s="57"/>
      <c r="D32" s="57"/>
      <c r="E32" s="57"/>
    </row>
    <row r="33" spans="1:5" ht="15" hidden="1" customHeight="1">
      <c r="A33" s="23"/>
      <c r="B33" s="19"/>
      <c r="C33" s="27"/>
      <c r="D33" s="27"/>
      <c r="E33" s="27"/>
    </row>
    <row r="34" spans="1:5" ht="15" hidden="1" customHeight="1">
      <c r="A34" s="23"/>
      <c r="B34" s="19"/>
      <c r="C34" s="27"/>
      <c r="D34" s="27"/>
      <c r="E34" s="27"/>
    </row>
    <row r="35" spans="1:5" ht="15" hidden="1" customHeight="1">
      <c r="A35" s="25"/>
      <c r="B35" s="25"/>
      <c r="C35" s="58"/>
      <c r="D35" s="58"/>
      <c r="E35" s="58"/>
    </row>
    <row r="36" spans="1:5" ht="12.75" hidden="1">
      <c r="A36" s="17"/>
      <c r="B36" s="29"/>
      <c r="C36" s="58"/>
      <c r="D36" s="58"/>
      <c r="E36" s="58"/>
    </row>
    <row r="37" spans="1:5" ht="12.75" hidden="1">
      <c r="A37" s="17"/>
      <c r="B37" s="17"/>
      <c r="C37" s="58"/>
      <c r="D37" s="58"/>
      <c r="E37" s="58"/>
    </row>
    <row r="38" spans="1:5" ht="12.75" hidden="1" customHeight="1"/>
    <row r="39" spans="1:5" ht="12.75" hidden="1" customHeight="1"/>
    <row r="40" spans="1:5" ht="12.75" hidden="1" customHeight="1"/>
    <row r="41" spans="1:5" ht="12.75" hidden="1" customHeight="1"/>
    <row r="42" spans="1:5" ht="12.75" hidden="1" customHeight="1"/>
    <row r="43" spans="1:5" ht="12.75" hidden="1" customHeight="1"/>
    <row r="44" spans="1:5" ht="12.75" hidden="1" customHeight="1"/>
    <row r="45" spans="1:5" ht="12.75" hidden="1" customHeight="1"/>
    <row r="46" spans="1:5" ht="12.75" hidden="1" customHeight="1"/>
    <row r="47" spans="1:5" ht="12.75" hidden="1" customHeight="1"/>
    <row r="48" spans="1:5" ht="0" hidden="1" customHeight="1"/>
    <row r="49" ht="0" hidden="1" customHeight="1"/>
  </sheetData>
  <mergeCells count="2">
    <mergeCell ref="D30:E30"/>
    <mergeCell ref="D31:E31"/>
  </mergeCells>
  <phoneticPr fontId="9" type="noConversion"/>
  <conditionalFormatting sqref="E4">
    <cfRule type="expression" dxfId="3" priority="19" stopIfTrue="1">
      <formula>LEFT($E$4,4)="Some"</formula>
    </cfRule>
  </conditionalFormatting>
  <pageMargins left="0.5" right="0.5" top="0.75" bottom="0.75" header="0.5" footer="0.5"/>
  <pageSetup orientation="landscape" r:id="rId1"/>
  <headerFooter alignWithMargins="0">
    <oddFooter>&amp;LPage &amp;P of &amp;N&amp;C&amp;D &amp;T&amp;R&amp;A</oddFooter>
  </headerFooter>
</worksheet>
</file>

<file path=xl/worksheets/sheet8.xml><?xml version="1.0" encoding="utf-8"?>
<worksheet xmlns="http://schemas.openxmlformats.org/spreadsheetml/2006/main" xmlns:r="http://schemas.openxmlformats.org/officeDocument/2006/relationships">
  <sheetPr>
    <tabColor rgb="FFFFFF00"/>
  </sheetPr>
  <dimension ref="A1:D49"/>
  <sheetViews>
    <sheetView workbookViewId="0">
      <selection activeCell="D13" sqref="D13"/>
    </sheetView>
  </sheetViews>
  <sheetFormatPr defaultColWidth="0" defaultRowHeight="0" customHeight="1" zeroHeight="1"/>
  <cols>
    <col min="1" max="1" width="5.7109375" customWidth="1"/>
    <col min="2" max="2" width="49" customWidth="1"/>
    <col min="3" max="3" width="12.7109375" style="59" customWidth="1"/>
    <col min="4" max="4" width="61.140625" style="59" customWidth="1"/>
  </cols>
  <sheetData>
    <row r="1" spans="1:4" ht="15.75" customHeight="1">
      <c r="A1" s="17"/>
      <c r="B1" s="232" t="s">
        <v>79</v>
      </c>
      <c r="C1" s="232"/>
      <c r="D1" s="232"/>
    </row>
    <row r="2" spans="1:4" ht="15.75" customHeight="1">
      <c r="A2" s="105"/>
      <c r="B2" s="233" t="s">
        <v>412</v>
      </c>
      <c r="C2" s="232"/>
      <c r="D2" s="232"/>
    </row>
    <row r="3" spans="1:4" ht="15.75" customHeight="1">
      <c r="A3" s="105"/>
      <c r="B3" s="234" t="s">
        <v>406</v>
      </c>
      <c r="C3" s="298"/>
      <c r="D3" s="298"/>
    </row>
    <row r="4" spans="1:4" ht="15.75" customHeight="1">
      <c r="A4" s="67"/>
      <c r="B4" s="69">
        <f>'2-Cover Page'!C5</f>
        <v>0</v>
      </c>
      <c r="C4" s="20"/>
      <c r="D4" s="20"/>
    </row>
    <row r="5" spans="1:4" ht="12.75" customHeight="1">
      <c r="A5" s="21" t="s">
        <v>34</v>
      </c>
      <c r="B5" s="68" t="s">
        <v>35</v>
      </c>
      <c r="C5" s="74"/>
      <c r="D5" s="238" t="s">
        <v>382</v>
      </c>
    </row>
    <row r="6" spans="1:4" s="133" customFormat="1" ht="15.75" customHeight="1">
      <c r="A6" s="177"/>
      <c r="B6" s="174" t="s">
        <v>399</v>
      </c>
      <c r="C6" s="208">
        <f>'YEAR 2 BUDGET'!C6</f>
        <v>0</v>
      </c>
      <c r="D6" s="134"/>
    </row>
    <row r="7" spans="1:4" s="133" customFormat="1" ht="15.75" customHeight="1">
      <c r="A7" s="178"/>
      <c r="B7" s="179" t="s">
        <v>395</v>
      </c>
      <c r="C7" s="180">
        <f>'YEAR 2 BUDGET'!C7</f>
        <v>0</v>
      </c>
      <c r="D7" s="131" t="s">
        <v>392</v>
      </c>
    </row>
    <row r="8" spans="1:4" s="133" customFormat="1" ht="15.75" customHeight="1">
      <c r="A8" s="177"/>
      <c r="B8" s="135" t="s">
        <v>396</v>
      </c>
      <c r="C8" s="208">
        <f>'YEAR 2 BUDGET'!C8</f>
        <v>0</v>
      </c>
      <c r="D8" s="134"/>
    </row>
    <row r="9" spans="1:4" ht="15.75" customHeight="1">
      <c r="A9" s="55" t="s">
        <v>57</v>
      </c>
      <c r="B9" s="20"/>
      <c r="C9" s="337"/>
      <c r="D9" s="339"/>
    </row>
    <row r="10" spans="1:4" ht="30" customHeight="1">
      <c r="A10" s="23">
        <v>1</v>
      </c>
      <c r="B10" s="24" t="s">
        <v>37</v>
      </c>
      <c r="C10" s="145"/>
      <c r="D10" s="243"/>
    </row>
    <row r="11" spans="1:4" ht="30" customHeight="1">
      <c r="A11" s="23">
        <v>2</v>
      </c>
      <c r="B11" s="24" t="s">
        <v>38</v>
      </c>
      <c r="C11" s="145"/>
      <c r="D11" s="243"/>
    </row>
    <row r="12" spans="1:4" ht="30" customHeight="1">
      <c r="A12" s="23">
        <v>3</v>
      </c>
      <c r="B12" s="25" t="s">
        <v>39</v>
      </c>
      <c r="C12" s="145"/>
      <c r="D12" s="243"/>
    </row>
    <row r="13" spans="1:4" ht="30" customHeight="1">
      <c r="A13" s="23">
        <v>4</v>
      </c>
      <c r="B13" s="25" t="s">
        <v>40</v>
      </c>
      <c r="C13" s="145"/>
      <c r="D13" s="243"/>
    </row>
    <row r="14" spans="1:4" ht="30" customHeight="1">
      <c r="A14" s="23">
        <v>5</v>
      </c>
      <c r="B14" s="25" t="s">
        <v>41</v>
      </c>
      <c r="C14" s="145"/>
      <c r="D14" s="243"/>
    </row>
    <row r="15" spans="1:4" ht="30" customHeight="1">
      <c r="A15" s="23">
        <v>6</v>
      </c>
      <c r="B15" s="25" t="s">
        <v>42</v>
      </c>
      <c r="C15" s="145"/>
      <c r="D15" s="243"/>
    </row>
    <row r="16" spans="1:4" ht="30" customHeight="1" thickBot="1">
      <c r="A16" s="23">
        <v>7</v>
      </c>
      <c r="B16" s="26" t="s">
        <v>43</v>
      </c>
      <c r="C16" s="146">
        <f t="shared" ref="C16" si="0">SUM(C10:C15)</f>
        <v>0</v>
      </c>
      <c r="D16" s="266"/>
    </row>
    <row r="17" spans="1:4" ht="30" customHeight="1">
      <c r="A17" s="22" t="s">
        <v>44</v>
      </c>
      <c r="B17" s="19"/>
      <c r="C17" s="147"/>
      <c r="D17" s="267"/>
    </row>
    <row r="18" spans="1:4" ht="30" customHeight="1">
      <c r="A18" s="23">
        <v>8</v>
      </c>
      <c r="B18" s="24" t="s">
        <v>37</v>
      </c>
      <c r="C18" s="148"/>
      <c r="D18" s="268"/>
    </row>
    <row r="19" spans="1:4" ht="30" customHeight="1">
      <c r="A19" s="23">
        <v>9</v>
      </c>
      <c r="B19" s="24" t="s">
        <v>38</v>
      </c>
      <c r="C19" s="145"/>
      <c r="D19" s="243"/>
    </row>
    <row r="20" spans="1:4" ht="30" customHeight="1">
      <c r="A20" s="23">
        <v>10</v>
      </c>
      <c r="B20" s="24" t="s">
        <v>39</v>
      </c>
      <c r="C20" s="145"/>
      <c r="D20" s="243"/>
    </row>
    <row r="21" spans="1:4" ht="30" customHeight="1">
      <c r="A21" s="23">
        <v>11</v>
      </c>
      <c r="B21" s="24" t="s">
        <v>40</v>
      </c>
      <c r="C21" s="145"/>
      <c r="D21" s="243"/>
    </row>
    <row r="22" spans="1:4" ht="30" customHeight="1">
      <c r="A22" s="23">
        <v>12</v>
      </c>
      <c r="B22" s="24" t="s">
        <v>41</v>
      </c>
      <c r="C22" s="145"/>
      <c r="D22" s="243"/>
    </row>
    <row r="23" spans="1:4" ht="30" customHeight="1">
      <c r="A23" s="23">
        <v>13</v>
      </c>
      <c r="B23" s="24" t="s">
        <v>42</v>
      </c>
      <c r="C23" s="145"/>
      <c r="D23" s="243"/>
    </row>
    <row r="24" spans="1:4" ht="30" customHeight="1">
      <c r="A24" s="23">
        <v>14</v>
      </c>
      <c r="B24" s="26" t="s">
        <v>45</v>
      </c>
      <c r="C24" s="149">
        <f t="shared" ref="C24" si="1">SUM(C18:C23)</f>
        <v>0</v>
      </c>
      <c r="D24" s="269"/>
    </row>
    <row r="25" spans="1:4" ht="30" customHeight="1">
      <c r="A25" s="23">
        <v>15</v>
      </c>
      <c r="B25" s="102" t="s">
        <v>375</v>
      </c>
      <c r="C25" s="145"/>
      <c r="D25" s="243"/>
    </row>
    <row r="26" spans="1:4" ht="30" customHeight="1">
      <c r="A26" s="23">
        <v>16</v>
      </c>
      <c r="B26" s="26" t="s">
        <v>374</v>
      </c>
      <c r="C26" s="149">
        <f>+C25+C24+C16</f>
        <v>0</v>
      </c>
      <c r="D26" s="269"/>
    </row>
    <row r="27" spans="1:4" ht="30" customHeight="1">
      <c r="A27" s="23">
        <v>17</v>
      </c>
      <c r="B27" s="86" t="s">
        <v>352</v>
      </c>
      <c r="C27" s="145"/>
      <c r="D27" s="243"/>
    </row>
    <row r="28" spans="1:4" ht="30" customHeight="1">
      <c r="A28" s="23">
        <v>18</v>
      </c>
      <c r="B28" s="86" t="s">
        <v>353</v>
      </c>
      <c r="C28" s="214">
        <f>C26*C27</f>
        <v>0</v>
      </c>
      <c r="D28" s="242"/>
    </row>
    <row r="29" spans="1:4" ht="30" customHeight="1">
      <c r="A29" s="23">
        <v>19</v>
      </c>
      <c r="B29" s="25" t="s">
        <v>376</v>
      </c>
      <c r="C29" s="145"/>
      <c r="D29" s="243"/>
    </row>
    <row r="30" spans="1:4" ht="30" customHeight="1" thickBot="1">
      <c r="A30" s="23">
        <v>20</v>
      </c>
      <c r="B30" s="26" t="s">
        <v>480</v>
      </c>
      <c r="C30" s="150">
        <f>C29+C28+C26</f>
        <v>0</v>
      </c>
      <c r="D30" s="244"/>
    </row>
    <row r="31" spans="1:4" ht="15.75" customHeight="1" thickBot="1">
      <c r="A31" s="126">
        <v>21</v>
      </c>
      <c r="B31" s="124" t="s">
        <v>470</v>
      </c>
      <c r="C31" s="151">
        <f>C8-C30</f>
        <v>0</v>
      </c>
      <c r="D31" s="241" t="s">
        <v>392</v>
      </c>
    </row>
    <row r="32" spans="1:4" ht="24" hidden="1" customHeight="1">
      <c r="A32" s="23"/>
      <c r="B32" s="28"/>
      <c r="C32" s="57"/>
      <c r="D32" s="57"/>
    </row>
    <row r="33" spans="1:4" ht="15" hidden="1" customHeight="1">
      <c r="A33" s="23"/>
      <c r="B33" s="19"/>
      <c r="C33" s="27"/>
      <c r="D33" s="27"/>
    </row>
    <row r="34" spans="1:4" ht="15" hidden="1" customHeight="1">
      <c r="A34" s="23"/>
      <c r="B34" s="19"/>
      <c r="C34" s="27"/>
      <c r="D34" s="27"/>
    </row>
    <row r="35" spans="1:4" ht="15" hidden="1" customHeight="1">
      <c r="A35" s="25"/>
      <c r="B35" s="25"/>
      <c r="C35" s="58"/>
      <c r="D35" s="58"/>
    </row>
    <row r="36" spans="1:4" ht="12.75" hidden="1">
      <c r="A36" s="17"/>
      <c r="B36" s="29"/>
      <c r="C36" s="58"/>
      <c r="D36" s="58"/>
    </row>
    <row r="37" spans="1:4" ht="12.75" hidden="1">
      <c r="A37" s="17"/>
      <c r="B37" s="17"/>
      <c r="C37" s="58"/>
      <c r="D37" s="58"/>
    </row>
    <row r="38" spans="1:4" ht="12.75" hidden="1" customHeight="1"/>
    <row r="39" spans="1:4" ht="12.75" hidden="1" customHeight="1"/>
    <row r="40" spans="1:4" ht="12.75" hidden="1" customHeight="1"/>
    <row r="41" spans="1:4" ht="12.75" hidden="1" customHeight="1"/>
    <row r="42" spans="1:4" ht="12.75" hidden="1" customHeight="1"/>
    <row r="43" spans="1:4" ht="12.75" hidden="1" customHeight="1"/>
    <row r="44" spans="1:4" ht="12.75" hidden="1" customHeight="1"/>
    <row r="45" spans="1:4" ht="12.75" hidden="1" customHeight="1"/>
    <row r="46" spans="1:4" ht="12.75" hidden="1" customHeight="1"/>
    <row r="47" spans="1:4" ht="12.75" hidden="1" customHeight="1"/>
    <row r="48" spans="1:4" ht="0" hidden="1" customHeight="1"/>
    <row r="49" ht="0" hidden="1" customHeight="1"/>
  </sheetData>
  <sheetProtection password="CF43" sheet="1" objects="1" scenarios="1"/>
  <mergeCells count="1">
    <mergeCell ref="C9:D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sheetPr codeName="Sheet9">
    <tabColor rgb="FF92D050"/>
  </sheetPr>
  <dimension ref="A1:E49"/>
  <sheetViews>
    <sheetView zoomScaleNormal="100" workbookViewId="0">
      <selection activeCell="C30" sqref="C30"/>
    </sheetView>
  </sheetViews>
  <sheetFormatPr defaultColWidth="0" defaultRowHeight="0" customHeight="1" zeroHeight="1"/>
  <cols>
    <col min="1" max="1" width="5.7109375" customWidth="1"/>
    <col min="2" max="2" width="46.7109375" customWidth="1"/>
    <col min="3" max="3" width="12.7109375" style="59" customWidth="1"/>
    <col min="4" max="4" width="65.28515625" style="59" customWidth="1"/>
    <col min="5" max="5" width="12.7109375" style="59" customWidth="1"/>
  </cols>
  <sheetData>
    <row r="1" spans="1:5" ht="15.75" customHeight="1">
      <c r="A1" s="17"/>
      <c r="B1" s="232" t="s">
        <v>79</v>
      </c>
      <c r="C1" s="232"/>
      <c r="D1" s="232"/>
      <c r="E1" s="232"/>
    </row>
    <row r="2" spans="1:5" ht="15.75" customHeight="1">
      <c r="A2" s="105"/>
      <c r="B2" s="233" t="s">
        <v>409</v>
      </c>
      <c r="C2" s="232"/>
      <c r="D2" s="232"/>
      <c r="E2" s="232"/>
    </row>
    <row r="3" spans="1:5" ht="15.75" customHeight="1">
      <c r="A3" s="105"/>
      <c r="B3" s="234" t="s">
        <v>407</v>
      </c>
      <c r="C3" s="298"/>
      <c r="D3" s="298"/>
      <c r="E3" s="299"/>
    </row>
    <row r="4" spans="1:5" ht="15.75" customHeight="1">
      <c r="A4" s="67"/>
      <c r="B4" s="69">
        <f>'2-Cover Page'!C5</f>
        <v>0</v>
      </c>
      <c r="C4" s="20"/>
      <c r="D4" s="20"/>
      <c r="E4" s="72">
        <f>'2-Cover Page'!C11</f>
        <v>0</v>
      </c>
    </row>
    <row r="5" spans="1:5" ht="26.25" customHeight="1" thickBot="1">
      <c r="A5" s="21" t="s">
        <v>34</v>
      </c>
      <c r="B5" s="68" t="s">
        <v>35</v>
      </c>
      <c r="C5" s="107"/>
      <c r="D5" s="238" t="s">
        <v>382</v>
      </c>
      <c r="E5" s="106" t="s">
        <v>381</v>
      </c>
    </row>
    <row r="6" spans="1:5" s="121" customFormat="1" ht="15.75" customHeight="1" thickBot="1">
      <c r="A6" s="120"/>
      <c r="B6" s="123" t="s">
        <v>389</v>
      </c>
      <c r="C6" s="305">
        <v>0</v>
      </c>
      <c r="D6" s="131" t="s">
        <v>478</v>
      </c>
      <c r="E6" s="129"/>
    </row>
    <row r="7" spans="1:5" s="121" customFormat="1" ht="15.75" customHeight="1">
      <c r="A7" s="127"/>
      <c r="B7" s="128" t="s">
        <v>391</v>
      </c>
      <c r="C7" s="130">
        <f>'AFR YEAR ONE'!$C$29</f>
        <v>0</v>
      </c>
      <c r="D7" s="131" t="s">
        <v>392</v>
      </c>
      <c r="E7" s="129"/>
    </row>
    <row r="8" spans="1:5" s="121" customFormat="1" ht="15.75" customHeight="1">
      <c r="A8" s="120"/>
      <c r="B8" s="123" t="s">
        <v>393</v>
      </c>
      <c r="C8" s="155">
        <f>SUM(C6:C7)</f>
        <v>0</v>
      </c>
      <c r="D8" s="122"/>
      <c r="E8" s="122"/>
    </row>
    <row r="9" spans="1:5" ht="15.75" customHeight="1">
      <c r="A9" s="55" t="s">
        <v>57</v>
      </c>
      <c r="B9" s="20"/>
      <c r="C9" s="156"/>
      <c r="D9" s="270"/>
      <c r="E9" s="216"/>
    </row>
    <row r="10" spans="1:5" ht="30" customHeight="1">
      <c r="A10" s="23">
        <v>1</v>
      </c>
      <c r="B10" s="24" t="s">
        <v>37</v>
      </c>
      <c r="C10" s="308">
        <v>0</v>
      </c>
      <c r="D10" s="231"/>
      <c r="E10" s="217"/>
    </row>
    <row r="11" spans="1:5" ht="30" customHeight="1">
      <c r="A11" s="23">
        <v>2</v>
      </c>
      <c r="B11" s="24" t="s">
        <v>38</v>
      </c>
      <c r="C11" s="118"/>
      <c r="D11" s="231"/>
      <c r="E11" s="217"/>
    </row>
    <row r="12" spans="1:5" ht="30" customHeight="1">
      <c r="A12" s="23">
        <v>3</v>
      </c>
      <c r="B12" s="25" t="s">
        <v>39</v>
      </c>
      <c r="C12" s="118"/>
      <c r="D12" s="231"/>
      <c r="E12" s="217"/>
    </row>
    <row r="13" spans="1:5" ht="30" customHeight="1">
      <c r="A13" s="23">
        <v>4</v>
      </c>
      <c r="B13" s="25" t="s">
        <v>40</v>
      </c>
      <c r="C13" s="118"/>
      <c r="D13" s="231"/>
      <c r="E13" s="217"/>
    </row>
    <row r="14" spans="1:5" ht="30" customHeight="1">
      <c r="A14" s="23">
        <v>5</v>
      </c>
      <c r="B14" s="25" t="s">
        <v>41</v>
      </c>
      <c r="C14" s="118"/>
      <c r="D14" s="231"/>
      <c r="E14" s="217"/>
    </row>
    <row r="15" spans="1:5" ht="30" customHeight="1">
      <c r="A15" s="23">
        <v>6</v>
      </c>
      <c r="B15" s="25" t="s">
        <v>42</v>
      </c>
      <c r="C15" s="118"/>
      <c r="D15" s="231"/>
      <c r="E15" s="217"/>
    </row>
    <row r="16" spans="1:5" ht="30" customHeight="1" thickBot="1">
      <c r="A16" s="23">
        <v>7</v>
      </c>
      <c r="B16" s="26" t="s">
        <v>43</v>
      </c>
      <c r="C16" s="113">
        <f t="shared" ref="C16" si="0">SUM(C10:C15)</f>
        <v>0</v>
      </c>
      <c r="D16" s="240"/>
      <c r="E16" s="218"/>
    </row>
    <row r="17" spans="1:5" ht="30" customHeight="1">
      <c r="A17" s="22" t="s">
        <v>44</v>
      </c>
      <c r="B17" s="19"/>
      <c r="C17" s="27"/>
      <c r="D17" s="247"/>
      <c r="E17" s="219"/>
    </row>
    <row r="18" spans="1:5" ht="30" customHeight="1">
      <c r="A18" s="23">
        <v>8</v>
      </c>
      <c r="B18" s="24" t="s">
        <v>37</v>
      </c>
      <c r="C18" s="119"/>
      <c r="D18" s="248"/>
      <c r="E18" s="220"/>
    </row>
    <row r="19" spans="1:5" ht="30" customHeight="1">
      <c r="A19" s="23">
        <v>9</v>
      </c>
      <c r="B19" s="24" t="s">
        <v>38</v>
      </c>
      <c r="C19" s="118"/>
      <c r="D19" s="231"/>
      <c r="E19" s="217"/>
    </row>
    <row r="20" spans="1:5" ht="30" customHeight="1">
      <c r="A20" s="23">
        <v>10</v>
      </c>
      <c r="B20" s="24" t="s">
        <v>39</v>
      </c>
      <c r="C20" s="118"/>
      <c r="D20" s="231"/>
      <c r="E20" s="217"/>
    </row>
    <row r="21" spans="1:5" ht="30" customHeight="1">
      <c r="A21" s="23">
        <v>11</v>
      </c>
      <c r="B21" s="24" t="s">
        <v>40</v>
      </c>
      <c r="C21" s="118"/>
      <c r="D21" s="231"/>
      <c r="E21" s="217"/>
    </row>
    <row r="22" spans="1:5" ht="30" customHeight="1">
      <c r="A22" s="23">
        <v>12</v>
      </c>
      <c r="B22" s="24" t="s">
        <v>41</v>
      </c>
      <c r="C22" s="118"/>
      <c r="D22" s="231"/>
      <c r="E22" s="217"/>
    </row>
    <row r="23" spans="1:5" ht="30" customHeight="1">
      <c r="A23" s="23">
        <v>13</v>
      </c>
      <c r="B23" s="24" t="s">
        <v>42</v>
      </c>
      <c r="C23" s="118"/>
      <c r="D23" s="231"/>
      <c r="E23" s="217"/>
    </row>
    <row r="24" spans="1:5" ht="30" customHeight="1">
      <c r="A24" s="23">
        <v>14</v>
      </c>
      <c r="B24" s="26" t="s">
        <v>45</v>
      </c>
      <c r="C24" s="109">
        <f t="shared" ref="C24" si="1">SUM(C18:C23)</f>
        <v>0</v>
      </c>
      <c r="D24" s="246"/>
      <c r="E24" s="221"/>
    </row>
    <row r="25" spans="1:5" ht="30" customHeight="1">
      <c r="A25" s="23">
        <v>15</v>
      </c>
      <c r="B25" s="102" t="s">
        <v>375</v>
      </c>
      <c r="C25" s="118"/>
      <c r="D25" s="231"/>
      <c r="E25" s="217"/>
    </row>
    <row r="26" spans="1:5" ht="30" customHeight="1">
      <c r="A26" s="23">
        <v>16</v>
      </c>
      <c r="B26" s="26" t="s">
        <v>374</v>
      </c>
      <c r="C26" s="109">
        <f>+C25+C24+C16</f>
        <v>0</v>
      </c>
      <c r="D26" s="246"/>
      <c r="E26" s="221"/>
    </row>
    <row r="27" spans="1:5" ht="30" customHeight="1">
      <c r="A27" s="23">
        <v>17</v>
      </c>
      <c r="B27" s="86" t="s">
        <v>352</v>
      </c>
      <c r="C27" s="169">
        <v>0</v>
      </c>
      <c r="D27" s="231"/>
      <c r="E27" s="217"/>
    </row>
    <row r="28" spans="1:5" ht="30" customHeight="1">
      <c r="A28" s="23">
        <v>18</v>
      </c>
      <c r="B28" s="86" t="s">
        <v>353</v>
      </c>
      <c r="C28" s="215">
        <f>C26*C27</f>
        <v>0</v>
      </c>
      <c r="D28" s="255"/>
      <c r="E28" s="222"/>
    </row>
    <row r="29" spans="1:5" ht="30" customHeight="1">
      <c r="A29" s="23">
        <v>19</v>
      </c>
      <c r="B29" s="25" t="s">
        <v>376</v>
      </c>
      <c r="C29" s="118"/>
      <c r="D29" s="231"/>
      <c r="E29" s="217"/>
    </row>
    <row r="30" spans="1:5" ht="30" customHeight="1" thickBot="1">
      <c r="A30" s="23">
        <v>20</v>
      </c>
      <c r="B30" s="26" t="s">
        <v>480</v>
      </c>
      <c r="C30" s="108">
        <f>C26+C28+C29</f>
        <v>0</v>
      </c>
      <c r="D30" s="333"/>
      <c r="E30" s="334"/>
    </row>
    <row r="31" spans="1:5" ht="30" customHeight="1" thickBot="1">
      <c r="A31" s="126">
        <v>21</v>
      </c>
      <c r="B31" s="200" t="s">
        <v>469</v>
      </c>
      <c r="C31" s="125">
        <f>C8-C30</f>
        <v>0</v>
      </c>
      <c r="D31" s="331"/>
      <c r="E31" s="332"/>
    </row>
    <row r="32" spans="1:5" ht="24" hidden="1" customHeight="1">
      <c r="A32" s="23"/>
      <c r="B32" s="28"/>
      <c r="C32" s="57"/>
      <c r="D32" s="57"/>
      <c r="E32" s="57"/>
    </row>
    <row r="33" spans="1:5" ht="15" hidden="1" customHeight="1">
      <c r="A33" s="23"/>
      <c r="B33" s="19"/>
      <c r="C33" s="27"/>
      <c r="D33" s="27"/>
      <c r="E33" s="27"/>
    </row>
    <row r="34" spans="1:5" ht="15" hidden="1" customHeight="1">
      <c r="A34" s="23"/>
      <c r="B34" s="19"/>
      <c r="C34" s="27"/>
      <c r="D34" s="27"/>
      <c r="E34" s="27"/>
    </row>
    <row r="35" spans="1:5" ht="15" hidden="1" customHeight="1">
      <c r="A35" s="25"/>
      <c r="B35" s="25"/>
      <c r="C35" s="58"/>
      <c r="D35" s="58"/>
      <c r="E35" s="58"/>
    </row>
    <row r="36" spans="1:5" ht="12.75" hidden="1">
      <c r="A36" s="17"/>
      <c r="B36" s="29"/>
      <c r="C36" s="58"/>
      <c r="D36" s="58"/>
      <c r="E36" s="58"/>
    </row>
    <row r="37" spans="1:5" ht="12.75" hidden="1">
      <c r="A37" s="17"/>
      <c r="B37" s="17"/>
      <c r="C37" s="58"/>
      <c r="D37" s="58"/>
      <c r="E37" s="58"/>
    </row>
    <row r="38" spans="1:5" ht="12.75" hidden="1" customHeight="1"/>
    <row r="39" spans="1:5" ht="12.75" hidden="1" customHeight="1"/>
    <row r="40" spans="1:5" ht="12.75" hidden="1" customHeight="1"/>
    <row r="41" spans="1:5" ht="12.75" hidden="1" customHeight="1"/>
    <row r="42" spans="1:5" ht="12.75" hidden="1" customHeight="1"/>
    <row r="43" spans="1:5" ht="12.75" hidden="1" customHeight="1"/>
    <row r="44" spans="1:5" ht="12.75" hidden="1" customHeight="1"/>
    <row r="45" spans="1:5" ht="12.75" hidden="1" customHeight="1"/>
    <row r="46" spans="1:5" ht="12.75" hidden="1" customHeight="1"/>
    <row r="47" spans="1:5" ht="12.75" hidden="1" customHeight="1"/>
    <row r="48" spans="1:5" ht="0" hidden="1" customHeight="1"/>
    <row r="49" ht="0" hidden="1" customHeight="1"/>
  </sheetData>
  <mergeCells count="2">
    <mergeCell ref="D30:E30"/>
    <mergeCell ref="D31:E31"/>
  </mergeCells>
  <conditionalFormatting sqref="E4">
    <cfRule type="expression" dxfId="2" priority="19" stopIfTrue="1">
      <formula>LEFT($E$4,4)="Some"</formula>
    </cfRule>
  </conditionalFormatting>
  <pageMargins left="0.5" right="0.5" top="0.75" bottom="0.75" header="0.5" footer="0.5"/>
  <pageSetup orientation="landscape" r:id="rId1"/>
  <headerFooter alignWithMargins="0">
    <oddFooter>&amp;LPage &amp;P of &amp;N&amp;C&amp;D &amp;T&amp;R&amp;A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11</vt:i4>
      </vt:variant>
    </vt:vector>
  </HeadingPairs>
  <TitlesOfParts>
    <vt:vector size="29" baseType="lpstr">
      <vt:lpstr>INSTRUCTIONS FOR RFP SUBMISSION</vt:lpstr>
      <vt:lpstr>2-Cover Page</vt:lpstr>
      <vt:lpstr>YEAR 1 BUDGET-14 MONTHS</vt:lpstr>
      <vt:lpstr>AFR YEAR ONE</vt:lpstr>
      <vt:lpstr>YEAR 2 BUDGET</vt:lpstr>
      <vt:lpstr>AFR YEAR 2</vt:lpstr>
      <vt:lpstr>YEAR 3 BUDGET</vt:lpstr>
      <vt:lpstr>AFR YEAR 3</vt:lpstr>
      <vt:lpstr>YEAR 4 BUDGET</vt:lpstr>
      <vt:lpstr>AFR YEAR 4</vt:lpstr>
      <vt:lpstr>YEAR 5 BUDGET</vt:lpstr>
      <vt:lpstr>AFR YEAR 5</vt:lpstr>
      <vt:lpstr>SUMMARY YEARS 1-5</vt:lpstr>
      <vt:lpstr>8-Error Checking</vt:lpstr>
      <vt:lpstr>9-Revisions-Comments</vt:lpstr>
      <vt:lpstr>10-District Codes</vt:lpstr>
      <vt:lpstr>Other</vt:lpstr>
      <vt:lpstr>Sheet10</vt:lpstr>
      <vt:lpstr>budget</vt:lpstr>
      <vt:lpstr>cap</vt:lpstr>
      <vt:lpstr>cycles</vt:lpstr>
      <vt:lpstr>objects</vt:lpstr>
      <vt:lpstr>'2-Cover Page'!Print_Area</vt:lpstr>
      <vt:lpstr>'YEAR 1 BUDGET-14 MONTHS'!Print_Area</vt:lpstr>
      <vt:lpstr>'YEAR 2 BUDGET'!Print_Area</vt:lpstr>
      <vt:lpstr>'YEAR 3 BUDGET'!Print_Area</vt:lpstr>
      <vt:lpstr>'YEAR 4 BUDGET'!Print_Area</vt:lpstr>
      <vt:lpstr>'YEAR 5 BUDGET'!Print_Area</vt:lpstr>
      <vt:lpstr>Projects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Jiron</dc:creator>
  <cp:lastModifiedBy>Marti M. Rodriguez</cp:lastModifiedBy>
  <cp:lastPrinted>2011-12-08T20:32:06Z</cp:lastPrinted>
  <dcterms:created xsi:type="dcterms:W3CDTF">2004-07-30T15:33:42Z</dcterms:created>
  <dcterms:modified xsi:type="dcterms:W3CDTF">2012-02-14T17:55:01Z</dcterms:modified>
</cp:coreProperties>
</file>