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1"/>
  </bookViews>
  <sheets>
    <sheet name="Report Specs" sheetId="1" r:id="rId1"/>
    <sheet name="Sheet3" sheetId="2" r:id="rId2"/>
    <sheet name="2010-11" sheetId="3" r:id="rId3"/>
    <sheet name="2011-12" sheetId="4" r:id="rId4"/>
  </sheets>
  <definedNames/>
  <calcPr fullCalcOnLoad="1"/>
</workbook>
</file>

<file path=xl/sharedStrings.xml><?xml version="1.0" encoding="utf-8"?>
<sst xmlns="http://schemas.openxmlformats.org/spreadsheetml/2006/main" count="1028" uniqueCount="508">
  <si>
    <t>District</t>
  </si>
  <si>
    <t>Calculation0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</si>
  <si>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</si>
  <si>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</si>
  <si>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</si>
  <si>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</si>
  <si>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</si>
  <si>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</si>
  <si>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</si>
  <si>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</si>
  <si>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</si>
  <si>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</si>
  <si>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</si>
  <si>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</si>
  <si>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</si>
  <si>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</si>
  <si>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</si>
  <si>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</si>
  <si>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</si>
  <si>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</si>
  <si>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</si>
  <si>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</si>
  <si>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</si>
  <si>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</si>
  <si>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</si>
  <si>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</si>
  <si>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</si>
  <si>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</si>
  <si>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</si>
  <si>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</si>
  <si>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</si>
  <si>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</si>
  <si>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</si>
  <si>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</si>
  <si>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</si>
  <si>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</si>
  <si>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</si>
  <si>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</si>
  <si>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</si>
  <si>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</si>
  <si>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</si>
  <si>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</si>
  <si>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</si>
  <si>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</si>
  <si>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</si>
  <si>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</si>
  <si>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</si>
  <si>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</si>
  <si>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</si>
  <si>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</si>
  <si>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</si>
  <si>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</si>
  <si>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</si>
  <si>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</si>
  <si>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</si>
  <si>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</si>
  <si>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</si>
  <si>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</si>
  <si>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</si>
  <si>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</si>
  <si>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</si>
  <si>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</si>
  <si>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</si>
  <si>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</si>
  <si>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</si>
  <si>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</si>
  <si>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</si>
  <si>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</si>
  <si>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</si>
  <si>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</si>
  <si>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</si>
  <si>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</si>
  <si>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</si>
  <si>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</si>
  <si>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</si>
  <si>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</si>
  <si>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</si>
  <si>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</si>
  <si>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</si>
  <si>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</si>
  <si>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</si>
  <si>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</si>
  <si>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</si>
  <si>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</si>
  <si>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</si>
  <si>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</si>
  <si>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</si>
  <si>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</si>
  <si>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</si>
  <si>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</si>
  <si>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</si>
  <si>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</si>
  <si>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</si>
  <si>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</si>
  <si>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</si>
  <si>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</si>
  <si>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</si>
  <si>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</si>
  <si>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</si>
  <si>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</si>
  <si>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</si>
  <si>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</si>
  <si>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</si>
  <si>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</si>
  <si>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</si>
  <si>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</si>
  <si>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</si>
  <si>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</si>
  <si>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</si>
  <si>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</si>
  <si>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</si>
  <si>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</si>
  <si>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</si>
  <si>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</si>
  <si>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</si>
  <si>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</si>
  <si>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</si>
  <si>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</si>
  <si>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</si>
  <si>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</si>
  <si>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</si>
  <si>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</si>
  <si>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</si>
  <si>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</si>
  <si>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</si>
  <si>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</si>
  <si>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</si>
  <si>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</si>
  <si>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</si>
  <si>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</si>
  <si>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</si>
  <si>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</si>
  <si>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</si>
  <si>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</si>
  <si>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</si>
  <si>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</si>
  <si>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</si>
  <si>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</si>
  <si>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</si>
  <si>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</si>
  <si>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</si>
  <si>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</si>
  <si>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</si>
  <si>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</si>
  <si>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</si>
  <si>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</si>
  <si>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</si>
  <si>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</si>
  <si>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</si>
  <si>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</si>
  <si>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</si>
  <si>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</si>
  <si>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</si>
  <si>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</si>
  <si>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</si>
  <si>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</si>
  <si>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</si>
  <si>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</si>
  <si>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</si>
  <si>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</si>
  <si>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</si>
  <si>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</si>
  <si>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</si>
  <si>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</si>
  <si>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</si>
  <si>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</si>
  <si>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</si>
  <si>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</si>
  <si>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</si>
  <si>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</si>
  <si>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</si>
  <si>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</si>
  <si>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</si>
  <si>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</si>
  <si>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</si>
  <si>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</si>
  <si>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</si>
  <si>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</si>
  <si>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</si>
  <si>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</si>
  <si>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</si>
  <si>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9025</t>
  </si>
  <si>
    <t>9030</t>
  </si>
  <si>
    <t>9035</t>
  </si>
  <si>
    <t>9040</t>
  </si>
  <si>
    <t>9045</t>
  </si>
  <si>
    <t>9050</t>
  </si>
  <si>
    <t>9055</t>
  </si>
  <si>
    <t>9060</t>
  </si>
  <si>
    <t>9075</t>
  </si>
  <si>
    <t>9095</t>
  </si>
  <si>
    <t>9120</t>
  </si>
  <si>
    <t>9125</t>
  </si>
  <si>
    <t>9130</t>
  </si>
  <si>
    <t>9135</t>
  </si>
  <si>
    <t>9140</t>
  </si>
  <si>
    <t>9145</t>
  </si>
  <si>
    <t>9150</t>
  </si>
  <si>
    <t>9160</t>
  </si>
  <si>
    <t>9165</t>
  </si>
  <si>
    <t>Amount</t>
  </si>
  <si>
    <t>DISTRICT CODE</t>
  </si>
  <si>
    <t>COUNTY</t>
  </si>
  <si>
    <t>DISTRICT</t>
  </si>
  <si>
    <t>ADAMS</t>
  </si>
  <si>
    <t>MAPLETON 1</t>
  </si>
  <si>
    <t>ADAMS 12 FIVE STAR</t>
  </si>
  <si>
    <t>ADAMS CITY 14</t>
  </si>
  <si>
    <t>BRIGHTON 27J</t>
  </si>
  <si>
    <t>BENNETT 29J</t>
  </si>
  <si>
    <t>STRASBURG 31J</t>
  </si>
  <si>
    <t>WESTMINSTER 50</t>
  </si>
  <si>
    <t>ALAMOSA</t>
  </si>
  <si>
    <t>ALAMOSA RE-11J</t>
  </si>
  <si>
    <t>SANGRE DE CRISTO RE-22J</t>
  </si>
  <si>
    <t>ARAPAHOE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</si>
  <si>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</si>
  <si>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</si>
  <si>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</si>
  <si>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</si>
  <si>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</si>
  <si>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</si>
  <si>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</si>
  <si>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</t>
  </si>
  <si>
    <t>ARCHULETA COUNTY 50JT</t>
  </si>
  <si>
    <t>BACA</t>
  </si>
  <si>
    <t>WALSH RE-1</t>
  </si>
  <si>
    <t>PRITCHETT RE-3</t>
  </si>
  <si>
    <t>SPRINGFIELD RE-4</t>
  </si>
  <si>
    <t>VILAS RE-5</t>
  </si>
  <si>
    <t>CAMPO RE-6</t>
  </si>
  <si>
    <t>BENT</t>
  </si>
  <si>
    <t>LAS ANIMAS RE-1</t>
  </si>
  <si>
    <t>MCCLAVE RE-2</t>
  </si>
  <si>
    <t>BOULDER</t>
  </si>
  <si>
    <t>ST VRAIN VALLEY RE-1J</t>
  </si>
  <si>
    <t>BOULDER VALLEY RE-2J</t>
  </si>
  <si>
    <t>CHAFFEE</t>
  </si>
  <si>
    <t>BUENA VISTA R-31</t>
  </si>
  <si>
    <t>SALIDA R-32(J)</t>
  </si>
  <si>
    <t>CHEYENNE</t>
  </si>
  <si>
    <t>KIT CARSON R-1</t>
  </si>
  <si>
    <t>CHEYENNE RE-5</t>
  </si>
  <si>
    <t>CLEAR CREEK</t>
  </si>
  <si>
    <t>CLEAR CREEK RE-1</t>
  </si>
  <si>
    <t>CONEJOS</t>
  </si>
  <si>
    <t>NORTH CONEJOS RE-1J</t>
  </si>
  <si>
    <t>SANFORD 6J</t>
  </si>
  <si>
    <t>SOUTH CONEJOS RE-10</t>
  </si>
  <si>
    <t>COSTILLA</t>
  </si>
  <si>
    <t>SIERRA GRANDE R-30</t>
  </si>
  <si>
    <t>CROWLEY</t>
  </si>
  <si>
    <t>CROWLEY COUNTY RE-1-J</t>
  </si>
  <si>
    <t>CUSTER</t>
  </si>
  <si>
    <t>CONSOLIDATED C-1</t>
  </si>
  <si>
    <t>DELTA</t>
  </si>
  <si>
    <t>DELTA COUNTY 50(J)</t>
  </si>
  <si>
    <t>DENVER</t>
  </si>
  <si>
    <t>DENVER COUNTY 1</t>
  </si>
  <si>
    <t>DOLORES</t>
  </si>
  <si>
    <t>DOLORES RE NO.2</t>
  </si>
  <si>
    <t>DOUGLAS</t>
  </si>
  <si>
    <t>DOUGLAS COUNTY RE-1</t>
  </si>
  <si>
    <t>EAGLE</t>
  </si>
  <si>
    <t>EAGLE COUNTY RE 50</t>
  </si>
  <si>
    <t>ELBERT</t>
  </si>
  <si>
    <t>ELIZABETH C-1</t>
  </si>
  <si>
    <t>KIOWA C-2</t>
  </si>
  <si>
    <t>BIG SANDY 100J</t>
  </si>
  <si>
    <t>ELBERT 200</t>
  </si>
  <si>
    <t>EL PASO</t>
  </si>
  <si>
    <t>CALHAN RJ1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</si>
  <si>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</si>
  <si>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</si>
  <si>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</si>
  <si>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</si>
  <si>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</si>
  <si>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</si>
  <si>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</si>
  <si>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</si>
  <si>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</si>
  <si>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</si>
  <si>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</si>
  <si>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</si>
  <si>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</si>
  <si>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</t>
  </si>
  <si>
    <t>FREMONT</t>
  </si>
  <si>
    <t>CANON CITY RE-1</t>
  </si>
  <si>
    <t>FLORENCE RE-2</t>
  </si>
  <si>
    <t>COTOPAXI RE-3</t>
  </si>
  <si>
    <t>GARFIELD</t>
  </si>
  <si>
    <t>ROARING FORK RE-1</t>
  </si>
  <si>
    <t>GARFIELD RE-2</t>
  </si>
  <si>
    <t>GARIFLED 16</t>
  </si>
  <si>
    <t>GILPIN</t>
  </si>
  <si>
    <t>GILPIN COUNTY RE-1</t>
  </si>
  <si>
    <t>GRAND</t>
  </si>
  <si>
    <t>WEST GRAND 1-JT</t>
  </si>
  <si>
    <t>EAST GRAND 2</t>
  </si>
  <si>
    <t>GUNNISON</t>
  </si>
  <si>
    <t>GUNNISON WATERSHED RE-1J</t>
  </si>
  <si>
    <t>HINSDALE</t>
  </si>
  <si>
    <t>HINSDALE COUNTY RE-1</t>
  </si>
  <si>
    <t>HUERFANO</t>
  </si>
  <si>
    <t>HUERFANO RE-1</t>
  </si>
  <si>
    <t>LA VETA RE-2</t>
  </si>
  <si>
    <t>JACKSON</t>
  </si>
  <si>
    <t>JEFFERSON</t>
  </si>
  <si>
    <t>JEFFERSON R-1</t>
  </si>
  <si>
    <t>KIOWA</t>
  </si>
  <si>
    <t>EADS RE-1</t>
  </si>
  <si>
    <t>PLAINVIEW RE-2</t>
  </si>
  <si>
    <t>KIT CARSON</t>
  </si>
  <si>
    <t>ARRIBA-FLAGLER C-20</t>
  </si>
  <si>
    <t>HI PLAINS R-23</t>
  </si>
  <si>
    <t>STRATTON R-4</t>
  </si>
  <si>
    <t>BETHUNE R-5</t>
  </si>
  <si>
    <t>BURLINGTON RE-6J</t>
  </si>
  <si>
    <t>LAKE</t>
  </si>
  <si>
    <t>LEADVILLE R-1</t>
  </si>
  <si>
    <t>LA PLATA</t>
  </si>
  <si>
    <t>DURANGO 9-R</t>
  </si>
  <si>
    <t>BAYFIELD 10JT-R</t>
  </si>
  <si>
    <t>IGNACIO 11 JT</t>
  </si>
  <si>
    <t>LARIMER</t>
  </si>
  <si>
    <t>POUDRE R-1</t>
  </si>
  <si>
    <t>THOMPSON R-2J</t>
  </si>
  <si>
    <t>ESTES PARK R-3</t>
  </si>
  <si>
    <t>LAS ANIMAS</t>
  </si>
  <si>
    <t>TRINIDAD 1</t>
  </si>
  <si>
    <t>PRIMERO REORGANIZED 2</t>
  </si>
  <si>
    <t>HOEHNE REORGANIZED 3</t>
  </si>
  <si>
    <t>AGUILAR REORGANIZED 6</t>
  </si>
  <si>
    <t>KIM REORGANIZED 88</t>
  </si>
  <si>
    <t>LINCOLN</t>
  </si>
  <si>
    <t>GENOA-HUGO C-113</t>
  </si>
  <si>
    <t>LIMON RE-4J</t>
  </si>
  <si>
    <t>KARVAL RE-23</t>
  </si>
  <si>
    <t>LOGAN</t>
  </si>
  <si>
    <t>VALLEY RE-1</t>
  </si>
  <si>
    <t>FRENCHMAN RE-3</t>
  </si>
  <si>
    <t>BUFFALO RE-4</t>
  </si>
  <si>
    <t>PLATEAU RE-5</t>
  </si>
  <si>
    <t>MESA</t>
  </si>
  <si>
    <t>DEBEQUE 49JT</t>
  </si>
  <si>
    <t>PLATEAU VALLEY 50</t>
  </si>
  <si>
    <t>MESA COUNTY VALLEY 51</t>
  </si>
  <si>
    <t>MINERAL</t>
  </si>
  <si>
    <t>CREEDE CONSOLIDATED 1</t>
  </si>
  <si>
    <t>MOFFAT</t>
  </si>
  <si>
    <t>MOFFAT COUNTY RE NO. 1</t>
  </si>
  <si>
    <t>MONTEZUMA</t>
  </si>
  <si>
    <t>MONTEZUMA-CORTEZ RE-1</t>
  </si>
  <si>
    <t>DOLORES RE-4A</t>
  </si>
  <si>
    <t>MANCOS RE-6</t>
  </si>
  <si>
    <t>MONTROSE</t>
  </si>
  <si>
    <t>MONTROSE RE-1J</t>
  </si>
  <si>
    <t>WEST END RE-2</t>
  </si>
  <si>
    <t>MORGAN</t>
  </si>
  <si>
    <t>BRUSH RE-2(J)</t>
  </si>
  <si>
    <t>FT. MORGAN RE-3</t>
  </si>
  <si>
    <t>WELDON VALLEY RE-20(J)</t>
  </si>
  <si>
    <t>WIGGINS RE-50(J)</t>
  </si>
  <si>
    <t>OTERO</t>
  </si>
  <si>
    <t>EAST OTERO R-1</t>
  </si>
  <si>
    <t>ROCKY FORD R-2</t>
  </si>
  <si>
    <t>MANZANOLA 3J</t>
  </si>
  <si>
    <t>FOWLER R-4J</t>
  </si>
  <si>
    <t>CHERAW 31</t>
  </si>
  <si>
    <t>SWINK 33</t>
  </si>
  <si>
    <t>OURAY</t>
  </si>
  <si>
    <t>OURAY R-1</t>
  </si>
  <si>
    <t>PARK</t>
  </si>
  <si>
    <t>PLATTE CANYON R-1</t>
  </si>
  <si>
    <t>PARK RE-2</t>
  </si>
  <si>
    <t>PHILLIPS</t>
  </si>
  <si>
    <t>HOLYOKE RE-1J</t>
  </si>
  <si>
    <t>HAXTUN RE-2J</t>
  </si>
  <si>
    <t>PITKIN</t>
  </si>
  <si>
    <t>ASPEN 1</t>
  </si>
  <si>
    <t>PROWERS</t>
  </si>
  <si>
    <t>GRANADA RE-1</t>
  </si>
  <si>
    <t>LAMAR RE-2</t>
  </si>
  <si>
    <t>HOLLY RE-3</t>
  </si>
  <si>
    <t>WILEY RE-13JT</t>
  </si>
  <si>
    <t>PUEBLO</t>
  </si>
  <si>
    <t>PUEBLO CITY 60</t>
  </si>
  <si>
    <t>PUEBLO RURAL 70</t>
  </si>
  <si>
    <t>RIO BLANCO</t>
  </si>
  <si>
    <t>MEEKER RE-1</t>
  </si>
  <si>
    <t>RANGELY RE-4</t>
  </si>
  <si>
    <t>RIO GRANDE</t>
  </si>
  <si>
    <t>DEL NORTE C-7</t>
  </si>
  <si>
    <t>MONTE VISTA C-8</t>
  </si>
  <si>
    <t>SARGENT RE-33J</t>
  </si>
  <si>
    <t>ROUTT</t>
  </si>
  <si>
    <t>HAYDEN RE-1</t>
  </si>
  <si>
    <t>STEAMBOAT SPRINGS RE-2</t>
  </si>
  <si>
    <t>SOUTH ROUTT RE-3</t>
  </si>
  <si>
    <t>SAGUACHE</t>
  </si>
  <si>
    <t>MOUNTAIN VALLEY RE-1</t>
  </si>
  <si>
    <t>MOFFAT 2</t>
  </si>
  <si>
    <t>CENTER 26JT</t>
  </si>
  <si>
    <t>SAN JUAN</t>
  </si>
  <si>
    <t>SILVERTON 1</t>
  </si>
  <si>
    <t>SAN MIGUEL</t>
  </si>
  <si>
    <t>TELLURIDE R-1</t>
  </si>
  <si>
    <t>NORWOOD R-2J</t>
  </si>
  <si>
    <t>SEDGWICK</t>
  </si>
  <si>
    <t>JULESBURG RE-1</t>
  </si>
  <si>
    <t>PLATTE VALLEY RE-3</t>
  </si>
  <si>
    <t>SUMMIT</t>
  </si>
  <si>
    <t>SUMMIT RE-1</t>
  </si>
  <si>
    <t>TELLER</t>
  </si>
  <si>
    <t>CRIPPLE CREEK RE-1</t>
  </si>
  <si>
    <t>WOODLAND PARK RE-2</t>
  </si>
  <si>
    <t>WASHINGTON</t>
  </si>
  <si>
    <t>AKRON R-1</t>
  </si>
  <si>
    <t>ARICKAREE R-2</t>
  </si>
  <si>
    <t>OTIS R-3</t>
  </si>
  <si>
    <t>LONE STAR 101</t>
  </si>
  <si>
    <t>WOODLIN R-104</t>
  </si>
  <si>
    <t>WELD</t>
  </si>
  <si>
    <t>EATON RE-2</t>
  </si>
  <si>
    <t>WELD RE-3 (KEENESBURG)</t>
  </si>
  <si>
    <t>WINDSOR RE-4</t>
  </si>
  <si>
    <t>WELD RE-5J (JOHNSTOWN,MILLIKEN)</t>
  </si>
  <si>
    <t>GREELEY RE-6</t>
  </si>
  <si>
    <t>PLATTE VALLEY RE-7</t>
  </si>
  <si>
    <t>FT. LUPTON RE-8</t>
  </si>
  <si>
    <t>AULT-HIGHLAND RE-9</t>
  </si>
  <si>
    <t>BRIGGSDALE RE-10</t>
  </si>
  <si>
    <t>PRAIRIE RE-11</t>
  </si>
  <si>
    <t>PAWNEE RE-12</t>
  </si>
  <si>
    <t>YUMA</t>
  </si>
  <si>
    <t>YUMA 1</t>
  </si>
  <si>
    <t>WRAY RD-2</t>
  </si>
  <si>
    <t>IDALIA RJ-3</t>
  </si>
  <si>
    <t>LIBERTY J-4</t>
  </si>
  <si>
    <t>CHARTER SCHOOL INSTITUTE</t>
  </si>
  <si>
    <t>WELD RE-1 (GILCREST, LASALLE, PLATTEVILLE)</t>
  </si>
  <si>
    <t>CURRENT EXPENSES</t>
  </si>
  <si>
    <t>EXPENSES PER PUPIL</t>
  </si>
  <si>
    <t>PUPIL COUNT</t>
  </si>
  <si>
    <t>Did Not Meet 90% Requirement</t>
  </si>
  <si>
    <t>Percentage failed 90% Requirement</t>
  </si>
  <si>
    <t>MOE Adjustment</t>
  </si>
  <si>
    <t>NORTH PARK R-1</t>
  </si>
  <si>
    <t>FC1</t>
  </si>
  <si>
    <t>FC6</t>
  </si>
  <si>
    <t>FC8</t>
  </si>
  <si>
    <t>FC6.1</t>
  </si>
  <si>
    <t>FC6.5</t>
  </si>
  <si>
    <t>FC8.5</t>
  </si>
  <si>
    <t>FY10 CPP Pupil Count - enter line V17</t>
  </si>
  <si>
    <t xml:space="preserve">FY10 On-line Multi-District Pupil Count - enter line V4 </t>
  </si>
  <si>
    <t>fdrcd.sqr</t>
  </si>
  <si>
    <t>Maintenance of Effort report</t>
  </si>
  <si>
    <t>Calculation of current expenses</t>
  </si>
  <si>
    <t>Fund</t>
  </si>
  <si>
    <t>Program</t>
  </si>
  <si>
    <t>Object/Source</t>
  </si>
  <si>
    <t>Grant</t>
  </si>
  <si>
    <t>plus</t>
  </si>
  <si>
    <r>
      <t>10,11, 18, 19, 20, 22, ,</t>
    </r>
    <r>
      <rPr>
        <b/>
        <sz val="9"/>
        <rFont val="Arial"/>
        <family val="2"/>
      </rPr>
      <t>24,</t>
    </r>
    <r>
      <rPr>
        <sz val="9"/>
        <rFont val="Arial"/>
        <family val="2"/>
      </rPr>
      <t xml:space="preserve"> 25, 50, 60, 64, 70, 72, 73</t>
    </r>
  </si>
  <si>
    <t xml:space="preserve">0010-1900, 2100-2900, 3200, 3210, 3220, 3400 </t>
  </si>
  <si>
    <t>0100-0699, 0800-0810, 0850-0899</t>
  </si>
  <si>
    <t>0000-3999</t>
  </si>
  <si>
    <t>23, 51</t>
  </si>
  <si>
    <t>5210</t>
  </si>
  <si>
    <t>10</t>
  </si>
  <si>
    <t>3100-3199</t>
  </si>
  <si>
    <t>minus</t>
  </si>
  <si>
    <t>1971, 1972</t>
  </si>
  <si>
    <t>Notes:</t>
  </si>
  <si>
    <t>Exclusions: Capital, Debt, Community Service</t>
  </si>
  <si>
    <t>Audited FTE Count Used</t>
  </si>
  <si>
    <t xml:space="preserve">Follow up with any district that fails the MOE calculation to determine if such district had a natural disaster that impacted the base year </t>
  </si>
  <si>
    <t>(first year) numbers.  If they did, work with district to request a waiver of the MOE reduction through the USDOE Secretary.</t>
  </si>
  <si>
    <t>FY 2009-10 and 2010-11 collection:</t>
  </si>
  <si>
    <t>FY2010-2011</t>
  </si>
  <si>
    <t>FY 2010-11 FTE</t>
  </si>
  <si>
    <t>FY11 October FTE Count (minus on-line)- enter line V5</t>
  </si>
  <si>
    <t>FY11 Charter Institute CPP Pupil Count - enter line V20.1</t>
  </si>
  <si>
    <t>FY11 CHARTER INSTITUTE PUPIL COUNT - enter line V19</t>
  </si>
  <si>
    <t>FY11 CHARTER INSTITUTE ONLINE PUPIL COUNT - enter line V20</t>
  </si>
  <si>
    <t>FY2011-2012</t>
  </si>
  <si>
    <t>FY2013-2014, lesser of Expenses or Per Pupil</t>
  </si>
  <si>
    <t>FY 2011-12 FTE</t>
  </si>
  <si>
    <t>FY12 October FTE Count (minus on-line)- enter line V5</t>
  </si>
  <si>
    <t>FY12 CPP Pupil Count - enter line V17</t>
  </si>
  <si>
    <t xml:space="preserve">FY12 On-line Multi-District Pupil Count - enter line V4 </t>
  </si>
  <si>
    <t>FY12 Charter Institute CPP Pupil Count - enter line V20.1</t>
  </si>
  <si>
    <t>FY12 CHARTER INSTITUTE PUPIL COUNT - enter line V19</t>
  </si>
  <si>
    <t>FY12 CHARTER INSTITUTE ONLINE PUPIL COUNT - enter line V20</t>
  </si>
  <si>
    <t>Required Level - 90% FY10-11</t>
  </si>
  <si>
    <t>EdJobs</t>
  </si>
  <si>
    <t>SFSF</t>
  </si>
  <si>
    <t>BOCES</t>
  </si>
  <si>
    <t>**</t>
  </si>
  <si>
    <t>With rounding, meets MOE requirements for FY13-14</t>
  </si>
  <si>
    <t>BRANSON REORGANIZED 82 **</t>
  </si>
  <si>
    <t>AGATE 300 **</t>
  </si>
  <si>
    <t>Waiver granted by USDOE for FY13-14.</t>
  </si>
  <si>
    <t>No waiver granted or requested.</t>
  </si>
  <si>
    <t>Final determinations made for FY13-14.</t>
  </si>
  <si>
    <t>CENTENNIAL R-1</t>
  </si>
  <si>
    <t>RIDGWAY R-2 **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</si>
</sst>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"/>
    <numFmt numFmtId="166" formatCode="#,##0.0_);\(#,##0.0\)"/>
    <numFmt numFmtId="167" formatCode="0.0000%"/>
  </numFmts>
  <fonts count="43">
    <font>
      <sz val="10"/>
      <name val="Arial"/>
      <family val="0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0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0" fontId="0" fillId="0" borderId="16" xfId="0" applyNumberFormat="1" applyFont="1" applyBorder="1" applyAlignment="1">
      <alignment/>
    </xf>
    <xf numFmtId="40" fontId="0" fillId="0" borderId="0" xfId="0" applyNumberFormat="1" applyFont="1" applyFill="1" applyBorder="1" applyAlignment="1">
      <alignment/>
    </xf>
    <xf numFmtId="40" fontId="0" fillId="0" borderId="11" xfId="0" applyNumberFormat="1" applyFont="1" applyBorder="1" applyAlignment="1">
      <alignment/>
    </xf>
    <xf numFmtId="167" fontId="0" fillId="0" borderId="16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18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40" fontId="3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/>
    </xf>
    <xf numFmtId="167" fontId="0" fillId="0" borderId="17" xfId="0" applyNumberFormat="1" applyFont="1" applyBorder="1" applyAlignment="1">
      <alignment/>
    </xf>
    <xf numFmtId="167" fontId="0" fillId="0" borderId="12" xfId="0" applyNumberFormat="1" applyFont="1" applyFill="1" applyBorder="1" applyAlignment="1">
      <alignment/>
    </xf>
    <xf numFmtId="167" fontId="0" fillId="0" borderId="13" xfId="0" applyNumberFormat="1" applyFont="1" applyBorder="1" applyAlignment="1">
      <alignment/>
    </xf>
    <xf numFmtId="40" fontId="0" fillId="0" borderId="17" xfId="0" applyNumberFormat="1" applyFont="1" applyBorder="1" applyAlignment="1">
      <alignment/>
    </xf>
    <xf numFmtId="40" fontId="0" fillId="0" borderId="12" xfId="0" applyNumberFormat="1" applyFont="1" applyFill="1" applyBorder="1" applyAlignment="1">
      <alignment/>
    </xf>
    <xf numFmtId="40" fontId="0" fillId="0" borderId="13" xfId="0" applyNumberFormat="1" applyFont="1" applyBorder="1" applyAlignment="1">
      <alignment/>
    </xf>
    <xf numFmtId="0" fontId="0" fillId="0" borderId="0" xfId="0" applyFont="1" applyAlignment="1">
      <alignment horizontal="right"/>
    </xf>
    <xf numFmtId="40" fontId="3" fillId="0" borderId="22" xfId="0" applyNumberFormat="1" applyFont="1" applyBorder="1" applyAlignment="1">
      <alignment horizontal="center" wrapText="1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 quotePrefix="1">
      <alignment/>
      <protection locked="0"/>
    </xf>
    <xf numFmtId="4" fontId="0" fillId="0" borderId="0" xfId="0" applyNumberFormat="1" applyAlignment="1" applyProtection="1" quotePrefix="1">
      <alignment horizontal="left"/>
      <protection locked="0"/>
    </xf>
    <xf numFmtId="4" fontId="1" fillId="0" borderId="0" xfId="0" applyNumberFormat="1" applyFont="1" applyFill="1" applyBorder="1" applyAlignment="1" applyProtection="1" quotePrefix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6" fontId="0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Alignment="1" quotePrefix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0" fillId="0" borderId="0" xfId="0" applyAlignment="1">
      <alignment wrapText="1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/>
    </xf>
    <xf numFmtId="166" fontId="0" fillId="0" borderId="17" xfId="0" applyNumberFormat="1" applyFont="1" applyBorder="1" applyAlignment="1">
      <alignment/>
    </xf>
    <xf numFmtId="0" fontId="0" fillId="0" borderId="0" xfId="0" applyFont="1" applyAlignment="1" applyProtection="1" quotePrefix="1">
      <alignment horizontal="left"/>
      <protection locked="0"/>
    </xf>
    <xf numFmtId="40" fontId="0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39" fontId="1" fillId="0" borderId="0" xfId="0" applyNumberFormat="1" applyFont="1" applyFill="1" applyBorder="1" applyAlignment="1" applyProtection="1">
      <alignment/>
      <protection/>
    </xf>
    <xf numFmtId="39" fontId="1" fillId="34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.00390625" style="61" bestFit="1" customWidth="1"/>
    <col min="2" max="2" width="43.7109375" style="61" bestFit="1" customWidth="1"/>
    <col min="3" max="3" width="29.8515625" style="61" bestFit="1" customWidth="1"/>
    <col min="4" max="4" width="29.00390625" style="61" bestFit="1" customWidth="1"/>
    <col min="5" max="5" width="9.57421875" style="61" bestFit="1" customWidth="1"/>
    <col min="6" max="16384" width="9.140625" style="61" customWidth="1"/>
  </cols>
  <sheetData>
    <row r="2" spans="2:3" ht="12">
      <c r="B2" s="62" t="s">
        <v>456</v>
      </c>
      <c r="C2" s="62" t="s">
        <v>457</v>
      </c>
    </row>
    <row r="4" ht="12">
      <c r="B4" s="63" t="s">
        <v>479</v>
      </c>
    </row>
    <row r="6" ht="12">
      <c r="B6" s="62" t="s">
        <v>458</v>
      </c>
    </row>
    <row r="8" spans="2:5" ht="12">
      <c r="B8" s="62" t="s">
        <v>459</v>
      </c>
      <c r="C8" s="62" t="s">
        <v>460</v>
      </c>
      <c r="D8" s="62" t="s">
        <v>461</v>
      </c>
      <c r="E8" s="62" t="s">
        <v>462</v>
      </c>
    </row>
    <row r="9" spans="1:5" ht="24">
      <c r="A9" s="62" t="s">
        <v>463</v>
      </c>
      <c r="B9" s="64" t="s">
        <v>464</v>
      </c>
      <c r="C9" s="65" t="s">
        <v>465</v>
      </c>
      <c r="D9" s="61" t="s">
        <v>466</v>
      </c>
      <c r="E9" s="61" t="s">
        <v>467</v>
      </c>
    </row>
    <row r="10" spans="1:4" ht="12">
      <c r="A10" s="62" t="s">
        <v>463</v>
      </c>
      <c r="B10" s="61" t="s">
        <v>468</v>
      </c>
      <c r="C10" s="66"/>
      <c r="D10" s="66" t="s">
        <v>469</v>
      </c>
    </row>
    <row r="11" spans="1:5" ht="12">
      <c r="A11" s="62" t="s">
        <v>463</v>
      </c>
      <c r="B11" s="66" t="s">
        <v>470</v>
      </c>
      <c r="C11" s="61" t="s">
        <v>471</v>
      </c>
      <c r="D11" s="61" t="s">
        <v>466</v>
      </c>
      <c r="E11" s="61" t="s">
        <v>467</v>
      </c>
    </row>
    <row r="12" spans="1:5" ht="12">
      <c r="A12" s="62" t="s">
        <v>472</v>
      </c>
      <c r="B12" s="66" t="s">
        <v>470</v>
      </c>
      <c r="D12" s="67" t="s">
        <v>473</v>
      </c>
      <c r="E12" s="61" t="s">
        <v>467</v>
      </c>
    </row>
    <row r="18" ht="12">
      <c r="B18" s="61" t="s">
        <v>474</v>
      </c>
    </row>
    <row r="19" ht="12">
      <c r="B19" s="61" t="s">
        <v>475</v>
      </c>
    </row>
    <row r="21" ht="12">
      <c r="B21" s="61" t="s">
        <v>476</v>
      </c>
    </row>
    <row r="24" ht="12">
      <c r="B24" s="67" t="s">
        <v>477</v>
      </c>
    </row>
    <row r="25" ht="12">
      <c r="B25" s="68" t="s">
        <v>478</v>
      </c>
    </row>
    <row r="26" ht="12">
      <c r="B26" s="6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7"/>
  <sheetViews>
    <sheetView tabSelected="1" zoomScale="90" zoomScaleNormal="9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"/>
    </sheetView>
  </sheetViews>
  <sheetFormatPr defaultColWidth="9.140625" defaultRowHeight="12.75"/>
  <cols>
    <col min="1" max="1" width="11.7109375" style="6" customWidth="1"/>
    <col min="2" max="2" width="16.7109375" style="6" customWidth="1"/>
    <col min="3" max="3" width="34.00390625" style="6" customWidth="1"/>
    <col min="4" max="4" width="11.28125" style="6" customWidth="1"/>
    <col min="5" max="5" width="4.7109375" style="15" customWidth="1"/>
    <col min="6" max="6" width="17.00390625" style="6" customWidth="1"/>
    <col min="7" max="7" width="4.7109375" style="15" customWidth="1"/>
    <col min="8" max="8" width="13.421875" style="6" customWidth="1"/>
    <col min="9" max="9" width="5.8515625" style="15" customWidth="1"/>
    <col min="10" max="10" width="11.28125" style="6" customWidth="1"/>
    <col min="11" max="11" width="4.7109375" style="15" customWidth="1"/>
    <col min="12" max="12" width="17.00390625" style="6" customWidth="1"/>
    <col min="13" max="13" width="4.7109375" style="15" customWidth="1"/>
    <col min="14" max="14" width="13.421875" style="6" customWidth="1"/>
    <col min="15" max="15" width="4.7109375" style="15" customWidth="1"/>
    <col min="16" max="16" width="15.8515625" style="6" customWidth="1"/>
    <col min="17" max="17" width="4.7109375" style="15" customWidth="1"/>
    <col min="18" max="18" width="13.421875" style="6" customWidth="1"/>
    <col min="19" max="19" width="4.7109375" style="15" customWidth="1"/>
    <col min="20" max="20" width="16.140625" style="22" bestFit="1" customWidth="1"/>
    <col min="21" max="21" width="4.7109375" style="16" customWidth="1"/>
    <col min="22" max="22" width="14.28125" style="22" customWidth="1"/>
    <col min="23" max="23" width="4.00390625" style="15" customWidth="1"/>
    <col min="24" max="24" width="14.00390625" style="22" bestFit="1" customWidth="1"/>
    <col min="25" max="25" width="7.00390625" style="16" customWidth="1"/>
    <col min="26" max="26" width="15.7109375" style="22" customWidth="1"/>
    <col min="27" max="27" width="5.57421875" style="6" customWidth="1"/>
    <col min="28" max="28" width="15.7109375" style="6" customWidth="1"/>
    <col min="29" max="29" width="3.28125" style="6" customWidth="1"/>
    <col min="30" max="16384" width="9.140625" style="6" customWidth="1"/>
  </cols>
  <sheetData>
    <row r="1" spans="4:28" ht="12.75">
      <c r="D1" s="80" t="s">
        <v>480</v>
      </c>
      <c r="E1" s="81"/>
      <c r="F1" s="81"/>
      <c r="G1" s="81"/>
      <c r="H1" s="82"/>
      <c r="J1" s="80" t="s">
        <v>486</v>
      </c>
      <c r="K1" s="81"/>
      <c r="L1" s="81"/>
      <c r="M1" s="81"/>
      <c r="N1" s="82"/>
      <c r="P1" s="80" t="s">
        <v>495</v>
      </c>
      <c r="Q1" s="81"/>
      <c r="R1" s="82"/>
      <c r="T1" s="80" t="s">
        <v>444</v>
      </c>
      <c r="U1" s="81"/>
      <c r="V1" s="82"/>
      <c r="X1" s="80" t="s">
        <v>445</v>
      </c>
      <c r="Y1" s="81"/>
      <c r="Z1" s="82"/>
      <c r="AA1" s="9"/>
      <c r="AB1" s="37" t="s">
        <v>446</v>
      </c>
    </row>
    <row r="2" spans="1:28" ht="51">
      <c r="A2" s="12" t="s">
        <v>201</v>
      </c>
      <c r="B2" s="13" t="s">
        <v>202</v>
      </c>
      <c r="C2" s="13" t="s">
        <v>203</v>
      </c>
      <c r="D2" s="23" t="s">
        <v>443</v>
      </c>
      <c r="E2" s="24"/>
      <c r="F2" s="25" t="s">
        <v>441</v>
      </c>
      <c r="G2" s="24"/>
      <c r="H2" s="26" t="s">
        <v>442</v>
      </c>
      <c r="J2" s="23" t="s">
        <v>443</v>
      </c>
      <c r="K2" s="24"/>
      <c r="L2" s="25" t="s">
        <v>441</v>
      </c>
      <c r="M2" s="24"/>
      <c r="N2" s="26" t="s">
        <v>442</v>
      </c>
      <c r="O2" s="14"/>
      <c r="P2" s="23" t="s">
        <v>441</v>
      </c>
      <c r="Q2" s="24"/>
      <c r="R2" s="26" t="s">
        <v>442</v>
      </c>
      <c r="S2" s="14"/>
      <c r="T2" s="23" t="s">
        <v>441</v>
      </c>
      <c r="U2" s="24"/>
      <c r="V2" s="26" t="s">
        <v>442</v>
      </c>
      <c r="X2" s="23" t="s">
        <v>441</v>
      </c>
      <c r="Y2" s="24"/>
      <c r="Z2" s="26" t="s">
        <v>442</v>
      </c>
      <c r="AA2" s="9"/>
      <c r="AB2" s="46" t="s">
        <v>487</v>
      </c>
    </row>
    <row r="3" spans="1:29" ht="12.75">
      <c r="A3" s="4" t="s">
        <v>2</v>
      </c>
      <c r="B3" s="5" t="s">
        <v>204</v>
      </c>
      <c r="C3" s="5" t="s">
        <v>205</v>
      </c>
      <c r="D3" s="60">
        <v>7149.5</v>
      </c>
      <c r="E3" s="16"/>
      <c r="F3" s="17">
        <v>54723576.22</v>
      </c>
      <c r="G3" s="16"/>
      <c r="H3" s="18">
        <f>F3/D3</f>
        <v>7654.182281278411</v>
      </c>
      <c r="J3" s="60">
        <v>7277</v>
      </c>
      <c r="K3" s="16"/>
      <c r="L3" s="17">
        <v>54680537.53</v>
      </c>
      <c r="M3" s="16"/>
      <c r="N3" s="18">
        <f>L3/J3</f>
        <v>7514.159341761715</v>
      </c>
      <c r="P3" s="27">
        <f aca="true" t="shared" si="0" ref="P3:P34">+F3*0.9</f>
        <v>49251218.598</v>
      </c>
      <c r="Q3" s="16"/>
      <c r="R3" s="18">
        <f aca="true" t="shared" si="1" ref="R3:R34">+H3*0.9</f>
        <v>6888.76405315057</v>
      </c>
      <c r="T3" s="29">
        <f aca="true" t="shared" si="2" ref="T3:T34">IF(+L3-P3&gt;0,0,+L3-P3)</f>
        <v>0</v>
      </c>
      <c r="U3" s="30"/>
      <c r="V3" s="31">
        <f aca="true" t="shared" si="3" ref="V3:V34">IF(+N3-R3&gt;0,0,+N3-R3)</f>
        <v>0</v>
      </c>
      <c r="X3" s="32">
        <f>IF(T3=0,0,+T3/P3)</f>
        <v>0</v>
      </c>
      <c r="Y3" s="33"/>
      <c r="Z3" s="34">
        <f>IF(V3=0,0,+V3/R3)</f>
        <v>0</v>
      </c>
      <c r="AA3" s="10"/>
      <c r="AB3" s="36">
        <f>IF(X3=0,0,(IF(Z3=0,0,(IF(X3&gt;Z3,X3,Z3)))))</f>
        <v>0</v>
      </c>
      <c r="AC3" s="10"/>
    </row>
    <row r="4" spans="1:29" ht="12.75">
      <c r="A4" s="4" t="s">
        <v>3</v>
      </c>
      <c r="B4" s="5" t="s">
        <v>204</v>
      </c>
      <c r="C4" s="5" t="s">
        <v>206</v>
      </c>
      <c r="D4" s="60">
        <v>39925.5</v>
      </c>
      <c r="E4" s="16"/>
      <c r="F4" s="17">
        <v>317126013.11</v>
      </c>
      <c r="G4" s="16"/>
      <c r="H4" s="18">
        <f aca="true" t="shared" si="4" ref="H4:H67">F4/D4</f>
        <v>7942.944061063731</v>
      </c>
      <c r="J4" s="60">
        <v>40841</v>
      </c>
      <c r="K4" s="16"/>
      <c r="L4" s="17">
        <v>315663338.17</v>
      </c>
      <c r="M4" s="16"/>
      <c r="N4" s="18">
        <f aca="true" t="shared" si="5" ref="N4:N67">L4/J4</f>
        <v>7729.079556573052</v>
      </c>
      <c r="P4" s="27">
        <f t="shared" si="0"/>
        <v>285413411.799</v>
      </c>
      <c r="Q4" s="16"/>
      <c r="R4" s="18">
        <f t="shared" si="1"/>
        <v>7148.6496549573585</v>
      </c>
      <c r="T4" s="29">
        <f t="shared" si="2"/>
        <v>0</v>
      </c>
      <c r="U4" s="30"/>
      <c r="V4" s="31">
        <f t="shared" si="3"/>
        <v>0</v>
      </c>
      <c r="X4" s="32">
        <f aca="true" t="shared" si="6" ref="X4:X67">IF(T4=0,0,+T4/P4)</f>
        <v>0</v>
      </c>
      <c r="Y4" s="33"/>
      <c r="Z4" s="35">
        <f aca="true" t="shared" si="7" ref="Z4:Z67">IF(V4=0,0,+V4/R4)</f>
        <v>0</v>
      </c>
      <c r="AA4" s="10"/>
      <c r="AB4" s="36">
        <f aca="true" t="shared" si="8" ref="AB4:AB67">IF(X4=0,0,(IF(Z4=0,0,(IF(X4&gt;Z4,X4,Z4)))))</f>
        <v>0</v>
      </c>
      <c r="AC4" s="10"/>
    </row>
    <row r="5" spans="1:29" ht="12.75">
      <c r="A5" s="4" t="s">
        <v>4</v>
      </c>
      <c r="B5" s="5" t="s">
        <v>204</v>
      </c>
      <c r="C5" s="5" t="s">
        <v>207</v>
      </c>
      <c r="D5" s="60">
        <v>6969.5</v>
      </c>
      <c r="E5" s="16"/>
      <c r="F5" s="17">
        <v>55886110.36000001</v>
      </c>
      <c r="G5" s="16"/>
      <c r="H5" s="18">
        <f t="shared" si="4"/>
        <v>8018.6685357629685</v>
      </c>
      <c r="J5" s="60">
        <v>6708.5</v>
      </c>
      <c r="K5" s="16"/>
      <c r="L5" s="17">
        <v>58104866.63999999</v>
      </c>
      <c r="M5" s="16"/>
      <c r="N5" s="18">
        <f t="shared" si="5"/>
        <v>8661.379837519564</v>
      </c>
      <c r="P5" s="27">
        <f t="shared" si="0"/>
        <v>50297499.32400001</v>
      </c>
      <c r="Q5" s="16"/>
      <c r="R5" s="18">
        <f t="shared" si="1"/>
        <v>7216.801682186672</v>
      </c>
      <c r="T5" s="29">
        <f t="shared" si="2"/>
        <v>0</v>
      </c>
      <c r="U5" s="30"/>
      <c r="V5" s="31">
        <f t="shared" si="3"/>
        <v>0</v>
      </c>
      <c r="X5" s="32">
        <f t="shared" si="6"/>
        <v>0</v>
      </c>
      <c r="Y5" s="33"/>
      <c r="Z5" s="35">
        <f t="shared" si="7"/>
        <v>0</v>
      </c>
      <c r="AA5" s="10"/>
      <c r="AB5" s="36">
        <f t="shared" si="8"/>
        <v>0</v>
      </c>
      <c r="AC5" s="10"/>
    </row>
    <row r="6" spans="1:29" ht="12.75">
      <c r="A6" s="4" t="s">
        <v>5</v>
      </c>
      <c r="B6" s="5" t="s">
        <v>204</v>
      </c>
      <c r="C6" s="5" t="s">
        <v>208</v>
      </c>
      <c r="D6" s="60">
        <v>14119.5</v>
      </c>
      <c r="E6" s="16"/>
      <c r="F6" s="17">
        <v>98618793.9</v>
      </c>
      <c r="G6" s="16"/>
      <c r="H6" s="18">
        <f t="shared" si="4"/>
        <v>6984.5811749707855</v>
      </c>
      <c r="J6" s="60">
        <v>14713.5</v>
      </c>
      <c r="K6" s="16"/>
      <c r="L6" s="17">
        <v>99634603.35</v>
      </c>
      <c r="M6" s="16"/>
      <c r="N6" s="18">
        <f t="shared" si="5"/>
        <v>6771.645315526557</v>
      </c>
      <c r="P6" s="27">
        <f t="shared" si="0"/>
        <v>88756914.51</v>
      </c>
      <c r="Q6" s="16"/>
      <c r="R6" s="18">
        <f t="shared" si="1"/>
        <v>6286.123057473707</v>
      </c>
      <c r="T6" s="29">
        <f t="shared" si="2"/>
        <v>0</v>
      </c>
      <c r="U6" s="30"/>
      <c r="V6" s="31">
        <f t="shared" si="3"/>
        <v>0</v>
      </c>
      <c r="X6" s="32">
        <f t="shared" si="6"/>
        <v>0</v>
      </c>
      <c r="Y6" s="33"/>
      <c r="Z6" s="35">
        <f t="shared" si="7"/>
        <v>0</v>
      </c>
      <c r="AA6" s="10"/>
      <c r="AB6" s="36">
        <f t="shared" si="8"/>
        <v>0</v>
      </c>
      <c r="AC6" s="10"/>
    </row>
    <row r="7" spans="1:29" ht="12.75">
      <c r="A7" s="4" t="s">
        <v>6</v>
      </c>
      <c r="B7" s="5" t="s">
        <v>204</v>
      </c>
      <c r="C7" s="5" t="s">
        <v>209</v>
      </c>
      <c r="D7" s="60">
        <v>1064</v>
      </c>
      <c r="E7" s="16"/>
      <c r="F7" s="17">
        <v>7532823.330000001</v>
      </c>
      <c r="G7" s="16"/>
      <c r="H7" s="18">
        <f t="shared" si="4"/>
        <v>7079.721174812031</v>
      </c>
      <c r="J7" s="60">
        <v>1004.5</v>
      </c>
      <c r="K7" s="16"/>
      <c r="L7" s="17">
        <v>7565163.91</v>
      </c>
      <c r="M7" s="16"/>
      <c r="N7" s="18">
        <f t="shared" si="5"/>
        <v>7531.273180686909</v>
      </c>
      <c r="P7" s="27">
        <f t="shared" si="0"/>
        <v>6779540.997000001</v>
      </c>
      <c r="Q7" s="16"/>
      <c r="R7" s="18">
        <f t="shared" si="1"/>
        <v>6371.749057330828</v>
      </c>
      <c r="T7" s="29">
        <f t="shared" si="2"/>
        <v>0</v>
      </c>
      <c r="U7" s="30"/>
      <c r="V7" s="31">
        <f t="shared" si="3"/>
        <v>0</v>
      </c>
      <c r="X7" s="32">
        <f t="shared" si="6"/>
        <v>0</v>
      </c>
      <c r="Y7" s="33"/>
      <c r="Z7" s="35">
        <f t="shared" si="7"/>
        <v>0</v>
      </c>
      <c r="AA7" s="10"/>
      <c r="AB7" s="36">
        <f t="shared" si="8"/>
        <v>0</v>
      </c>
      <c r="AC7" s="10"/>
    </row>
    <row r="8" spans="1:29" ht="12.75">
      <c r="A8" s="4" t="s">
        <v>7</v>
      </c>
      <c r="B8" s="5" t="s">
        <v>204</v>
      </c>
      <c r="C8" s="5" t="s">
        <v>210</v>
      </c>
      <c r="D8" s="60">
        <v>949</v>
      </c>
      <c r="E8" s="16"/>
      <c r="F8" s="17">
        <v>6958015.76</v>
      </c>
      <c r="G8" s="16"/>
      <c r="H8" s="18">
        <f t="shared" si="4"/>
        <v>7331.944952581664</v>
      </c>
      <c r="J8" s="60">
        <v>937</v>
      </c>
      <c r="K8" s="16"/>
      <c r="L8" s="17">
        <v>7022758.2</v>
      </c>
      <c r="M8" s="16"/>
      <c r="N8" s="18">
        <f t="shared" si="5"/>
        <v>7494.939381003202</v>
      </c>
      <c r="P8" s="27">
        <f t="shared" si="0"/>
        <v>6262214.184</v>
      </c>
      <c r="Q8" s="16"/>
      <c r="R8" s="18">
        <f t="shared" si="1"/>
        <v>6598.750457323498</v>
      </c>
      <c r="T8" s="29">
        <f t="shared" si="2"/>
        <v>0</v>
      </c>
      <c r="U8" s="30"/>
      <c r="V8" s="31">
        <f t="shared" si="3"/>
        <v>0</v>
      </c>
      <c r="X8" s="32">
        <f t="shared" si="6"/>
        <v>0</v>
      </c>
      <c r="Y8" s="33"/>
      <c r="Z8" s="35">
        <f t="shared" si="7"/>
        <v>0</v>
      </c>
      <c r="AA8" s="10"/>
      <c r="AB8" s="36">
        <f t="shared" si="8"/>
        <v>0</v>
      </c>
      <c r="AC8" s="10"/>
    </row>
    <row r="9" spans="1:29" ht="12.75">
      <c r="A9" s="4" t="s">
        <v>8</v>
      </c>
      <c r="B9" s="5" t="s">
        <v>204</v>
      </c>
      <c r="C9" s="5" t="s">
        <v>211</v>
      </c>
      <c r="D9" s="60">
        <v>9450</v>
      </c>
      <c r="E9" s="16"/>
      <c r="F9" s="17">
        <v>76945220.14999999</v>
      </c>
      <c r="G9" s="16"/>
      <c r="H9" s="18">
        <f t="shared" si="4"/>
        <v>8142.351338624338</v>
      </c>
      <c r="J9" s="60">
        <v>9477.5</v>
      </c>
      <c r="K9" s="16"/>
      <c r="L9" s="17">
        <v>75770159.74</v>
      </c>
      <c r="M9" s="16"/>
      <c r="N9" s="18">
        <f t="shared" si="5"/>
        <v>7994.741201793721</v>
      </c>
      <c r="P9" s="27">
        <f t="shared" si="0"/>
        <v>69250698.13499999</v>
      </c>
      <c r="Q9" s="16"/>
      <c r="R9" s="18">
        <f t="shared" si="1"/>
        <v>7328.116204761904</v>
      </c>
      <c r="T9" s="29">
        <f t="shared" si="2"/>
        <v>0</v>
      </c>
      <c r="U9" s="30"/>
      <c r="V9" s="31">
        <f t="shared" si="3"/>
        <v>0</v>
      </c>
      <c r="X9" s="32">
        <f t="shared" si="6"/>
        <v>0</v>
      </c>
      <c r="Y9" s="33"/>
      <c r="Z9" s="35">
        <f t="shared" si="7"/>
        <v>0</v>
      </c>
      <c r="AA9" s="10"/>
      <c r="AB9" s="36">
        <f t="shared" si="8"/>
        <v>0</v>
      </c>
      <c r="AC9" s="10"/>
    </row>
    <row r="10" spans="1:29" ht="12.75">
      <c r="A10" s="4" t="s">
        <v>9</v>
      </c>
      <c r="B10" s="5" t="s">
        <v>212</v>
      </c>
      <c r="C10" s="5" t="s">
        <v>213</v>
      </c>
      <c r="D10" s="60">
        <v>2055</v>
      </c>
      <c r="E10" s="16"/>
      <c r="F10" s="17">
        <v>13621537.23</v>
      </c>
      <c r="G10" s="16"/>
      <c r="H10" s="18">
        <f t="shared" si="4"/>
        <v>6628.4852700729925</v>
      </c>
      <c r="J10" s="60">
        <v>2081</v>
      </c>
      <c r="K10" s="16"/>
      <c r="L10" s="17">
        <v>13047370.45</v>
      </c>
      <c r="M10" s="16"/>
      <c r="N10" s="18">
        <f t="shared" si="5"/>
        <v>6269.7599471407975</v>
      </c>
      <c r="P10" s="27">
        <f t="shared" si="0"/>
        <v>12259383.507000001</v>
      </c>
      <c r="Q10" s="16"/>
      <c r="R10" s="18">
        <f t="shared" si="1"/>
        <v>5965.636743065694</v>
      </c>
      <c r="T10" s="29">
        <f t="shared" si="2"/>
        <v>0</v>
      </c>
      <c r="U10" s="30"/>
      <c r="V10" s="31">
        <f t="shared" si="3"/>
        <v>0</v>
      </c>
      <c r="X10" s="32">
        <f t="shared" si="6"/>
        <v>0</v>
      </c>
      <c r="Y10" s="33"/>
      <c r="Z10" s="35">
        <f t="shared" si="7"/>
        <v>0</v>
      </c>
      <c r="AA10" s="10"/>
      <c r="AB10" s="36">
        <f t="shared" si="8"/>
        <v>0</v>
      </c>
      <c r="AC10" s="10"/>
    </row>
    <row r="11" spans="1:29" ht="12.75">
      <c r="A11" s="4" t="s">
        <v>10</v>
      </c>
      <c r="B11" s="5" t="s">
        <v>212</v>
      </c>
      <c r="C11" s="5" t="s">
        <v>214</v>
      </c>
      <c r="D11" s="60">
        <v>293.5</v>
      </c>
      <c r="E11" s="16"/>
      <c r="F11" s="17">
        <v>2939230.43</v>
      </c>
      <c r="G11" s="16"/>
      <c r="H11" s="18">
        <f t="shared" si="4"/>
        <v>10014.413730834754</v>
      </c>
      <c r="J11" s="60">
        <v>285.5</v>
      </c>
      <c r="K11" s="16"/>
      <c r="L11" s="17">
        <v>2872349.43</v>
      </c>
      <c r="M11" s="16"/>
      <c r="N11" s="18">
        <f t="shared" si="5"/>
        <v>10060.768581436078</v>
      </c>
      <c r="P11" s="27">
        <f t="shared" si="0"/>
        <v>2645307.387</v>
      </c>
      <c r="Q11" s="16"/>
      <c r="R11" s="18">
        <f t="shared" si="1"/>
        <v>9012.97235775128</v>
      </c>
      <c r="T11" s="29">
        <f t="shared" si="2"/>
        <v>0</v>
      </c>
      <c r="U11" s="30"/>
      <c r="V11" s="31">
        <f t="shared" si="3"/>
        <v>0</v>
      </c>
      <c r="X11" s="32">
        <f t="shared" si="6"/>
        <v>0</v>
      </c>
      <c r="Y11" s="33"/>
      <c r="Z11" s="35">
        <f t="shared" si="7"/>
        <v>0</v>
      </c>
      <c r="AA11" s="10"/>
      <c r="AB11" s="36">
        <f t="shared" si="8"/>
        <v>0</v>
      </c>
      <c r="AC11" s="10"/>
    </row>
    <row r="12" spans="1:29" ht="12.75">
      <c r="A12" s="4" t="s">
        <v>11</v>
      </c>
      <c r="B12" s="5" t="s">
        <v>215</v>
      </c>
      <c r="C12" s="5" t="s">
        <v>216</v>
      </c>
      <c r="D12" s="60">
        <v>2733</v>
      </c>
      <c r="E12" s="16"/>
      <c r="F12" s="17">
        <v>26436209.48</v>
      </c>
      <c r="G12" s="16"/>
      <c r="H12" s="18">
        <f t="shared" si="4"/>
        <v>9672.963585803147</v>
      </c>
      <c r="J12" s="60">
        <v>2713</v>
      </c>
      <c r="K12" s="16"/>
      <c r="L12" s="17">
        <v>25211817.83</v>
      </c>
      <c r="M12" s="16"/>
      <c r="N12" s="18">
        <f t="shared" si="5"/>
        <v>9292.966395134537</v>
      </c>
      <c r="P12" s="27">
        <f t="shared" si="0"/>
        <v>23792588.532</v>
      </c>
      <c r="Q12" s="16"/>
      <c r="R12" s="18">
        <f t="shared" si="1"/>
        <v>8705.667227222833</v>
      </c>
      <c r="T12" s="29">
        <f t="shared" si="2"/>
        <v>0</v>
      </c>
      <c r="U12" s="30"/>
      <c r="V12" s="31">
        <f t="shared" si="3"/>
        <v>0</v>
      </c>
      <c r="X12" s="32">
        <f t="shared" si="6"/>
        <v>0</v>
      </c>
      <c r="Y12" s="33"/>
      <c r="Z12" s="35">
        <f t="shared" si="7"/>
        <v>0</v>
      </c>
      <c r="AA12" s="10"/>
      <c r="AB12" s="36">
        <f t="shared" si="8"/>
        <v>0</v>
      </c>
      <c r="AC12" s="10"/>
    </row>
    <row r="13" spans="1:29" ht="12.75">
      <c r="A13" s="4" t="s">
        <v>12</v>
      </c>
      <c r="B13" s="5" t="s">
        <v>215</v>
      </c>
      <c r="C13" s="5" t="s">
        <v>217</v>
      </c>
      <c r="D13" s="60">
        <v>1486</v>
      </c>
      <c r="E13" s="16"/>
      <c r="F13" s="17">
        <v>13522344.440000001</v>
      </c>
      <c r="G13" s="16"/>
      <c r="H13" s="18">
        <f t="shared" si="4"/>
        <v>9099.828021534322</v>
      </c>
      <c r="J13" s="60">
        <v>1476</v>
      </c>
      <c r="K13" s="16"/>
      <c r="L13" s="17">
        <v>13890125.52</v>
      </c>
      <c r="M13" s="16"/>
      <c r="N13" s="18">
        <f t="shared" si="5"/>
        <v>9410.654146341463</v>
      </c>
      <c r="P13" s="27">
        <f t="shared" si="0"/>
        <v>12170109.996000001</v>
      </c>
      <c r="Q13" s="16"/>
      <c r="R13" s="18">
        <f t="shared" si="1"/>
        <v>8189.84521938089</v>
      </c>
      <c r="T13" s="29">
        <f t="shared" si="2"/>
        <v>0</v>
      </c>
      <c r="U13" s="30"/>
      <c r="V13" s="31">
        <f t="shared" si="3"/>
        <v>0</v>
      </c>
      <c r="X13" s="32">
        <f t="shared" si="6"/>
        <v>0</v>
      </c>
      <c r="Y13" s="33"/>
      <c r="Z13" s="35">
        <f t="shared" si="7"/>
        <v>0</v>
      </c>
      <c r="AA13" s="10"/>
      <c r="AB13" s="36">
        <f t="shared" si="8"/>
        <v>0</v>
      </c>
      <c r="AC13" s="10"/>
    </row>
    <row r="14" spans="1:29" ht="12.75">
      <c r="A14" s="4" t="s">
        <v>13</v>
      </c>
      <c r="B14" s="5" t="s">
        <v>215</v>
      </c>
      <c r="C14" s="5" t="s">
        <v>218</v>
      </c>
      <c r="D14" s="60">
        <v>49102</v>
      </c>
      <c r="E14" s="16"/>
      <c r="F14" s="17">
        <v>421729054.72999996</v>
      </c>
      <c r="G14" s="16"/>
      <c r="H14" s="18">
        <f t="shared" si="4"/>
        <v>8588.836599934828</v>
      </c>
      <c r="J14" s="60">
        <v>49486.5</v>
      </c>
      <c r="K14" s="16"/>
      <c r="L14" s="17">
        <v>426321396.83</v>
      </c>
      <c r="M14" s="16"/>
      <c r="N14" s="18">
        <f t="shared" si="5"/>
        <v>8614.90299031049</v>
      </c>
      <c r="P14" s="27">
        <f t="shared" si="0"/>
        <v>379556149.25699997</v>
      </c>
      <c r="Q14" s="16"/>
      <c r="R14" s="18">
        <f t="shared" si="1"/>
        <v>7729.952939941345</v>
      </c>
      <c r="T14" s="29">
        <f t="shared" si="2"/>
        <v>0</v>
      </c>
      <c r="U14" s="30"/>
      <c r="V14" s="31">
        <f t="shared" si="3"/>
        <v>0</v>
      </c>
      <c r="X14" s="32">
        <f t="shared" si="6"/>
        <v>0</v>
      </c>
      <c r="Y14" s="33"/>
      <c r="Z14" s="35">
        <f t="shared" si="7"/>
        <v>0</v>
      </c>
      <c r="AA14" s="10"/>
      <c r="AB14" s="36">
        <f t="shared" si="8"/>
        <v>0</v>
      </c>
      <c r="AC14" s="10"/>
    </row>
    <row r="15" spans="1:29" ht="12.75">
      <c r="A15" s="4" t="s">
        <v>14</v>
      </c>
      <c r="B15" s="5" t="s">
        <v>215</v>
      </c>
      <c r="C15" s="5" t="s">
        <v>219</v>
      </c>
      <c r="D15" s="60">
        <v>14840</v>
      </c>
      <c r="E15" s="16"/>
      <c r="F15" s="17">
        <v>123099531.69</v>
      </c>
      <c r="G15" s="16"/>
      <c r="H15" s="18">
        <f t="shared" si="4"/>
        <v>8295.116690700808</v>
      </c>
      <c r="J15" s="60">
        <v>14667</v>
      </c>
      <c r="K15" s="16"/>
      <c r="L15" s="17">
        <v>127661742.51</v>
      </c>
      <c r="M15" s="16"/>
      <c r="N15" s="18">
        <f t="shared" si="5"/>
        <v>8704.011898138679</v>
      </c>
      <c r="P15" s="27">
        <f t="shared" si="0"/>
        <v>110789578.521</v>
      </c>
      <c r="Q15" s="16"/>
      <c r="R15" s="18">
        <f t="shared" si="1"/>
        <v>7465.605021630728</v>
      </c>
      <c r="T15" s="29">
        <f t="shared" si="2"/>
        <v>0</v>
      </c>
      <c r="U15" s="30"/>
      <c r="V15" s="31">
        <f t="shared" si="3"/>
        <v>0</v>
      </c>
      <c r="X15" s="32">
        <f t="shared" si="6"/>
        <v>0</v>
      </c>
      <c r="Y15" s="33"/>
      <c r="Z15" s="35">
        <f t="shared" si="7"/>
        <v>0</v>
      </c>
      <c r="AA15" s="10"/>
      <c r="AB15" s="36">
        <f t="shared" si="8"/>
        <v>0</v>
      </c>
      <c r="AC15" s="10"/>
    </row>
    <row r="16" spans="1:29" ht="12.75">
      <c r="A16" s="4" t="s">
        <v>15</v>
      </c>
      <c r="B16" s="5" t="s">
        <v>215</v>
      </c>
      <c r="C16" s="5" t="s">
        <v>220</v>
      </c>
      <c r="D16" s="60">
        <v>152</v>
      </c>
      <c r="E16" s="16"/>
      <c r="F16" s="17">
        <v>2005635.4400000002</v>
      </c>
      <c r="G16" s="16"/>
      <c r="H16" s="18">
        <f t="shared" si="4"/>
        <v>13194.970000000001</v>
      </c>
      <c r="J16" s="60">
        <v>156.5</v>
      </c>
      <c r="K16" s="16"/>
      <c r="L16" s="17">
        <v>2050648.7</v>
      </c>
      <c r="M16" s="16"/>
      <c r="N16" s="18">
        <f t="shared" si="5"/>
        <v>13103.186581469648</v>
      </c>
      <c r="P16" s="27">
        <f t="shared" si="0"/>
        <v>1805071.8960000002</v>
      </c>
      <c r="Q16" s="16"/>
      <c r="R16" s="18">
        <f t="shared" si="1"/>
        <v>11875.473000000002</v>
      </c>
      <c r="T16" s="29">
        <f t="shared" si="2"/>
        <v>0</v>
      </c>
      <c r="U16" s="30"/>
      <c r="V16" s="31">
        <f t="shared" si="3"/>
        <v>0</v>
      </c>
      <c r="X16" s="32">
        <f t="shared" si="6"/>
        <v>0</v>
      </c>
      <c r="Y16" s="33"/>
      <c r="Z16" s="35">
        <f t="shared" si="7"/>
        <v>0</v>
      </c>
      <c r="AA16" s="10"/>
      <c r="AB16" s="36">
        <f t="shared" si="8"/>
        <v>0</v>
      </c>
      <c r="AC16" s="10"/>
    </row>
    <row r="17" spans="1:29" ht="12.75">
      <c r="A17" s="4" t="s">
        <v>16</v>
      </c>
      <c r="B17" s="5" t="s">
        <v>215</v>
      </c>
      <c r="C17" s="5" t="s">
        <v>221</v>
      </c>
      <c r="D17" s="60">
        <v>35212</v>
      </c>
      <c r="E17" s="16"/>
      <c r="F17" s="17">
        <v>294824715.75000006</v>
      </c>
      <c r="G17" s="16"/>
      <c r="H17" s="18">
        <f t="shared" si="4"/>
        <v>8372.847772066343</v>
      </c>
      <c r="J17" s="60">
        <v>36182</v>
      </c>
      <c r="K17" s="16"/>
      <c r="L17" s="17">
        <v>288774844.88</v>
      </c>
      <c r="M17" s="16"/>
      <c r="N17" s="18">
        <f t="shared" si="5"/>
        <v>7981.174199325631</v>
      </c>
      <c r="P17" s="27">
        <f t="shared" si="0"/>
        <v>265342244.17500007</v>
      </c>
      <c r="Q17" s="16"/>
      <c r="R17" s="18">
        <f t="shared" si="1"/>
        <v>7535.562994859709</v>
      </c>
      <c r="T17" s="29">
        <f t="shared" si="2"/>
        <v>0</v>
      </c>
      <c r="U17" s="30"/>
      <c r="V17" s="31">
        <f t="shared" si="3"/>
        <v>0</v>
      </c>
      <c r="X17" s="32">
        <f t="shared" si="6"/>
        <v>0</v>
      </c>
      <c r="Y17" s="33"/>
      <c r="Z17" s="35">
        <f t="shared" si="7"/>
        <v>0</v>
      </c>
      <c r="AA17" s="10"/>
      <c r="AB17" s="36">
        <f t="shared" si="8"/>
        <v>0</v>
      </c>
      <c r="AC17" s="10"/>
    </row>
    <row r="18" spans="1:29" ht="12.75">
      <c r="A18" s="4" t="s">
        <v>17</v>
      </c>
      <c r="B18" s="5" t="s">
        <v>215</v>
      </c>
      <c r="C18" s="5" t="s">
        <v>222</v>
      </c>
      <c r="D18" s="60">
        <v>429.5</v>
      </c>
      <c r="E18" s="16"/>
      <c r="F18" s="17">
        <v>3640464.96</v>
      </c>
      <c r="G18" s="16"/>
      <c r="H18" s="18">
        <f t="shared" si="4"/>
        <v>8476.053457508731</v>
      </c>
      <c r="J18" s="60">
        <v>432.5</v>
      </c>
      <c r="K18" s="16"/>
      <c r="L18" s="17">
        <v>3797529.94</v>
      </c>
      <c r="M18" s="16"/>
      <c r="N18" s="18">
        <f t="shared" si="5"/>
        <v>8780.416046242775</v>
      </c>
      <c r="P18" s="27">
        <f t="shared" si="0"/>
        <v>3276418.464</v>
      </c>
      <c r="Q18" s="16"/>
      <c r="R18" s="18">
        <f t="shared" si="1"/>
        <v>7628.448111757858</v>
      </c>
      <c r="T18" s="29">
        <f t="shared" si="2"/>
        <v>0</v>
      </c>
      <c r="U18" s="30"/>
      <c r="V18" s="31">
        <f t="shared" si="3"/>
        <v>0</v>
      </c>
      <c r="X18" s="32">
        <f t="shared" si="6"/>
        <v>0</v>
      </c>
      <c r="Y18" s="33"/>
      <c r="Z18" s="35">
        <f t="shared" si="7"/>
        <v>0</v>
      </c>
      <c r="AA18" s="10"/>
      <c r="AB18" s="36">
        <f t="shared" si="8"/>
        <v>0</v>
      </c>
      <c r="AC18" s="10"/>
    </row>
    <row r="19" spans="1:29" ht="12.75">
      <c r="A19" s="4" t="s">
        <v>18</v>
      </c>
      <c r="B19" s="5" t="s">
        <v>223</v>
      </c>
      <c r="C19" s="5" t="s">
        <v>224</v>
      </c>
      <c r="D19" s="60">
        <v>1469.5</v>
      </c>
      <c r="E19" s="16"/>
      <c r="F19" s="17">
        <v>11872886.3</v>
      </c>
      <c r="G19" s="16"/>
      <c r="H19" s="18">
        <f t="shared" si="4"/>
        <v>8079.5415447431105</v>
      </c>
      <c r="J19" s="60">
        <v>1384</v>
      </c>
      <c r="K19" s="16"/>
      <c r="L19" s="17">
        <v>11885227.040000001</v>
      </c>
      <c r="M19" s="16"/>
      <c r="N19" s="18">
        <f t="shared" si="5"/>
        <v>8587.591791907515</v>
      </c>
      <c r="P19" s="27">
        <f t="shared" si="0"/>
        <v>10685597.670000002</v>
      </c>
      <c r="Q19" s="16"/>
      <c r="R19" s="18">
        <f t="shared" si="1"/>
        <v>7271.5873902688</v>
      </c>
      <c r="T19" s="29">
        <f t="shared" si="2"/>
        <v>0</v>
      </c>
      <c r="U19" s="30"/>
      <c r="V19" s="31">
        <f t="shared" si="3"/>
        <v>0</v>
      </c>
      <c r="X19" s="32">
        <f t="shared" si="6"/>
        <v>0</v>
      </c>
      <c r="Y19" s="33"/>
      <c r="Z19" s="35">
        <f t="shared" si="7"/>
        <v>0</v>
      </c>
      <c r="AA19" s="10"/>
      <c r="AB19" s="36">
        <f t="shared" si="8"/>
        <v>0</v>
      </c>
      <c r="AC19" s="10"/>
    </row>
    <row r="20" spans="1:29" ht="12.75">
      <c r="A20" s="4" t="s">
        <v>19</v>
      </c>
      <c r="B20" s="5" t="s">
        <v>225</v>
      </c>
      <c r="C20" s="5" t="s">
        <v>226</v>
      </c>
      <c r="D20" s="60">
        <v>154.5</v>
      </c>
      <c r="E20" s="16"/>
      <c r="F20" s="17">
        <v>1891170.97</v>
      </c>
      <c r="G20" s="16"/>
      <c r="H20" s="18">
        <f t="shared" si="4"/>
        <v>12240.588802588996</v>
      </c>
      <c r="J20" s="60">
        <v>136</v>
      </c>
      <c r="K20" s="16"/>
      <c r="L20" s="17">
        <v>1842969.13</v>
      </c>
      <c r="M20" s="16"/>
      <c r="N20" s="18">
        <f t="shared" si="5"/>
        <v>13551.243602941177</v>
      </c>
      <c r="P20" s="27">
        <f t="shared" si="0"/>
        <v>1702053.873</v>
      </c>
      <c r="Q20" s="16"/>
      <c r="R20" s="18">
        <f t="shared" si="1"/>
        <v>11016.529922330097</v>
      </c>
      <c r="T20" s="29">
        <f t="shared" si="2"/>
        <v>0</v>
      </c>
      <c r="U20" s="30"/>
      <c r="V20" s="31">
        <f t="shared" si="3"/>
        <v>0</v>
      </c>
      <c r="X20" s="32">
        <f t="shared" si="6"/>
        <v>0</v>
      </c>
      <c r="Y20" s="33"/>
      <c r="Z20" s="35">
        <f t="shared" si="7"/>
        <v>0</v>
      </c>
      <c r="AA20" s="10"/>
      <c r="AB20" s="36">
        <f t="shared" si="8"/>
        <v>0</v>
      </c>
      <c r="AC20" s="10"/>
    </row>
    <row r="21" spans="1:29" ht="12.75">
      <c r="A21" s="4" t="s">
        <v>20</v>
      </c>
      <c r="B21" s="5" t="s">
        <v>225</v>
      </c>
      <c r="C21" s="5" t="s">
        <v>227</v>
      </c>
      <c r="D21" s="60">
        <v>62</v>
      </c>
      <c r="E21" s="16"/>
      <c r="F21" s="17">
        <v>1072708.78</v>
      </c>
      <c r="G21" s="16"/>
      <c r="H21" s="18">
        <f t="shared" si="4"/>
        <v>17301.754516129033</v>
      </c>
      <c r="J21" s="60">
        <v>67</v>
      </c>
      <c r="K21" s="16"/>
      <c r="L21" s="17">
        <v>1085957.94</v>
      </c>
      <c r="M21" s="16"/>
      <c r="N21" s="18">
        <f t="shared" si="5"/>
        <v>16208.327462686566</v>
      </c>
      <c r="P21" s="27">
        <f t="shared" si="0"/>
        <v>965437.902</v>
      </c>
      <c r="Q21" s="16"/>
      <c r="R21" s="18">
        <f t="shared" si="1"/>
        <v>15571.57906451613</v>
      </c>
      <c r="T21" s="29">
        <f t="shared" si="2"/>
        <v>0</v>
      </c>
      <c r="U21" s="30"/>
      <c r="V21" s="31">
        <f t="shared" si="3"/>
        <v>0</v>
      </c>
      <c r="X21" s="32">
        <f t="shared" si="6"/>
        <v>0</v>
      </c>
      <c r="Y21" s="33"/>
      <c r="Z21" s="35">
        <f t="shared" si="7"/>
        <v>0</v>
      </c>
      <c r="AA21" s="10"/>
      <c r="AB21" s="36">
        <f t="shared" si="8"/>
        <v>0</v>
      </c>
      <c r="AC21" s="10"/>
    </row>
    <row r="22" spans="1:29" ht="12.75">
      <c r="A22" s="4" t="s">
        <v>21</v>
      </c>
      <c r="B22" s="5" t="s">
        <v>225</v>
      </c>
      <c r="C22" s="5" t="s">
        <v>228</v>
      </c>
      <c r="D22" s="60">
        <v>263</v>
      </c>
      <c r="E22" s="16"/>
      <c r="F22" s="17">
        <v>2370631.5</v>
      </c>
      <c r="G22" s="16"/>
      <c r="H22" s="18">
        <f t="shared" si="4"/>
        <v>9013.807984790874</v>
      </c>
      <c r="J22" s="60">
        <v>258.5</v>
      </c>
      <c r="K22" s="16"/>
      <c r="L22" s="17">
        <v>2324832.66</v>
      </c>
      <c r="M22" s="16"/>
      <c r="N22" s="18">
        <f t="shared" si="5"/>
        <v>8993.549941972922</v>
      </c>
      <c r="P22" s="27">
        <f t="shared" si="0"/>
        <v>2133568.35</v>
      </c>
      <c r="Q22" s="16"/>
      <c r="R22" s="18">
        <f t="shared" si="1"/>
        <v>8112.4271863117865</v>
      </c>
      <c r="T22" s="29">
        <f t="shared" si="2"/>
        <v>0</v>
      </c>
      <c r="U22" s="30"/>
      <c r="V22" s="31">
        <f t="shared" si="3"/>
        <v>0</v>
      </c>
      <c r="X22" s="32">
        <f t="shared" si="6"/>
        <v>0</v>
      </c>
      <c r="Y22" s="33"/>
      <c r="Z22" s="35">
        <f t="shared" si="7"/>
        <v>0</v>
      </c>
      <c r="AA22" s="10"/>
      <c r="AB22" s="36">
        <f t="shared" si="8"/>
        <v>0</v>
      </c>
      <c r="AC22" s="10"/>
    </row>
    <row r="23" spans="1:29" ht="12.75">
      <c r="A23" s="4" t="s">
        <v>22</v>
      </c>
      <c r="B23" s="5" t="s">
        <v>225</v>
      </c>
      <c r="C23" s="5" t="s">
        <v>229</v>
      </c>
      <c r="D23" s="60">
        <v>348</v>
      </c>
      <c r="E23" s="16"/>
      <c r="F23" s="17">
        <v>2551894.09</v>
      </c>
      <c r="G23" s="16"/>
      <c r="H23" s="18">
        <f t="shared" si="4"/>
        <v>7333.028994252873</v>
      </c>
      <c r="J23" s="60">
        <v>281</v>
      </c>
      <c r="K23" s="16"/>
      <c r="L23" s="17">
        <v>2008726.83</v>
      </c>
      <c r="M23" s="16"/>
      <c r="N23" s="18">
        <f t="shared" si="5"/>
        <v>7148.494056939502</v>
      </c>
      <c r="P23" s="27">
        <f t="shared" si="0"/>
        <v>2296704.681</v>
      </c>
      <c r="Q23" s="16"/>
      <c r="R23" s="18">
        <f t="shared" si="1"/>
        <v>6599.726094827586</v>
      </c>
      <c r="T23" s="29">
        <f t="shared" si="2"/>
        <v>-287977.8509999998</v>
      </c>
      <c r="U23" s="30"/>
      <c r="V23" s="31">
        <f t="shared" si="3"/>
        <v>0</v>
      </c>
      <c r="X23" s="32">
        <f t="shared" si="6"/>
        <v>-0.1253874097886248</v>
      </c>
      <c r="Y23" s="33"/>
      <c r="Z23" s="35">
        <f t="shared" si="7"/>
        <v>0</v>
      </c>
      <c r="AA23" s="10"/>
      <c r="AB23" s="36">
        <f t="shared" si="8"/>
        <v>0</v>
      </c>
      <c r="AC23" s="10"/>
    </row>
    <row r="24" spans="1:29" ht="12.75">
      <c r="A24" s="4" t="s">
        <v>23</v>
      </c>
      <c r="B24" s="5" t="s">
        <v>225</v>
      </c>
      <c r="C24" s="5" t="s">
        <v>230</v>
      </c>
      <c r="D24" s="60">
        <v>47.5</v>
      </c>
      <c r="E24" s="16"/>
      <c r="F24" s="17">
        <v>836938.58</v>
      </c>
      <c r="G24" s="16"/>
      <c r="H24" s="18">
        <f t="shared" si="4"/>
        <v>17619.759578947367</v>
      </c>
      <c r="J24" s="60">
        <v>48.5</v>
      </c>
      <c r="K24" s="16"/>
      <c r="L24" s="17">
        <v>875652.3</v>
      </c>
      <c r="M24" s="16"/>
      <c r="N24" s="18">
        <f t="shared" si="5"/>
        <v>18054.686597938144</v>
      </c>
      <c r="P24" s="27">
        <f t="shared" si="0"/>
        <v>753244.722</v>
      </c>
      <c r="Q24" s="16"/>
      <c r="R24" s="18">
        <f t="shared" si="1"/>
        <v>15857.783621052631</v>
      </c>
      <c r="T24" s="29">
        <f t="shared" si="2"/>
        <v>0</v>
      </c>
      <c r="U24" s="30"/>
      <c r="V24" s="31">
        <f t="shared" si="3"/>
        <v>0</v>
      </c>
      <c r="X24" s="32">
        <f t="shared" si="6"/>
        <v>0</v>
      </c>
      <c r="Y24" s="33"/>
      <c r="Z24" s="35">
        <f t="shared" si="7"/>
        <v>0</v>
      </c>
      <c r="AA24" s="10"/>
      <c r="AB24" s="36">
        <f t="shared" si="8"/>
        <v>0</v>
      </c>
      <c r="AC24" s="10"/>
    </row>
    <row r="25" spans="1:29" ht="12.75">
      <c r="A25" s="4" t="s">
        <v>24</v>
      </c>
      <c r="B25" s="5" t="s">
        <v>231</v>
      </c>
      <c r="C25" s="5" t="s">
        <v>232</v>
      </c>
      <c r="D25" s="60">
        <v>512</v>
      </c>
      <c r="E25" s="16"/>
      <c r="F25" s="17">
        <v>3863166.16</v>
      </c>
      <c r="G25" s="16"/>
      <c r="H25" s="18">
        <f t="shared" si="4"/>
        <v>7545.24640625</v>
      </c>
      <c r="J25" s="60">
        <v>501.5</v>
      </c>
      <c r="K25" s="16"/>
      <c r="L25" s="17">
        <v>3632992.59</v>
      </c>
      <c r="M25" s="16"/>
      <c r="N25" s="18">
        <f t="shared" si="5"/>
        <v>7244.2524227318045</v>
      </c>
      <c r="P25" s="27">
        <f t="shared" si="0"/>
        <v>3476849.544</v>
      </c>
      <c r="Q25" s="16"/>
      <c r="R25" s="18">
        <f t="shared" si="1"/>
        <v>6790.721765625</v>
      </c>
      <c r="T25" s="29">
        <f t="shared" si="2"/>
        <v>0</v>
      </c>
      <c r="U25" s="30"/>
      <c r="V25" s="31">
        <f t="shared" si="3"/>
        <v>0</v>
      </c>
      <c r="X25" s="32">
        <f t="shared" si="6"/>
        <v>0</v>
      </c>
      <c r="Y25" s="33"/>
      <c r="Z25" s="35">
        <f t="shared" si="7"/>
        <v>0</v>
      </c>
      <c r="AA25" s="10"/>
      <c r="AB25" s="36">
        <f t="shared" si="8"/>
        <v>0</v>
      </c>
      <c r="AC25" s="10"/>
    </row>
    <row r="26" spans="1:29" ht="12.75">
      <c r="A26" s="4" t="s">
        <v>25</v>
      </c>
      <c r="B26" s="5" t="s">
        <v>231</v>
      </c>
      <c r="C26" s="5" t="s">
        <v>233</v>
      </c>
      <c r="D26" s="60">
        <v>272.5</v>
      </c>
      <c r="E26" s="16"/>
      <c r="F26" s="17">
        <v>2287515.25</v>
      </c>
      <c r="G26" s="16"/>
      <c r="H26" s="18">
        <f t="shared" si="4"/>
        <v>8394.551376146788</v>
      </c>
      <c r="J26" s="60">
        <v>262.5</v>
      </c>
      <c r="K26" s="16"/>
      <c r="L26" s="17">
        <v>2267141.24</v>
      </c>
      <c r="M26" s="16"/>
      <c r="N26" s="18">
        <f t="shared" si="5"/>
        <v>8636.728533333335</v>
      </c>
      <c r="P26" s="27">
        <f t="shared" si="0"/>
        <v>2058763.725</v>
      </c>
      <c r="Q26" s="16"/>
      <c r="R26" s="18">
        <f t="shared" si="1"/>
        <v>7555.09623853211</v>
      </c>
      <c r="T26" s="29">
        <f t="shared" si="2"/>
        <v>0</v>
      </c>
      <c r="U26" s="30"/>
      <c r="V26" s="31">
        <f t="shared" si="3"/>
        <v>0</v>
      </c>
      <c r="X26" s="32">
        <f t="shared" si="6"/>
        <v>0</v>
      </c>
      <c r="Y26" s="33"/>
      <c r="Z26" s="35">
        <f t="shared" si="7"/>
        <v>0</v>
      </c>
      <c r="AA26" s="10"/>
      <c r="AB26" s="36">
        <f t="shared" si="8"/>
        <v>0</v>
      </c>
      <c r="AC26" s="10"/>
    </row>
    <row r="27" spans="1:29" ht="12.75">
      <c r="A27" s="4" t="s">
        <v>26</v>
      </c>
      <c r="B27" s="5" t="s">
        <v>234</v>
      </c>
      <c r="C27" s="5" t="s">
        <v>235</v>
      </c>
      <c r="D27" s="60">
        <v>25322.5</v>
      </c>
      <c r="E27" s="16"/>
      <c r="F27" s="17">
        <v>198383608.74</v>
      </c>
      <c r="G27" s="16"/>
      <c r="H27" s="18">
        <f t="shared" si="4"/>
        <v>7834.282110376148</v>
      </c>
      <c r="J27" s="60">
        <v>25938.5</v>
      </c>
      <c r="K27" s="16"/>
      <c r="L27" s="17">
        <v>199022535.41000003</v>
      </c>
      <c r="M27" s="16"/>
      <c r="N27" s="18">
        <f t="shared" si="5"/>
        <v>7672.862170518728</v>
      </c>
      <c r="P27" s="27">
        <f t="shared" si="0"/>
        <v>178545247.86600003</v>
      </c>
      <c r="Q27" s="16"/>
      <c r="R27" s="18">
        <f t="shared" si="1"/>
        <v>7050.853899338534</v>
      </c>
      <c r="T27" s="29">
        <f t="shared" si="2"/>
        <v>0</v>
      </c>
      <c r="U27" s="30"/>
      <c r="V27" s="31">
        <f t="shared" si="3"/>
        <v>0</v>
      </c>
      <c r="X27" s="32">
        <f t="shared" si="6"/>
        <v>0</v>
      </c>
      <c r="Y27" s="33"/>
      <c r="Z27" s="35">
        <f t="shared" si="7"/>
        <v>0</v>
      </c>
      <c r="AA27" s="10"/>
      <c r="AB27" s="36">
        <f t="shared" si="8"/>
        <v>0</v>
      </c>
      <c r="AC27" s="10"/>
    </row>
    <row r="28" spans="1:29" ht="12.75">
      <c r="A28" s="4" t="s">
        <v>27</v>
      </c>
      <c r="B28" s="5" t="s">
        <v>234</v>
      </c>
      <c r="C28" s="5" t="s">
        <v>236</v>
      </c>
      <c r="D28" s="60">
        <v>27986.5</v>
      </c>
      <c r="E28" s="16"/>
      <c r="F28" s="17">
        <v>247222725.39000002</v>
      </c>
      <c r="G28" s="16"/>
      <c r="H28" s="18">
        <f t="shared" si="4"/>
        <v>8833.642127096993</v>
      </c>
      <c r="J28" s="60">
        <v>28148.5</v>
      </c>
      <c r="K28" s="16"/>
      <c r="L28" s="17">
        <v>260391489.8</v>
      </c>
      <c r="M28" s="16"/>
      <c r="N28" s="18">
        <f t="shared" si="5"/>
        <v>9250.634662593035</v>
      </c>
      <c r="P28" s="27">
        <f t="shared" si="0"/>
        <v>222500452.851</v>
      </c>
      <c r="Q28" s="16"/>
      <c r="R28" s="18">
        <f t="shared" si="1"/>
        <v>7950.277914387294</v>
      </c>
      <c r="T28" s="29">
        <f t="shared" si="2"/>
        <v>0</v>
      </c>
      <c r="U28" s="30"/>
      <c r="V28" s="31">
        <f t="shared" si="3"/>
        <v>0</v>
      </c>
      <c r="X28" s="32">
        <f t="shared" si="6"/>
        <v>0</v>
      </c>
      <c r="Y28" s="33"/>
      <c r="Z28" s="35">
        <f t="shared" si="7"/>
        <v>0</v>
      </c>
      <c r="AA28" s="10"/>
      <c r="AB28" s="36">
        <f t="shared" si="8"/>
        <v>0</v>
      </c>
      <c r="AC28" s="10"/>
    </row>
    <row r="29" spans="1:29" ht="12.75">
      <c r="A29" s="4" t="s">
        <v>28</v>
      </c>
      <c r="B29" s="5" t="s">
        <v>237</v>
      </c>
      <c r="C29" s="5" t="s">
        <v>238</v>
      </c>
      <c r="D29" s="60">
        <v>902</v>
      </c>
      <c r="E29" s="16"/>
      <c r="F29" s="17">
        <v>8065869.89</v>
      </c>
      <c r="G29" s="16"/>
      <c r="H29" s="18">
        <f t="shared" si="4"/>
        <v>8942.2060864745</v>
      </c>
      <c r="J29" s="60">
        <v>930</v>
      </c>
      <c r="K29" s="16"/>
      <c r="L29" s="17">
        <v>7721797.32</v>
      </c>
      <c r="M29" s="16"/>
      <c r="N29" s="18">
        <f t="shared" si="5"/>
        <v>8303.007870967742</v>
      </c>
      <c r="P29" s="27">
        <f t="shared" si="0"/>
        <v>7259282.901</v>
      </c>
      <c r="Q29" s="16"/>
      <c r="R29" s="18">
        <f t="shared" si="1"/>
        <v>8047.98547782705</v>
      </c>
      <c r="T29" s="29">
        <f t="shared" si="2"/>
        <v>0</v>
      </c>
      <c r="U29" s="30"/>
      <c r="V29" s="31">
        <f t="shared" si="3"/>
        <v>0</v>
      </c>
      <c r="X29" s="32">
        <f t="shared" si="6"/>
        <v>0</v>
      </c>
      <c r="Y29" s="33"/>
      <c r="Z29" s="35">
        <f t="shared" si="7"/>
        <v>0</v>
      </c>
      <c r="AA29" s="10"/>
      <c r="AB29" s="36">
        <f t="shared" si="8"/>
        <v>0</v>
      </c>
      <c r="AC29" s="10"/>
    </row>
    <row r="30" spans="1:29" ht="12.75">
      <c r="A30" s="4" t="s">
        <v>29</v>
      </c>
      <c r="B30" s="5" t="s">
        <v>237</v>
      </c>
      <c r="C30" s="5" t="s">
        <v>239</v>
      </c>
      <c r="D30" s="60">
        <v>1066</v>
      </c>
      <c r="E30" s="16"/>
      <c r="F30" s="17">
        <v>8908034.17</v>
      </c>
      <c r="G30" s="16"/>
      <c r="H30" s="18">
        <f t="shared" si="4"/>
        <v>8356.50484990619</v>
      </c>
      <c r="J30" s="60">
        <v>1052.5</v>
      </c>
      <c r="K30" s="16"/>
      <c r="L30" s="17">
        <v>8647750.6</v>
      </c>
      <c r="M30" s="16"/>
      <c r="N30" s="18">
        <f t="shared" si="5"/>
        <v>8216.390118764844</v>
      </c>
      <c r="P30" s="27">
        <f t="shared" si="0"/>
        <v>8017230.7530000005</v>
      </c>
      <c r="Q30" s="16"/>
      <c r="R30" s="18">
        <f t="shared" si="1"/>
        <v>7520.854364915572</v>
      </c>
      <c r="T30" s="29">
        <f t="shared" si="2"/>
        <v>0</v>
      </c>
      <c r="U30" s="30"/>
      <c r="V30" s="31">
        <f t="shared" si="3"/>
        <v>0</v>
      </c>
      <c r="X30" s="32">
        <f t="shared" si="6"/>
        <v>0</v>
      </c>
      <c r="Y30" s="33"/>
      <c r="Z30" s="35">
        <f t="shared" si="7"/>
        <v>0</v>
      </c>
      <c r="AA30" s="10"/>
      <c r="AB30" s="36">
        <f t="shared" si="8"/>
        <v>0</v>
      </c>
      <c r="AC30" s="10"/>
    </row>
    <row r="31" spans="1:29" ht="12.75">
      <c r="A31" s="4" t="s">
        <v>30</v>
      </c>
      <c r="B31" s="5" t="s">
        <v>240</v>
      </c>
      <c r="C31" s="5" t="s">
        <v>241</v>
      </c>
      <c r="D31" s="60">
        <v>104.5</v>
      </c>
      <c r="E31" s="16"/>
      <c r="F31" s="17">
        <v>1810405.8800000001</v>
      </c>
      <c r="G31" s="16"/>
      <c r="H31" s="18">
        <f t="shared" si="4"/>
        <v>17324.458181818183</v>
      </c>
      <c r="J31" s="60">
        <v>113.5</v>
      </c>
      <c r="K31" s="16"/>
      <c r="L31" s="17">
        <v>1803750.95</v>
      </c>
      <c r="M31" s="16"/>
      <c r="N31" s="18">
        <f t="shared" si="5"/>
        <v>15892.07885462555</v>
      </c>
      <c r="P31" s="27">
        <f t="shared" si="0"/>
        <v>1629365.2920000001</v>
      </c>
      <c r="Q31" s="16"/>
      <c r="R31" s="18">
        <f t="shared" si="1"/>
        <v>15592.012363636366</v>
      </c>
      <c r="T31" s="29">
        <f t="shared" si="2"/>
        <v>0</v>
      </c>
      <c r="U31" s="30"/>
      <c r="V31" s="31">
        <f t="shared" si="3"/>
        <v>0</v>
      </c>
      <c r="X31" s="32">
        <f t="shared" si="6"/>
        <v>0</v>
      </c>
      <c r="Y31" s="33"/>
      <c r="Z31" s="35">
        <f t="shared" si="7"/>
        <v>0</v>
      </c>
      <c r="AA31" s="10"/>
      <c r="AB31" s="36">
        <f t="shared" si="8"/>
        <v>0</v>
      </c>
      <c r="AC31" s="10"/>
    </row>
    <row r="32" spans="1:29" ht="12.75">
      <c r="A32" s="4" t="s">
        <v>31</v>
      </c>
      <c r="B32" s="5" t="s">
        <v>240</v>
      </c>
      <c r="C32" s="5" t="s">
        <v>242</v>
      </c>
      <c r="D32" s="60">
        <v>173</v>
      </c>
      <c r="E32" s="16"/>
      <c r="F32" s="17">
        <v>2620968.04</v>
      </c>
      <c r="G32" s="16"/>
      <c r="H32" s="18">
        <f t="shared" si="4"/>
        <v>15150.104277456647</v>
      </c>
      <c r="J32" s="60">
        <v>171.5</v>
      </c>
      <c r="K32" s="16"/>
      <c r="L32" s="17">
        <v>2489601.09</v>
      </c>
      <c r="M32" s="16"/>
      <c r="N32" s="18">
        <f t="shared" si="5"/>
        <v>14516.62443148688</v>
      </c>
      <c r="P32" s="27">
        <f t="shared" si="0"/>
        <v>2358871.236</v>
      </c>
      <c r="Q32" s="16"/>
      <c r="R32" s="18">
        <f t="shared" si="1"/>
        <v>13635.093849710982</v>
      </c>
      <c r="T32" s="29">
        <f t="shared" si="2"/>
        <v>0</v>
      </c>
      <c r="U32" s="30"/>
      <c r="V32" s="31">
        <f t="shared" si="3"/>
        <v>0</v>
      </c>
      <c r="X32" s="32">
        <f t="shared" si="6"/>
        <v>0</v>
      </c>
      <c r="Y32" s="33"/>
      <c r="Z32" s="35">
        <f t="shared" si="7"/>
        <v>0</v>
      </c>
      <c r="AA32" s="10"/>
      <c r="AB32" s="36">
        <f t="shared" si="8"/>
        <v>0</v>
      </c>
      <c r="AC32" s="10"/>
    </row>
    <row r="33" spans="1:29" ht="12.75">
      <c r="A33" s="4" t="s">
        <v>32</v>
      </c>
      <c r="B33" s="5" t="s">
        <v>243</v>
      </c>
      <c r="C33" s="5" t="s">
        <v>244</v>
      </c>
      <c r="D33" s="60">
        <v>882.5</v>
      </c>
      <c r="E33" s="16"/>
      <c r="F33" s="17">
        <v>8741325.35</v>
      </c>
      <c r="G33" s="16"/>
      <c r="H33" s="18">
        <f t="shared" si="4"/>
        <v>9905.184532577903</v>
      </c>
      <c r="J33" s="60">
        <v>900.5</v>
      </c>
      <c r="K33" s="16"/>
      <c r="L33" s="17">
        <v>8896883.110000001</v>
      </c>
      <c r="M33" s="16"/>
      <c r="N33" s="18">
        <f t="shared" si="5"/>
        <v>9879.936823986676</v>
      </c>
      <c r="P33" s="27">
        <f t="shared" si="0"/>
        <v>7867192.8149999995</v>
      </c>
      <c r="Q33" s="16"/>
      <c r="R33" s="18">
        <f t="shared" si="1"/>
        <v>8914.666079320114</v>
      </c>
      <c r="T33" s="29">
        <f t="shared" si="2"/>
        <v>0</v>
      </c>
      <c r="U33" s="30"/>
      <c r="V33" s="31">
        <f t="shared" si="3"/>
        <v>0</v>
      </c>
      <c r="X33" s="32">
        <f t="shared" si="6"/>
        <v>0</v>
      </c>
      <c r="Y33" s="33"/>
      <c r="Z33" s="35">
        <f t="shared" si="7"/>
        <v>0</v>
      </c>
      <c r="AA33" s="10"/>
      <c r="AB33" s="36">
        <f t="shared" si="8"/>
        <v>0</v>
      </c>
      <c r="AC33" s="10"/>
    </row>
    <row r="34" spans="1:29" ht="12.75">
      <c r="A34" s="4" t="s">
        <v>33</v>
      </c>
      <c r="B34" s="5" t="s">
        <v>245</v>
      </c>
      <c r="C34" s="5" t="s">
        <v>246</v>
      </c>
      <c r="D34" s="60">
        <v>1021.5</v>
      </c>
      <c r="E34" s="16"/>
      <c r="F34" s="17">
        <v>7663225.6</v>
      </c>
      <c r="G34" s="16"/>
      <c r="H34" s="18">
        <f t="shared" si="4"/>
        <v>7501.934018600097</v>
      </c>
      <c r="J34" s="60">
        <v>993</v>
      </c>
      <c r="K34" s="16"/>
      <c r="L34" s="17">
        <v>7874394.43</v>
      </c>
      <c r="M34" s="16"/>
      <c r="N34" s="18">
        <f t="shared" si="5"/>
        <v>7929.903756294058</v>
      </c>
      <c r="P34" s="27">
        <f t="shared" si="0"/>
        <v>6896903.04</v>
      </c>
      <c r="Q34" s="16"/>
      <c r="R34" s="18">
        <f t="shared" si="1"/>
        <v>6751.740616740088</v>
      </c>
      <c r="T34" s="29">
        <f t="shared" si="2"/>
        <v>0</v>
      </c>
      <c r="U34" s="30"/>
      <c r="V34" s="31">
        <f t="shared" si="3"/>
        <v>0</v>
      </c>
      <c r="X34" s="32">
        <f t="shared" si="6"/>
        <v>0</v>
      </c>
      <c r="Y34" s="33"/>
      <c r="Z34" s="35">
        <f t="shared" si="7"/>
        <v>0</v>
      </c>
      <c r="AA34" s="10"/>
      <c r="AB34" s="36">
        <f t="shared" si="8"/>
        <v>0</v>
      </c>
      <c r="AC34" s="10"/>
    </row>
    <row r="35" spans="1:29" ht="12.75">
      <c r="A35" s="4" t="s">
        <v>34</v>
      </c>
      <c r="B35" s="5" t="s">
        <v>245</v>
      </c>
      <c r="C35" s="5" t="s">
        <v>247</v>
      </c>
      <c r="D35" s="60">
        <v>315</v>
      </c>
      <c r="E35" s="16"/>
      <c r="F35" s="17">
        <v>2578396.02</v>
      </c>
      <c r="G35" s="16"/>
      <c r="H35" s="18">
        <f t="shared" si="4"/>
        <v>8185.38419047619</v>
      </c>
      <c r="J35" s="60">
        <v>325.5</v>
      </c>
      <c r="K35" s="16"/>
      <c r="L35" s="17">
        <v>2627322.54</v>
      </c>
      <c r="M35" s="16"/>
      <c r="N35" s="18">
        <f t="shared" si="5"/>
        <v>8071.651428571428</v>
      </c>
      <c r="P35" s="27">
        <f aca="true" t="shared" si="9" ref="P35:P66">+F35*0.9</f>
        <v>2320556.418</v>
      </c>
      <c r="Q35" s="16"/>
      <c r="R35" s="18">
        <f aca="true" t="shared" si="10" ref="R35:R66">+H35*0.9</f>
        <v>7366.845771428571</v>
      </c>
      <c r="T35" s="29">
        <f aca="true" t="shared" si="11" ref="T35:T66">IF(+L35-P35&gt;0,0,+L35-P35)</f>
        <v>0</v>
      </c>
      <c r="U35" s="30"/>
      <c r="V35" s="31">
        <f aca="true" t="shared" si="12" ref="V35:V66">IF(+N35-R35&gt;0,0,+N35-R35)</f>
        <v>0</v>
      </c>
      <c r="X35" s="32">
        <f t="shared" si="6"/>
        <v>0</v>
      </c>
      <c r="Y35" s="33"/>
      <c r="Z35" s="35">
        <f t="shared" si="7"/>
        <v>0</v>
      </c>
      <c r="AA35" s="10"/>
      <c r="AB35" s="36">
        <f t="shared" si="8"/>
        <v>0</v>
      </c>
      <c r="AC35" s="10"/>
    </row>
    <row r="36" spans="1:29" ht="12.75">
      <c r="A36" s="4" t="s">
        <v>35</v>
      </c>
      <c r="B36" s="5" t="s">
        <v>245</v>
      </c>
      <c r="C36" s="5" t="s">
        <v>248</v>
      </c>
      <c r="D36" s="60">
        <v>239</v>
      </c>
      <c r="E36" s="16"/>
      <c r="F36" s="17">
        <v>2758176.85</v>
      </c>
      <c r="G36" s="16"/>
      <c r="H36" s="18">
        <f t="shared" si="4"/>
        <v>11540.488912133891</v>
      </c>
      <c r="J36" s="60">
        <v>220.5</v>
      </c>
      <c r="K36" s="16"/>
      <c r="L36" s="17">
        <v>2525339.14</v>
      </c>
      <c r="M36" s="16"/>
      <c r="N36" s="18">
        <f t="shared" si="5"/>
        <v>11452.785215419502</v>
      </c>
      <c r="P36" s="27">
        <f t="shared" si="9"/>
        <v>2482359.165</v>
      </c>
      <c r="Q36" s="16"/>
      <c r="R36" s="18">
        <f t="shared" si="10"/>
        <v>10386.440020920501</v>
      </c>
      <c r="T36" s="29">
        <f t="shared" si="11"/>
        <v>0</v>
      </c>
      <c r="U36" s="30"/>
      <c r="V36" s="31">
        <f t="shared" si="12"/>
        <v>0</v>
      </c>
      <c r="X36" s="32">
        <f t="shared" si="6"/>
        <v>0</v>
      </c>
      <c r="Y36" s="33"/>
      <c r="Z36" s="35">
        <f t="shared" si="7"/>
        <v>0</v>
      </c>
      <c r="AA36" s="10"/>
      <c r="AB36" s="36">
        <f t="shared" si="8"/>
        <v>0</v>
      </c>
      <c r="AC36" s="10"/>
    </row>
    <row r="37" spans="1:29" ht="12.75">
      <c r="A37" s="51" t="s">
        <v>36</v>
      </c>
      <c r="B37" s="52" t="s">
        <v>249</v>
      </c>
      <c r="C37" s="5" t="s">
        <v>506</v>
      </c>
      <c r="D37" s="60">
        <v>230</v>
      </c>
      <c r="E37" s="16"/>
      <c r="F37" s="17">
        <v>2017597.29</v>
      </c>
      <c r="G37" s="16"/>
      <c r="H37" s="18">
        <f t="shared" si="4"/>
        <v>8772.162130434783</v>
      </c>
      <c r="J37" s="60">
        <v>234.5</v>
      </c>
      <c r="K37" s="16"/>
      <c r="L37" s="17">
        <v>1980701.9100000001</v>
      </c>
      <c r="M37" s="16"/>
      <c r="N37" s="18">
        <f t="shared" si="5"/>
        <v>8446.490021321963</v>
      </c>
      <c r="P37" s="27">
        <f t="shared" si="9"/>
        <v>1815837.561</v>
      </c>
      <c r="Q37" s="16"/>
      <c r="R37" s="18">
        <f t="shared" si="10"/>
        <v>7894.945917391305</v>
      </c>
      <c r="T37" s="29">
        <f t="shared" si="11"/>
        <v>0</v>
      </c>
      <c r="U37" s="30"/>
      <c r="V37" s="31">
        <f t="shared" si="12"/>
        <v>0</v>
      </c>
      <c r="X37" s="32">
        <f t="shared" si="6"/>
        <v>0</v>
      </c>
      <c r="Y37" s="33"/>
      <c r="Z37" s="35">
        <f t="shared" si="7"/>
        <v>0</v>
      </c>
      <c r="AA37" s="10"/>
      <c r="AB37" s="36">
        <f t="shared" si="8"/>
        <v>0</v>
      </c>
      <c r="AC37" s="10"/>
    </row>
    <row r="38" spans="1:29" ht="12.75">
      <c r="A38" s="4" t="s">
        <v>37</v>
      </c>
      <c r="B38" s="5" t="s">
        <v>249</v>
      </c>
      <c r="C38" s="5" t="s">
        <v>250</v>
      </c>
      <c r="D38" s="60">
        <v>257.5</v>
      </c>
      <c r="E38" s="16"/>
      <c r="F38" s="17">
        <v>2434914.17</v>
      </c>
      <c r="G38" s="16"/>
      <c r="H38" s="18">
        <f t="shared" si="4"/>
        <v>9455.977359223301</v>
      </c>
      <c r="J38" s="60">
        <v>269</v>
      </c>
      <c r="K38" s="16"/>
      <c r="L38" s="17">
        <v>2718805.5300000003</v>
      </c>
      <c r="M38" s="16"/>
      <c r="N38" s="18">
        <f t="shared" si="5"/>
        <v>10107.083754646841</v>
      </c>
      <c r="P38" s="27">
        <f t="shared" si="9"/>
        <v>2191422.753</v>
      </c>
      <c r="Q38" s="16"/>
      <c r="R38" s="18">
        <f t="shared" si="10"/>
        <v>8510.37962330097</v>
      </c>
      <c r="T38" s="29">
        <f t="shared" si="11"/>
        <v>0</v>
      </c>
      <c r="U38" s="30"/>
      <c r="V38" s="31">
        <f t="shared" si="12"/>
        <v>0</v>
      </c>
      <c r="X38" s="32">
        <f t="shared" si="6"/>
        <v>0</v>
      </c>
      <c r="Y38" s="33"/>
      <c r="Z38" s="35">
        <f t="shared" si="7"/>
        <v>0</v>
      </c>
      <c r="AA38" s="10"/>
      <c r="AB38" s="36">
        <f t="shared" si="8"/>
        <v>0</v>
      </c>
      <c r="AC38" s="10"/>
    </row>
    <row r="39" spans="1:29" ht="12.75">
      <c r="A39" s="4" t="s">
        <v>38</v>
      </c>
      <c r="B39" s="5" t="s">
        <v>251</v>
      </c>
      <c r="C39" s="5" t="s">
        <v>252</v>
      </c>
      <c r="D39" s="60">
        <v>494</v>
      </c>
      <c r="E39" s="16"/>
      <c r="F39" s="17">
        <v>3447717.91</v>
      </c>
      <c r="G39" s="16"/>
      <c r="H39" s="18">
        <f t="shared" si="4"/>
        <v>6979.1860526315795</v>
      </c>
      <c r="J39" s="60">
        <v>481.5</v>
      </c>
      <c r="K39" s="16"/>
      <c r="L39" s="17">
        <v>3463487.5300000003</v>
      </c>
      <c r="M39" s="16"/>
      <c r="N39" s="18">
        <f t="shared" si="5"/>
        <v>7193.1205192108</v>
      </c>
      <c r="P39" s="27">
        <f t="shared" si="9"/>
        <v>3102946.1190000004</v>
      </c>
      <c r="Q39" s="16"/>
      <c r="R39" s="18">
        <f t="shared" si="10"/>
        <v>6281.267447368422</v>
      </c>
      <c r="T39" s="29">
        <f t="shared" si="11"/>
        <v>0</v>
      </c>
      <c r="U39" s="30"/>
      <c r="V39" s="31">
        <f t="shared" si="12"/>
        <v>0</v>
      </c>
      <c r="X39" s="32">
        <f t="shared" si="6"/>
        <v>0</v>
      </c>
      <c r="Y39" s="33"/>
      <c r="Z39" s="35">
        <f t="shared" si="7"/>
        <v>0</v>
      </c>
      <c r="AA39" s="10"/>
      <c r="AB39" s="36">
        <f t="shared" si="8"/>
        <v>0</v>
      </c>
      <c r="AC39" s="10"/>
    </row>
    <row r="40" spans="1:29" ht="12.75">
      <c r="A40" s="4" t="s">
        <v>39</v>
      </c>
      <c r="B40" s="5" t="s">
        <v>253</v>
      </c>
      <c r="C40" s="5" t="s">
        <v>254</v>
      </c>
      <c r="D40" s="60">
        <v>426.5</v>
      </c>
      <c r="E40" s="16"/>
      <c r="F40" s="17">
        <v>3755545.8</v>
      </c>
      <c r="G40" s="16"/>
      <c r="H40" s="18">
        <f t="shared" si="4"/>
        <v>8805.500117233294</v>
      </c>
      <c r="J40" s="60">
        <v>406.5</v>
      </c>
      <c r="K40" s="16"/>
      <c r="L40" s="17">
        <v>3600060.45</v>
      </c>
      <c r="M40" s="16"/>
      <c r="N40" s="18">
        <f t="shared" si="5"/>
        <v>8856.237269372694</v>
      </c>
      <c r="P40" s="27">
        <f t="shared" si="9"/>
        <v>3379991.2199999997</v>
      </c>
      <c r="Q40" s="16"/>
      <c r="R40" s="18">
        <f t="shared" si="10"/>
        <v>7924.9501055099645</v>
      </c>
      <c r="T40" s="29">
        <f t="shared" si="11"/>
        <v>0</v>
      </c>
      <c r="U40" s="30"/>
      <c r="V40" s="31">
        <f t="shared" si="12"/>
        <v>0</v>
      </c>
      <c r="X40" s="32">
        <f t="shared" si="6"/>
        <v>0</v>
      </c>
      <c r="Y40" s="33"/>
      <c r="Z40" s="35">
        <f t="shared" si="7"/>
        <v>0</v>
      </c>
      <c r="AA40" s="10"/>
      <c r="AB40" s="36">
        <f t="shared" si="8"/>
        <v>0</v>
      </c>
      <c r="AC40" s="10"/>
    </row>
    <row r="41" spans="1:29" ht="12.75">
      <c r="A41" s="4" t="s">
        <v>40</v>
      </c>
      <c r="B41" s="5" t="s">
        <v>255</v>
      </c>
      <c r="C41" s="5" t="s">
        <v>256</v>
      </c>
      <c r="D41" s="60">
        <v>4939</v>
      </c>
      <c r="E41" s="16"/>
      <c r="F41" s="17">
        <v>36438371.09</v>
      </c>
      <c r="G41" s="16"/>
      <c r="H41" s="18">
        <f t="shared" si="4"/>
        <v>7377.681937639199</v>
      </c>
      <c r="J41" s="60">
        <v>4909.5</v>
      </c>
      <c r="K41" s="16"/>
      <c r="L41" s="17">
        <v>35781451.23</v>
      </c>
      <c r="M41" s="16"/>
      <c r="N41" s="18">
        <f t="shared" si="5"/>
        <v>7288.206788878704</v>
      </c>
      <c r="P41" s="27">
        <f t="shared" si="9"/>
        <v>32794533.981000002</v>
      </c>
      <c r="Q41" s="16"/>
      <c r="R41" s="18">
        <f t="shared" si="10"/>
        <v>6639.913743875279</v>
      </c>
      <c r="T41" s="29">
        <f t="shared" si="11"/>
        <v>0</v>
      </c>
      <c r="U41" s="30"/>
      <c r="V41" s="31">
        <f t="shared" si="12"/>
        <v>0</v>
      </c>
      <c r="X41" s="32">
        <f t="shared" si="6"/>
        <v>0</v>
      </c>
      <c r="Y41" s="33"/>
      <c r="Z41" s="35">
        <f t="shared" si="7"/>
        <v>0</v>
      </c>
      <c r="AA41" s="10"/>
      <c r="AB41" s="36">
        <f t="shared" si="8"/>
        <v>0</v>
      </c>
      <c r="AC41" s="10"/>
    </row>
    <row r="42" spans="1:29" ht="12.75">
      <c r="A42" s="4" t="s">
        <v>41</v>
      </c>
      <c r="B42" s="5" t="s">
        <v>257</v>
      </c>
      <c r="C42" s="5" t="s">
        <v>258</v>
      </c>
      <c r="D42" s="60">
        <v>72172</v>
      </c>
      <c r="E42" s="16"/>
      <c r="F42" s="17">
        <v>615621808.2199999</v>
      </c>
      <c r="G42" s="16"/>
      <c r="H42" s="18">
        <f t="shared" si="4"/>
        <v>8529.925846865819</v>
      </c>
      <c r="J42" s="60">
        <v>74375.5</v>
      </c>
      <c r="K42" s="16"/>
      <c r="L42" s="17">
        <v>665990589.14</v>
      </c>
      <c r="M42" s="16"/>
      <c r="N42" s="18">
        <f t="shared" si="5"/>
        <v>8954.435118284919</v>
      </c>
      <c r="P42" s="27">
        <f t="shared" si="9"/>
        <v>554059627.3979999</v>
      </c>
      <c r="Q42" s="16"/>
      <c r="R42" s="18">
        <f t="shared" si="10"/>
        <v>7676.933262179237</v>
      </c>
      <c r="T42" s="29">
        <f t="shared" si="11"/>
        <v>0</v>
      </c>
      <c r="U42" s="30"/>
      <c r="V42" s="31">
        <f t="shared" si="12"/>
        <v>0</v>
      </c>
      <c r="X42" s="32">
        <f t="shared" si="6"/>
        <v>0</v>
      </c>
      <c r="Y42" s="33"/>
      <c r="Z42" s="35">
        <f t="shared" si="7"/>
        <v>0</v>
      </c>
      <c r="AA42" s="10"/>
      <c r="AB42" s="36">
        <f t="shared" si="8"/>
        <v>0</v>
      </c>
      <c r="AC42" s="10"/>
    </row>
    <row r="43" spans="1:29" ht="12.75">
      <c r="A43" s="4" t="s">
        <v>42</v>
      </c>
      <c r="B43" s="5" t="s">
        <v>259</v>
      </c>
      <c r="C43" s="5" t="s">
        <v>260</v>
      </c>
      <c r="D43" s="60">
        <v>270</v>
      </c>
      <c r="E43" s="16"/>
      <c r="F43" s="17">
        <v>2584410.3</v>
      </c>
      <c r="G43" s="16"/>
      <c r="H43" s="18">
        <f t="shared" si="4"/>
        <v>9571.89</v>
      </c>
      <c r="J43" s="60">
        <v>259.5</v>
      </c>
      <c r="K43" s="16"/>
      <c r="L43" s="17">
        <v>2724389.99</v>
      </c>
      <c r="M43" s="16"/>
      <c r="N43" s="18">
        <f t="shared" si="5"/>
        <v>10498.61267822736</v>
      </c>
      <c r="P43" s="27">
        <f t="shared" si="9"/>
        <v>2325969.27</v>
      </c>
      <c r="Q43" s="16"/>
      <c r="R43" s="18">
        <f t="shared" si="10"/>
        <v>8614.701</v>
      </c>
      <c r="T43" s="29">
        <f t="shared" si="11"/>
        <v>0</v>
      </c>
      <c r="U43" s="30"/>
      <c r="V43" s="31">
        <f t="shared" si="12"/>
        <v>0</v>
      </c>
      <c r="X43" s="32">
        <f t="shared" si="6"/>
        <v>0</v>
      </c>
      <c r="Y43" s="33"/>
      <c r="Z43" s="35">
        <f t="shared" si="7"/>
        <v>0</v>
      </c>
      <c r="AA43" s="10"/>
      <c r="AB43" s="36">
        <f t="shared" si="8"/>
        <v>0</v>
      </c>
      <c r="AC43" s="10"/>
    </row>
    <row r="44" spans="1:29" ht="12.75">
      <c r="A44" s="4" t="s">
        <v>43</v>
      </c>
      <c r="B44" s="5" t="s">
        <v>261</v>
      </c>
      <c r="C44" s="5" t="s">
        <v>262</v>
      </c>
      <c r="D44" s="60">
        <v>57566</v>
      </c>
      <c r="E44" s="16"/>
      <c r="F44" s="17">
        <v>433719526.34999996</v>
      </c>
      <c r="G44" s="16"/>
      <c r="H44" s="18">
        <f t="shared" si="4"/>
        <v>7534.3002180106305</v>
      </c>
      <c r="J44" s="60">
        <v>59231</v>
      </c>
      <c r="K44" s="16"/>
      <c r="L44" s="17">
        <v>444547099.89</v>
      </c>
      <c r="M44" s="16"/>
      <c r="N44" s="18">
        <f t="shared" si="5"/>
        <v>7505.311406020496</v>
      </c>
      <c r="P44" s="27">
        <f t="shared" si="9"/>
        <v>390347573.715</v>
      </c>
      <c r="Q44" s="16"/>
      <c r="R44" s="18">
        <f t="shared" si="10"/>
        <v>6780.870196209567</v>
      </c>
      <c r="T44" s="29">
        <f t="shared" si="11"/>
        <v>0</v>
      </c>
      <c r="U44" s="30"/>
      <c r="V44" s="31">
        <f t="shared" si="12"/>
        <v>0</v>
      </c>
      <c r="X44" s="32">
        <f t="shared" si="6"/>
        <v>0</v>
      </c>
      <c r="Y44" s="33"/>
      <c r="Z44" s="35">
        <f t="shared" si="7"/>
        <v>0</v>
      </c>
      <c r="AA44" s="10"/>
      <c r="AB44" s="36">
        <f t="shared" si="8"/>
        <v>0</v>
      </c>
      <c r="AC44" s="10"/>
    </row>
    <row r="45" spans="1:29" ht="12.75">
      <c r="A45" s="4" t="s">
        <v>44</v>
      </c>
      <c r="B45" s="5" t="s">
        <v>263</v>
      </c>
      <c r="C45" s="5" t="s">
        <v>264</v>
      </c>
      <c r="D45" s="60">
        <v>5783.5</v>
      </c>
      <c r="E45" s="16"/>
      <c r="F45" s="17">
        <v>57317382.49</v>
      </c>
      <c r="G45" s="16"/>
      <c r="H45" s="18">
        <f t="shared" si="4"/>
        <v>9910.500992478603</v>
      </c>
      <c r="J45" s="60">
        <v>5950</v>
      </c>
      <c r="K45" s="16"/>
      <c r="L45" s="17">
        <v>55906225.21</v>
      </c>
      <c r="M45" s="16"/>
      <c r="N45" s="18">
        <f t="shared" si="5"/>
        <v>9396.00423697479</v>
      </c>
      <c r="P45" s="27">
        <f t="shared" si="9"/>
        <v>51585644.241000004</v>
      </c>
      <c r="Q45" s="16"/>
      <c r="R45" s="18">
        <f t="shared" si="10"/>
        <v>8919.450893230744</v>
      </c>
      <c r="T45" s="29">
        <f t="shared" si="11"/>
        <v>0</v>
      </c>
      <c r="U45" s="30"/>
      <c r="V45" s="31">
        <f t="shared" si="12"/>
        <v>0</v>
      </c>
      <c r="X45" s="32">
        <f t="shared" si="6"/>
        <v>0</v>
      </c>
      <c r="Y45" s="33"/>
      <c r="Z45" s="35">
        <f t="shared" si="7"/>
        <v>0</v>
      </c>
      <c r="AA45" s="10"/>
      <c r="AB45" s="36">
        <f t="shared" si="8"/>
        <v>0</v>
      </c>
      <c r="AC45" s="10"/>
    </row>
    <row r="46" spans="1:29" ht="12.75">
      <c r="A46" s="4" t="s">
        <v>45</v>
      </c>
      <c r="B46" s="5" t="s">
        <v>265</v>
      </c>
      <c r="C46" s="5" t="s">
        <v>266</v>
      </c>
      <c r="D46" s="60">
        <v>2428.5</v>
      </c>
      <c r="E46" s="16"/>
      <c r="F46" s="17">
        <v>18284601.23</v>
      </c>
      <c r="G46" s="16"/>
      <c r="H46" s="18">
        <f t="shared" si="4"/>
        <v>7529.17489396747</v>
      </c>
      <c r="J46" s="60">
        <v>2459</v>
      </c>
      <c r="K46" s="16"/>
      <c r="L46" s="17">
        <v>19761429.87</v>
      </c>
      <c r="M46" s="16"/>
      <c r="N46" s="18">
        <f t="shared" si="5"/>
        <v>8036.368389589265</v>
      </c>
      <c r="P46" s="27">
        <f t="shared" si="9"/>
        <v>16456141.107</v>
      </c>
      <c r="Q46" s="16"/>
      <c r="R46" s="18">
        <f t="shared" si="10"/>
        <v>6776.257404570723</v>
      </c>
      <c r="T46" s="29">
        <f t="shared" si="11"/>
        <v>0</v>
      </c>
      <c r="U46" s="30"/>
      <c r="V46" s="31">
        <f t="shared" si="12"/>
        <v>0</v>
      </c>
      <c r="X46" s="32">
        <f t="shared" si="6"/>
        <v>0</v>
      </c>
      <c r="Y46" s="33"/>
      <c r="Z46" s="35">
        <f t="shared" si="7"/>
        <v>0</v>
      </c>
      <c r="AA46" s="10"/>
      <c r="AB46" s="36">
        <f t="shared" si="8"/>
        <v>0</v>
      </c>
      <c r="AC46" s="10"/>
    </row>
    <row r="47" spans="1:29" ht="12.75">
      <c r="A47" s="4" t="s">
        <v>46</v>
      </c>
      <c r="B47" s="5" t="s">
        <v>265</v>
      </c>
      <c r="C47" s="5" t="s">
        <v>267</v>
      </c>
      <c r="D47" s="60">
        <v>337.5</v>
      </c>
      <c r="E47" s="16"/>
      <c r="F47" s="17">
        <v>3068040.22</v>
      </c>
      <c r="G47" s="16"/>
      <c r="H47" s="18">
        <f t="shared" si="4"/>
        <v>9090.489540740742</v>
      </c>
      <c r="J47" s="60">
        <v>355.5</v>
      </c>
      <c r="K47" s="16"/>
      <c r="L47" s="17">
        <v>3101661.65</v>
      </c>
      <c r="M47" s="16"/>
      <c r="N47" s="18">
        <f t="shared" si="5"/>
        <v>8724.78663853727</v>
      </c>
      <c r="P47" s="27">
        <f t="shared" si="9"/>
        <v>2761236.1980000003</v>
      </c>
      <c r="Q47" s="16"/>
      <c r="R47" s="18">
        <f t="shared" si="10"/>
        <v>8181.440586666668</v>
      </c>
      <c r="T47" s="29">
        <f t="shared" si="11"/>
        <v>0</v>
      </c>
      <c r="U47" s="30"/>
      <c r="V47" s="31">
        <f t="shared" si="12"/>
        <v>0</v>
      </c>
      <c r="X47" s="32">
        <f t="shared" si="6"/>
        <v>0</v>
      </c>
      <c r="Y47" s="33"/>
      <c r="Z47" s="35">
        <f t="shared" si="7"/>
        <v>0</v>
      </c>
      <c r="AA47" s="10"/>
      <c r="AB47" s="36">
        <f t="shared" si="8"/>
        <v>0</v>
      </c>
      <c r="AC47" s="10"/>
    </row>
    <row r="48" spans="1:29" ht="12.75">
      <c r="A48" s="4" t="s">
        <v>47</v>
      </c>
      <c r="B48" s="5" t="s">
        <v>265</v>
      </c>
      <c r="C48" s="5" t="s">
        <v>268</v>
      </c>
      <c r="D48" s="60">
        <v>304</v>
      </c>
      <c r="E48" s="16"/>
      <c r="F48" s="17">
        <v>2833876.06</v>
      </c>
      <c r="G48" s="16"/>
      <c r="H48" s="18">
        <f t="shared" si="4"/>
        <v>9321.960723684211</v>
      </c>
      <c r="J48" s="60">
        <v>304.5</v>
      </c>
      <c r="K48" s="16"/>
      <c r="L48" s="17">
        <v>2883189.2100000004</v>
      </c>
      <c r="M48" s="16"/>
      <c r="N48" s="18">
        <f t="shared" si="5"/>
        <v>9468.601674876849</v>
      </c>
      <c r="P48" s="27">
        <f t="shared" si="9"/>
        <v>2550488.454</v>
      </c>
      <c r="Q48" s="16"/>
      <c r="R48" s="18">
        <f t="shared" si="10"/>
        <v>8389.76465131579</v>
      </c>
      <c r="T48" s="29">
        <f t="shared" si="11"/>
        <v>0</v>
      </c>
      <c r="U48" s="30"/>
      <c r="V48" s="31">
        <f t="shared" si="12"/>
        <v>0</v>
      </c>
      <c r="X48" s="32">
        <f t="shared" si="6"/>
        <v>0</v>
      </c>
      <c r="Y48" s="33"/>
      <c r="Z48" s="35">
        <f t="shared" si="7"/>
        <v>0</v>
      </c>
      <c r="AA48" s="10"/>
      <c r="AB48" s="36">
        <f t="shared" si="8"/>
        <v>0</v>
      </c>
      <c r="AC48" s="10"/>
    </row>
    <row r="49" spans="1:29" ht="12.75">
      <c r="A49" s="4" t="s">
        <v>48</v>
      </c>
      <c r="B49" s="5" t="s">
        <v>265</v>
      </c>
      <c r="C49" s="5" t="s">
        <v>269</v>
      </c>
      <c r="D49" s="60">
        <v>210.5</v>
      </c>
      <c r="E49" s="16"/>
      <c r="F49" s="17">
        <v>2252382.07</v>
      </c>
      <c r="G49" s="16"/>
      <c r="H49" s="18">
        <f t="shared" si="4"/>
        <v>10700.152351543942</v>
      </c>
      <c r="J49" s="60">
        <v>186</v>
      </c>
      <c r="K49" s="16"/>
      <c r="L49" s="17">
        <v>2326381.55</v>
      </c>
      <c r="M49" s="16"/>
      <c r="N49" s="18">
        <f t="shared" si="5"/>
        <v>12507.427688172042</v>
      </c>
      <c r="P49" s="27">
        <f t="shared" si="9"/>
        <v>2027143.863</v>
      </c>
      <c r="Q49" s="16"/>
      <c r="R49" s="18">
        <f t="shared" si="10"/>
        <v>9630.137116389547</v>
      </c>
      <c r="T49" s="29">
        <f t="shared" si="11"/>
        <v>0</v>
      </c>
      <c r="U49" s="30"/>
      <c r="V49" s="31">
        <f t="shared" si="12"/>
        <v>0</v>
      </c>
      <c r="X49" s="32">
        <f t="shared" si="6"/>
        <v>0</v>
      </c>
      <c r="Y49" s="33"/>
      <c r="Z49" s="35">
        <f t="shared" si="7"/>
        <v>0</v>
      </c>
      <c r="AA49" s="10"/>
      <c r="AB49" s="36">
        <f t="shared" si="8"/>
        <v>0</v>
      </c>
      <c r="AC49" s="10"/>
    </row>
    <row r="50" spans="1:30" ht="12.75">
      <c r="A50" s="4" t="s">
        <v>49</v>
      </c>
      <c r="B50" s="5" t="s">
        <v>265</v>
      </c>
      <c r="C50" s="52" t="s">
        <v>502</v>
      </c>
      <c r="D50" s="60">
        <v>32</v>
      </c>
      <c r="E50" s="16"/>
      <c r="F50" s="17">
        <v>768393.8700000001</v>
      </c>
      <c r="G50" s="16"/>
      <c r="H50" s="18">
        <f t="shared" si="4"/>
        <v>24012.308437500003</v>
      </c>
      <c r="J50" s="60">
        <v>34.5</v>
      </c>
      <c r="K50" s="16"/>
      <c r="L50" s="17">
        <v>679024.97</v>
      </c>
      <c r="M50" s="16"/>
      <c r="N50" s="18">
        <f t="shared" si="5"/>
        <v>19681.883188405794</v>
      </c>
      <c r="P50" s="27">
        <f t="shared" si="9"/>
        <v>691554.4830000001</v>
      </c>
      <c r="Q50" s="16"/>
      <c r="R50" s="18">
        <f t="shared" si="10"/>
        <v>21611.077593750004</v>
      </c>
      <c r="T50" s="29">
        <f t="shared" si="11"/>
        <v>-12529.513000000152</v>
      </c>
      <c r="U50" s="30"/>
      <c r="V50" s="31">
        <f t="shared" si="12"/>
        <v>-1929.1944053442094</v>
      </c>
      <c r="X50" s="32">
        <f t="shared" si="6"/>
        <v>-0.018117897154894372</v>
      </c>
      <c r="Y50" s="33"/>
      <c r="Z50" s="35">
        <f t="shared" si="7"/>
        <v>-0.08926877417265573</v>
      </c>
      <c r="AA50" s="10"/>
      <c r="AB50" s="36">
        <f t="shared" si="8"/>
        <v>-0.018117897154894372</v>
      </c>
      <c r="AC50" s="10" t="s">
        <v>499</v>
      </c>
      <c r="AD50" s="6" t="s">
        <v>503</v>
      </c>
    </row>
    <row r="51" spans="1:29" ht="12.75">
      <c r="A51" s="4" t="s">
        <v>50</v>
      </c>
      <c r="B51" s="5" t="s">
        <v>270</v>
      </c>
      <c r="C51" s="5" t="s">
        <v>271</v>
      </c>
      <c r="D51" s="60">
        <v>584.5</v>
      </c>
      <c r="E51" s="16"/>
      <c r="F51" s="17">
        <v>4693347.41</v>
      </c>
      <c r="G51" s="16"/>
      <c r="H51" s="18">
        <f t="shared" si="4"/>
        <v>8029.679059024807</v>
      </c>
      <c r="J51" s="60">
        <v>498</v>
      </c>
      <c r="K51" s="16"/>
      <c r="L51" s="17">
        <v>3988928.99</v>
      </c>
      <c r="M51" s="16"/>
      <c r="N51" s="18">
        <f t="shared" si="5"/>
        <v>8009.897570281125</v>
      </c>
      <c r="P51" s="27">
        <f t="shared" si="9"/>
        <v>4224012.669000001</v>
      </c>
      <c r="Q51" s="16"/>
      <c r="R51" s="18">
        <f t="shared" si="10"/>
        <v>7226.711153122327</v>
      </c>
      <c r="T51" s="29">
        <f t="shared" si="11"/>
        <v>-235083.67900000047</v>
      </c>
      <c r="U51" s="30"/>
      <c r="V51" s="31">
        <f t="shared" si="12"/>
        <v>0</v>
      </c>
      <c r="X51" s="32">
        <f t="shared" si="6"/>
        <v>-0.05565411314347562</v>
      </c>
      <c r="Y51" s="33"/>
      <c r="Z51" s="35">
        <f t="shared" si="7"/>
        <v>0</v>
      </c>
      <c r="AA51" s="10"/>
      <c r="AB51" s="36">
        <f t="shared" si="8"/>
        <v>0</v>
      </c>
      <c r="AC51" s="10"/>
    </row>
    <row r="52" spans="1:29" ht="12.75">
      <c r="A52" s="4" t="s">
        <v>51</v>
      </c>
      <c r="B52" s="5" t="s">
        <v>270</v>
      </c>
      <c r="C52" s="5" t="s">
        <v>272</v>
      </c>
      <c r="D52" s="60">
        <v>10248.5</v>
      </c>
      <c r="E52" s="16"/>
      <c r="F52" s="17">
        <v>82128174.32999998</v>
      </c>
      <c r="G52" s="16"/>
      <c r="H52" s="18">
        <f t="shared" si="4"/>
        <v>8013.6775459823375</v>
      </c>
      <c r="J52" s="60">
        <v>10260.5</v>
      </c>
      <c r="K52" s="16"/>
      <c r="L52" s="17">
        <v>75971295.61000001</v>
      </c>
      <c r="M52" s="16"/>
      <c r="N52" s="18">
        <f t="shared" si="5"/>
        <v>7404.2488777350045</v>
      </c>
      <c r="P52" s="27">
        <f t="shared" si="9"/>
        <v>73915356.89699998</v>
      </c>
      <c r="Q52" s="16"/>
      <c r="R52" s="18">
        <f t="shared" si="10"/>
        <v>7212.309791384104</v>
      </c>
      <c r="T52" s="29">
        <f t="shared" si="11"/>
        <v>0</v>
      </c>
      <c r="U52" s="30"/>
      <c r="V52" s="31">
        <f t="shared" si="12"/>
        <v>0</v>
      </c>
      <c r="X52" s="32">
        <f t="shared" si="6"/>
        <v>0</v>
      </c>
      <c r="Y52" s="33"/>
      <c r="Z52" s="35">
        <f t="shared" si="7"/>
        <v>0</v>
      </c>
      <c r="AA52" s="10"/>
      <c r="AB52" s="36">
        <f t="shared" si="8"/>
        <v>0</v>
      </c>
      <c r="AC52" s="10"/>
    </row>
    <row r="53" spans="1:29" ht="12.75">
      <c r="A53" s="4" t="s">
        <v>52</v>
      </c>
      <c r="B53" s="5" t="s">
        <v>270</v>
      </c>
      <c r="C53" s="5" t="s">
        <v>273</v>
      </c>
      <c r="D53" s="60">
        <v>8299.5</v>
      </c>
      <c r="E53" s="16"/>
      <c r="F53" s="17">
        <v>59817590.88999999</v>
      </c>
      <c r="G53" s="16"/>
      <c r="H53" s="18">
        <f t="shared" si="4"/>
        <v>7207.372840532561</v>
      </c>
      <c r="J53" s="60">
        <v>8514</v>
      </c>
      <c r="K53" s="16"/>
      <c r="L53" s="17">
        <v>59311116.79</v>
      </c>
      <c r="M53" s="16"/>
      <c r="N53" s="18">
        <f t="shared" si="5"/>
        <v>6966.304532534648</v>
      </c>
      <c r="P53" s="27">
        <f t="shared" si="9"/>
        <v>53835831.80099999</v>
      </c>
      <c r="Q53" s="16"/>
      <c r="R53" s="18">
        <f t="shared" si="10"/>
        <v>6486.635556479305</v>
      </c>
      <c r="T53" s="29">
        <f t="shared" si="11"/>
        <v>0</v>
      </c>
      <c r="U53" s="30"/>
      <c r="V53" s="31">
        <f t="shared" si="12"/>
        <v>0</v>
      </c>
      <c r="X53" s="32">
        <f t="shared" si="6"/>
        <v>0</v>
      </c>
      <c r="Y53" s="33"/>
      <c r="Z53" s="35">
        <f t="shared" si="7"/>
        <v>0</v>
      </c>
      <c r="AA53" s="10"/>
      <c r="AB53" s="36">
        <f t="shared" si="8"/>
        <v>0</v>
      </c>
      <c r="AC53" s="10"/>
    </row>
    <row r="54" spans="1:29" ht="12.75">
      <c r="A54" s="4" t="s">
        <v>53</v>
      </c>
      <c r="B54" s="5" t="s">
        <v>270</v>
      </c>
      <c r="C54" s="5" t="s">
        <v>274</v>
      </c>
      <c r="D54" s="60">
        <v>7019</v>
      </c>
      <c r="E54" s="16"/>
      <c r="F54" s="17">
        <v>53463137.559999995</v>
      </c>
      <c r="G54" s="16"/>
      <c r="H54" s="18">
        <f t="shared" si="4"/>
        <v>7616.916592107137</v>
      </c>
      <c r="J54" s="60">
        <v>7148</v>
      </c>
      <c r="K54" s="16"/>
      <c r="L54" s="17">
        <v>53180270.169999994</v>
      </c>
      <c r="M54" s="16"/>
      <c r="N54" s="18">
        <f t="shared" si="5"/>
        <v>7439.88110940123</v>
      </c>
      <c r="P54" s="27">
        <f t="shared" si="9"/>
        <v>48116823.804</v>
      </c>
      <c r="Q54" s="16"/>
      <c r="R54" s="18">
        <f t="shared" si="10"/>
        <v>6855.2249328964235</v>
      </c>
      <c r="T54" s="29">
        <f t="shared" si="11"/>
        <v>0</v>
      </c>
      <c r="U54" s="30"/>
      <c r="V54" s="31">
        <f t="shared" si="12"/>
        <v>0</v>
      </c>
      <c r="X54" s="32">
        <f t="shared" si="6"/>
        <v>0</v>
      </c>
      <c r="Y54" s="33"/>
      <c r="Z54" s="35">
        <f t="shared" si="7"/>
        <v>0</v>
      </c>
      <c r="AA54" s="10"/>
      <c r="AB54" s="36">
        <f t="shared" si="8"/>
        <v>0</v>
      </c>
      <c r="AC54" s="10"/>
    </row>
    <row r="55" spans="1:29" ht="12.75">
      <c r="A55" s="4" t="s">
        <v>54</v>
      </c>
      <c r="B55" s="5" t="s">
        <v>270</v>
      </c>
      <c r="C55" s="5" t="s">
        <v>275</v>
      </c>
      <c r="D55" s="60">
        <v>27710</v>
      </c>
      <c r="E55" s="16"/>
      <c r="F55" s="17">
        <v>223949534.09</v>
      </c>
      <c r="G55" s="16"/>
      <c r="H55" s="18">
        <f t="shared" si="4"/>
        <v>8081.903070732587</v>
      </c>
      <c r="J55" s="60">
        <v>27774.5</v>
      </c>
      <c r="K55" s="16"/>
      <c r="L55" s="17">
        <v>217020282.18</v>
      </c>
      <c r="M55" s="16"/>
      <c r="N55" s="18">
        <f t="shared" si="5"/>
        <v>7813.6521694359935</v>
      </c>
      <c r="P55" s="27">
        <f t="shared" si="9"/>
        <v>201554580.681</v>
      </c>
      <c r="Q55" s="16"/>
      <c r="R55" s="18">
        <f t="shared" si="10"/>
        <v>7273.712763659329</v>
      </c>
      <c r="T55" s="29">
        <f t="shared" si="11"/>
        <v>0</v>
      </c>
      <c r="U55" s="30"/>
      <c r="V55" s="31">
        <f t="shared" si="12"/>
        <v>0</v>
      </c>
      <c r="X55" s="32">
        <f t="shared" si="6"/>
        <v>0</v>
      </c>
      <c r="Y55" s="33"/>
      <c r="Z55" s="35">
        <f t="shared" si="7"/>
        <v>0</v>
      </c>
      <c r="AA55" s="10"/>
      <c r="AB55" s="36">
        <f t="shared" si="8"/>
        <v>0</v>
      </c>
      <c r="AC55" s="10"/>
    </row>
    <row r="56" spans="1:29" ht="12.75">
      <c r="A56" s="4" t="s">
        <v>55</v>
      </c>
      <c r="B56" s="5" t="s">
        <v>270</v>
      </c>
      <c r="C56" s="5" t="s">
        <v>276</v>
      </c>
      <c r="D56" s="60">
        <v>4302.5</v>
      </c>
      <c r="E56" s="16"/>
      <c r="F56" s="17">
        <v>32101122.04</v>
      </c>
      <c r="G56" s="16"/>
      <c r="H56" s="18">
        <f t="shared" si="4"/>
        <v>7461.039404997095</v>
      </c>
      <c r="J56" s="60">
        <v>4335.5</v>
      </c>
      <c r="K56" s="16"/>
      <c r="L56" s="17">
        <v>31715359.81</v>
      </c>
      <c r="M56" s="16"/>
      <c r="N56" s="18">
        <f t="shared" si="5"/>
        <v>7315.271551147503</v>
      </c>
      <c r="P56" s="27">
        <f t="shared" si="9"/>
        <v>28891009.836</v>
      </c>
      <c r="Q56" s="16"/>
      <c r="R56" s="18">
        <f t="shared" si="10"/>
        <v>6714.9354644973855</v>
      </c>
      <c r="T56" s="29">
        <f t="shared" si="11"/>
        <v>0</v>
      </c>
      <c r="U56" s="30"/>
      <c r="V56" s="31">
        <f t="shared" si="12"/>
        <v>0</v>
      </c>
      <c r="X56" s="32">
        <f t="shared" si="6"/>
        <v>0</v>
      </c>
      <c r="Y56" s="33"/>
      <c r="Z56" s="35">
        <f t="shared" si="7"/>
        <v>0</v>
      </c>
      <c r="AA56" s="10"/>
      <c r="AB56" s="36">
        <f t="shared" si="8"/>
        <v>0</v>
      </c>
      <c r="AC56" s="10"/>
    </row>
    <row r="57" spans="1:29" ht="12.75">
      <c r="A57" s="4" t="s">
        <v>56</v>
      </c>
      <c r="B57" s="5" t="s">
        <v>270</v>
      </c>
      <c r="C57" s="5" t="s">
        <v>277</v>
      </c>
      <c r="D57" s="60">
        <v>1336</v>
      </c>
      <c r="E57" s="16"/>
      <c r="F57" s="17">
        <v>10805317.36</v>
      </c>
      <c r="G57" s="16"/>
      <c r="H57" s="18">
        <f t="shared" si="4"/>
        <v>8087.81239520958</v>
      </c>
      <c r="J57" s="60">
        <v>1427</v>
      </c>
      <c r="K57" s="16"/>
      <c r="L57" s="17">
        <v>11674548.82</v>
      </c>
      <c r="M57" s="16"/>
      <c r="N57" s="18">
        <f t="shared" si="5"/>
        <v>8181.183475823406</v>
      </c>
      <c r="P57" s="27">
        <f t="shared" si="9"/>
        <v>9724785.624</v>
      </c>
      <c r="Q57" s="16"/>
      <c r="R57" s="18">
        <f t="shared" si="10"/>
        <v>7279.031155688623</v>
      </c>
      <c r="T57" s="29">
        <f t="shared" si="11"/>
        <v>0</v>
      </c>
      <c r="U57" s="30"/>
      <c r="V57" s="31">
        <f t="shared" si="12"/>
        <v>0</v>
      </c>
      <c r="X57" s="32">
        <f t="shared" si="6"/>
        <v>0</v>
      </c>
      <c r="Y57" s="33"/>
      <c r="Z57" s="35">
        <f t="shared" si="7"/>
        <v>0</v>
      </c>
      <c r="AA57" s="10"/>
      <c r="AB57" s="36">
        <f t="shared" si="8"/>
        <v>0</v>
      </c>
      <c r="AC57" s="10"/>
    </row>
    <row r="58" spans="1:29" ht="12.75">
      <c r="A58" s="4" t="s">
        <v>57</v>
      </c>
      <c r="B58" s="5" t="s">
        <v>270</v>
      </c>
      <c r="C58" s="5" t="s">
        <v>278</v>
      </c>
      <c r="D58" s="60">
        <v>21765.5</v>
      </c>
      <c r="E58" s="16"/>
      <c r="F58" s="17">
        <v>164382336.84</v>
      </c>
      <c r="G58" s="16"/>
      <c r="H58" s="18">
        <f t="shared" si="4"/>
        <v>7552.426401415084</v>
      </c>
      <c r="J58" s="60">
        <v>22314.5</v>
      </c>
      <c r="K58" s="16"/>
      <c r="L58" s="17">
        <v>170932385.22</v>
      </c>
      <c r="M58" s="16"/>
      <c r="N58" s="18">
        <f t="shared" si="5"/>
        <v>7660.148567971498</v>
      </c>
      <c r="P58" s="27">
        <f t="shared" si="9"/>
        <v>147944103.15600002</v>
      </c>
      <c r="Q58" s="16"/>
      <c r="R58" s="18">
        <f t="shared" si="10"/>
        <v>6797.183761273575</v>
      </c>
      <c r="T58" s="29">
        <f t="shared" si="11"/>
        <v>0</v>
      </c>
      <c r="U58" s="30"/>
      <c r="V58" s="31">
        <f t="shared" si="12"/>
        <v>0</v>
      </c>
      <c r="X58" s="32">
        <f t="shared" si="6"/>
        <v>0</v>
      </c>
      <c r="Y58" s="33"/>
      <c r="Z58" s="35">
        <f t="shared" si="7"/>
        <v>0</v>
      </c>
      <c r="AA58" s="10"/>
      <c r="AB58" s="36">
        <f t="shared" si="8"/>
        <v>0</v>
      </c>
      <c r="AC58" s="10"/>
    </row>
    <row r="59" spans="1:29" ht="12.75">
      <c r="A59" s="4" t="s">
        <v>58</v>
      </c>
      <c r="B59" s="5" t="s">
        <v>270</v>
      </c>
      <c r="C59" s="5" t="s">
        <v>279</v>
      </c>
      <c r="D59" s="60">
        <v>928.5</v>
      </c>
      <c r="E59" s="16"/>
      <c r="F59" s="17">
        <v>6101656.82</v>
      </c>
      <c r="G59" s="16"/>
      <c r="H59" s="18">
        <f t="shared" si="4"/>
        <v>6571.520538502962</v>
      </c>
      <c r="J59" s="60">
        <v>935.5</v>
      </c>
      <c r="K59" s="16"/>
      <c r="L59" s="17">
        <v>6236218.63</v>
      </c>
      <c r="M59" s="16"/>
      <c r="N59" s="18">
        <f t="shared" si="5"/>
        <v>6666.18773917691</v>
      </c>
      <c r="P59" s="27">
        <f t="shared" si="9"/>
        <v>5491491.138</v>
      </c>
      <c r="Q59" s="16"/>
      <c r="R59" s="18">
        <f t="shared" si="10"/>
        <v>5914.368484652666</v>
      </c>
      <c r="T59" s="29">
        <f t="shared" si="11"/>
        <v>0</v>
      </c>
      <c r="U59" s="30"/>
      <c r="V59" s="31">
        <f t="shared" si="12"/>
        <v>0</v>
      </c>
      <c r="X59" s="32">
        <f t="shared" si="6"/>
        <v>0</v>
      </c>
      <c r="Y59" s="33"/>
      <c r="Z59" s="35">
        <f t="shared" si="7"/>
        <v>0</v>
      </c>
      <c r="AA59" s="10"/>
      <c r="AB59" s="36">
        <f t="shared" si="8"/>
        <v>0</v>
      </c>
      <c r="AC59" s="10"/>
    </row>
    <row r="60" spans="1:29" ht="12.75">
      <c r="A60" s="4" t="s">
        <v>59</v>
      </c>
      <c r="B60" s="5" t="s">
        <v>270</v>
      </c>
      <c r="C60" s="5" t="s">
        <v>280</v>
      </c>
      <c r="D60" s="60">
        <v>661</v>
      </c>
      <c r="E60" s="16"/>
      <c r="F60" s="17">
        <v>4679808.34</v>
      </c>
      <c r="G60" s="16"/>
      <c r="H60" s="18">
        <f t="shared" si="4"/>
        <v>7079.891588502269</v>
      </c>
      <c r="J60" s="60">
        <v>623.5</v>
      </c>
      <c r="K60" s="16"/>
      <c r="L60" s="17">
        <v>4622414.75</v>
      </c>
      <c r="M60" s="16"/>
      <c r="N60" s="18">
        <f t="shared" si="5"/>
        <v>7413.656375300722</v>
      </c>
      <c r="P60" s="27">
        <f t="shared" si="9"/>
        <v>4211827.506</v>
      </c>
      <c r="Q60" s="16"/>
      <c r="R60" s="18">
        <f t="shared" si="10"/>
        <v>6371.902429652042</v>
      </c>
      <c r="T60" s="29">
        <f t="shared" si="11"/>
        <v>0</v>
      </c>
      <c r="U60" s="30"/>
      <c r="V60" s="31">
        <f t="shared" si="12"/>
        <v>0</v>
      </c>
      <c r="X60" s="32">
        <f t="shared" si="6"/>
        <v>0</v>
      </c>
      <c r="Y60" s="33"/>
      <c r="Z60" s="35">
        <f t="shared" si="7"/>
        <v>0</v>
      </c>
      <c r="AA60" s="10"/>
      <c r="AB60" s="36">
        <f t="shared" si="8"/>
        <v>0</v>
      </c>
      <c r="AC60" s="10"/>
    </row>
    <row r="61" spans="1:29" ht="12.75">
      <c r="A61" s="4" t="s">
        <v>60</v>
      </c>
      <c r="B61" s="5" t="s">
        <v>270</v>
      </c>
      <c r="C61" s="5" t="s">
        <v>281</v>
      </c>
      <c r="D61" s="60">
        <v>210.5</v>
      </c>
      <c r="E61" s="16"/>
      <c r="F61" s="17">
        <v>2410670.73</v>
      </c>
      <c r="G61" s="16"/>
      <c r="H61" s="18">
        <f t="shared" si="4"/>
        <v>11452.117482185273</v>
      </c>
      <c r="J61" s="60">
        <v>194.5</v>
      </c>
      <c r="K61" s="16"/>
      <c r="L61" s="17">
        <v>2484320.35</v>
      </c>
      <c r="M61" s="16"/>
      <c r="N61" s="18">
        <f t="shared" si="5"/>
        <v>12772.85526992288</v>
      </c>
      <c r="P61" s="27">
        <f t="shared" si="9"/>
        <v>2169603.657</v>
      </c>
      <c r="Q61" s="16"/>
      <c r="R61" s="18">
        <f t="shared" si="10"/>
        <v>10306.905733966745</v>
      </c>
      <c r="T61" s="29">
        <f t="shared" si="11"/>
        <v>0</v>
      </c>
      <c r="U61" s="30"/>
      <c r="V61" s="31">
        <f t="shared" si="12"/>
        <v>0</v>
      </c>
      <c r="X61" s="32">
        <f t="shared" si="6"/>
        <v>0</v>
      </c>
      <c r="Y61" s="33"/>
      <c r="Z61" s="35">
        <f t="shared" si="7"/>
        <v>0</v>
      </c>
      <c r="AA61" s="10"/>
      <c r="AB61" s="36">
        <f t="shared" si="8"/>
        <v>0</v>
      </c>
      <c r="AC61" s="10"/>
    </row>
    <row r="62" spans="1:29" ht="12.75">
      <c r="A62" s="4" t="s">
        <v>61</v>
      </c>
      <c r="B62" s="5" t="s">
        <v>270</v>
      </c>
      <c r="C62" s="5" t="s">
        <v>282</v>
      </c>
      <c r="D62" s="60">
        <v>5591</v>
      </c>
      <c r="E62" s="16"/>
      <c r="F62" s="17">
        <v>42149983.69</v>
      </c>
      <c r="G62" s="16"/>
      <c r="H62" s="18">
        <f t="shared" si="4"/>
        <v>7538.898889286353</v>
      </c>
      <c r="J62" s="60">
        <v>5638</v>
      </c>
      <c r="K62" s="16"/>
      <c r="L62" s="17">
        <v>41543521.669999994</v>
      </c>
      <c r="M62" s="16"/>
      <c r="N62" s="18">
        <f t="shared" si="5"/>
        <v>7368.485574671869</v>
      </c>
      <c r="P62" s="27">
        <f t="shared" si="9"/>
        <v>37934985.321</v>
      </c>
      <c r="Q62" s="16"/>
      <c r="R62" s="18">
        <f t="shared" si="10"/>
        <v>6785.009000357718</v>
      </c>
      <c r="T62" s="29">
        <f t="shared" si="11"/>
        <v>0</v>
      </c>
      <c r="U62" s="30"/>
      <c r="V62" s="31">
        <f t="shared" si="12"/>
        <v>0</v>
      </c>
      <c r="X62" s="32">
        <f t="shared" si="6"/>
        <v>0</v>
      </c>
      <c r="Y62" s="33"/>
      <c r="Z62" s="35">
        <f t="shared" si="7"/>
        <v>0</v>
      </c>
      <c r="AA62" s="10"/>
      <c r="AB62" s="36">
        <f t="shared" si="8"/>
        <v>0</v>
      </c>
      <c r="AC62" s="10"/>
    </row>
    <row r="63" spans="1:29" ht="12.75">
      <c r="A63" s="4" t="s">
        <v>62</v>
      </c>
      <c r="B63" s="5" t="s">
        <v>270</v>
      </c>
      <c r="C63" s="5" t="s">
        <v>283</v>
      </c>
      <c r="D63" s="60">
        <v>13936</v>
      </c>
      <c r="E63" s="16"/>
      <c r="F63" s="17">
        <v>96045359.44</v>
      </c>
      <c r="G63" s="16"/>
      <c r="H63" s="18">
        <f t="shared" si="4"/>
        <v>6891.8885935706085</v>
      </c>
      <c r="J63" s="60">
        <v>14103.5</v>
      </c>
      <c r="K63" s="16"/>
      <c r="L63" s="17">
        <v>90313133.92999999</v>
      </c>
      <c r="M63" s="16"/>
      <c r="N63" s="18">
        <f t="shared" si="5"/>
        <v>6403.5972581274145</v>
      </c>
      <c r="P63" s="27">
        <f t="shared" si="9"/>
        <v>86440823.496</v>
      </c>
      <c r="Q63" s="16"/>
      <c r="R63" s="18">
        <f t="shared" si="10"/>
        <v>6202.699734213547</v>
      </c>
      <c r="T63" s="29">
        <f t="shared" si="11"/>
        <v>0</v>
      </c>
      <c r="U63" s="30"/>
      <c r="V63" s="31">
        <f t="shared" si="12"/>
        <v>0</v>
      </c>
      <c r="X63" s="32">
        <f t="shared" si="6"/>
        <v>0</v>
      </c>
      <c r="Y63" s="33"/>
      <c r="Z63" s="35">
        <f t="shared" si="7"/>
        <v>0</v>
      </c>
      <c r="AA63" s="10"/>
      <c r="AB63" s="36">
        <f t="shared" si="8"/>
        <v>0</v>
      </c>
      <c r="AC63" s="10"/>
    </row>
    <row r="64" spans="1:29" ht="12.75">
      <c r="A64" s="4" t="s">
        <v>63</v>
      </c>
      <c r="B64" s="5" t="s">
        <v>270</v>
      </c>
      <c r="C64" s="5" t="s">
        <v>284</v>
      </c>
      <c r="D64" s="60">
        <v>203</v>
      </c>
      <c r="E64" s="16"/>
      <c r="F64" s="17">
        <v>2120291.48</v>
      </c>
      <c r="G64" s="16"/>
      <c r="H64" s="18">
        <f t="shared" si="4"/>
        <v>10444.785615763547</v>
      </c>
      <c r="J64" s="60">
        <v>162</v>
      </c>
      <c r="K64" s="16"/>
      <c r="L64" s="17">
        <v>1894129.1400000001</v>
      </c>
      <c r="M64" s="16"/>
      <c r="N64" s="18">
        <f t="shared" si="5"/>
        <v>11692.155185185185</v>
      </c>
      <c r="P64" s="27">
        <f t="shared" si="9"/>
        <v>1908262.332</v>
      </c>
      <c r="Q64" s="16"/>
      <c r="R64" s="18">
        <f t="shared" si="10"/>
        <v>9400.307054187193</v>
      </c>
      <c r="T64" s="29">
        <f t="shared" si="11"/>
        <v>-14133.191999999806</v>
      </c>
      <c r="U64" s="30"/>
      <c r="V64" s="31">
        <f t="shared" si="12"/>
        <v>0</v>
      </c>
      <c r="X64" s="32">
        <f t="shared" si="6"/>
        <v>-0.007406315034886831</v>
      </c>
      <c r="Y64" s="33"/>
      <c r="Z64" s="35">
        <f t="shared" si="7"/>
        <v>0</v>
      </c>
      <c r="AA64" s="10"/>
      <c r="AB64" s="36">
        <f t="shared" si="8"/>
        <v>0</v>
      </c>
      <c r="AC64" s="10"/>
    </row>
    <row r="65" spans="1:29" ht="12.75">
      <c r="A65" s="4" t="s">
        <v>64</v>
      </c>
      <c r="B65" s="5" t="s">
        <v>270</v>
      </c>
      <c r="C65" s="5" t="s">
        <v>285</v>
      </c>
      <c r="D65" s="60">
        <v>300.5</v>
      </c>
      <c r="E65" s="16"/>
      <c r="F65" s="17">
        <v>2920558.17</v>
      </c>
      <c r="G65" s="16"/>
      <c r="H65" s="18">
        <f t="shared" si="4"/>
        <v>9718.995574043262</v>
      </c>
      <c r="J65" s="60">
        <v>287</v>
      </c>
      <c r="K65" s="16"/>
      <c r="L65" s="17">
        <v>2653507.5500000003</v>
      </c>
      <c r="M65" s="16"/>
      <c r="N65" s="18">
        <f t="shared" si="5"/>
        <v>9245.670905923345</v>
      </c>
      <c r="P65" s="27">
        <f t="shared" si="9"/>
        <v>2628502.353</v>
      </c>
      <c r="Q65" s="16"/>
      <c r="R65" s="18">
        <f t="shared" si="10"/>
        <v>8747.096016638936</v>
      </c>
      <c r="T65" s="29">
        <f t="shared" si="11"/>
        <v>0</v>
      </c>
      <c r="U65" s="30"/>
      <c r="V65" s="31">
        <f t="shared" si="12"/>
        <v>0</v>
      </c>
      <c r="X65" s="32">
        <f t="shared" si="6"/>
        <v>0</v>
      </c>
      <c r="Y65" s="33"/>
      <c r="Z65" s="35">
        <f t="shared" si="7"/>
        <v>0</v>
      </c>
      <c r="AA65" s="10"/>
      <c r="AB65" s="36">
        <f t="shared" si="8"/>
        <v>0</v>
      </c>
      <c r="AC65" s="10"/>
    </row>
    <row r="66" spans="1:29" ht="12.75">
      <c r="A66" s="4" t="s">
        <v>65</v>
      </c>
      <c r="B66" s="5" t="s">
        <v>286</v>
      </c>
      <c r="C66" s="5" t="s">
        <v>287</v>
      </c>
      <c r="D66" s="60">
        <v>3699.5</v>
      </c>
      <c r="E66" s="16"/>
      <c r="F66" s="17">
        <v>25832566.869999997</v>
      </c>
      <c r="G66" s="16"/>
      <c r="H66" s="18">
        <f t="shared" si="4"/>
        <v>6982.718440329773</v>
      </c>
      <c r="J66" s="60">
        <v>3730.5</v>
      </c>
      <c r="K66" s="16"/>
      <c r="L66" s="17">
        <v>25412793.32</v>
      </c>
      <c r="M66" s="16"/>
      <c r="N66" s="18">
        <f t="shared" si="5"/>
        <v>6812.168159764106</v>
      </c>
      <c r="P66" s="27">
        <f t="shared" si="9"/>
        <v>23249310.183</v>
      </c>
      <c r="Q66" s="16"/>
      <c r="R66" s="18">
        <f t="shared" si="10"/>
        <v>6284.446596296796</v>
      </c>
      <c r="T66" s="29">
        <f t="shared" si="11"/>
        <v>0</v>
      </c>
      <c r="U66" s="30"/>
      <c r="V66" s="31">
        <f t="shared" si="12"/>
        <v>0</v>
      </c>
      <c r="X66" s="32">
        <f t="shared" si="6"/>
        <v>0</v>
      </c>
      <c r="Y66" s="33"/>
      <c r="Z66" s="35">
        <f t="shared" si="7"/>
        <v>0</v>
      </c>
      <c r="AA66" s="10"/>
      <c r="AB66" s="36">
        <f t="shared" si="8"/>
        <v>0</v>
      </c>
      <c r="AC66" s="10"/>
    </row>
    <row r="67" spans="1:29" ht="12.75">
      <c r="A67" s="4" t="s">
        <v>66</v>
      </c>
      <c r="B67" s="5" t="s">
        <v>286</v>
      </c>
      <c r="C67" s="5" t="s">
        <v>288</v>
      </c>
      <c r="D67" s="60">
        <v>1599.5</v>
      </c>
      <c r="E67" s="16"/>
      <c r="F67" s="17">
        <v>11283868.53</v>
      </c>
      <c r="G67" s="16"/>
      <c r="H67" s="18">
        <f t="shared" si="4"/>
        <v>7054.622400750234</v>
      </c>
      <c r="J67" s="60">
        <v>1570.5</v>
      </c>
      <c r="K67" s="16"/>
      <c r="L67" s="17">
        <v>11144538.44</v>
      </c>
      <c r="M67" s="16"/>
      <c r="N67" s="18">
        <f t="shared" si="5"/>
        <v>7096.172199936325</v>
      </c>
      <c r="P67" s="27">
        <f aca="true" t="shared" si="13" ref="P67:P98">+F67*0.9</f>
        <v>10155481.677</v>
      </c>
      <c r="Q67" s="16"/>
      <c r="R67" s="18">
        <f aca="true" t="shared" si="14" ref="R67:R98">+H67*0.9</f>
        <v>6349.160160675211</v>
      </c>
      <c r="T67" s="29">
        <f aca="true" t="shared" si="15" ref="T67:T98">IF(+L67-P67&gt;0,0,+L67-P67)</f>
        <v>0</v>
      </c>
      <c r="U67" s="30"/>
      <c r="V67" s="31">
        <f aca="true" t="shared" si="16" ref="V67:V98">IF(+N67-R67&gt;0,0,+N67-R67)</f>
        <v>0</v>
      </c>
      <c r="X67" s="32">
        <f t="shared" si="6"/>
        <v>0</v>
      </c>
      <c r="Y67" s="33"/>
      <c r="Z67" s="35">
        <f t="shared" si="7"/>
        <v>0</v>
      </c>
      <c r="AA67" s="10"/>
      <c r="AB67" s="36">
        <f t="shared" si="8"/>
        <v>0</v>
      </c>
      <c r="AC67" s="10"/>
    </row>
    <row r="68" spans="1:29" ht="12.75">
      <c r="A68" s="4" t="s">
        <v>67</v>
      </c>
      <c r="B68" s="5" t="s">
        <v>286</v>
      </c>
      <c r="C68" s="5" t="s">
        <v>289</v>
      </c>
      <c r="D68" s="60">
        <v>204.5</v>
      </c>
      <c r="E68" s="16"/>
      <c r="F68" s="17">
        <v>2491806.32</v>
      </c>
      <c r="G68" s="16"/>
      <c r="H68" s="18">
        <f aca="true" t="shared" si="17" ref="H68:H131">F68/D68</f>
        <v>12184.871980440097</v>
      </c>
      <c r="J68" s="60">
        <v>192</v>
      </c>
      <c r="K68" s="16"/>
      <c r="L68" s="17">
        <v>2201653.75</v>
      </c>
      <c r="M68" s="16"/>
      <c r="N68" s="18">
        <f aca="true" t="shared" si="18" ref="N68:N131">L68/J68</f>
        <v>11466.946614583334</v>
      </c>
      <c r="P68" s="27">
        <f t="shared" si="13"/>
        <v>2242625.688</v>
      </c>
      <c r="Q68" s="16"/>
      <c r="R68" s="18">
        <f t="shared" si="14"/>
        <v>10966.384782396088</v>
      </c>
      <c r="T68" s="29">
        <f t="shared" si="15"/>
        <v>-40971.93800000008</v>
      </c>
      <c r="U68" s="30"/>
      <c r="V68" s="31">
        <f t="shared" si="16"/>
        <v>0</v>
      </c>
      <c r="X68" s="32">
        <f aca="true" t="shared" si="19" ref="X68:X131">IF(T68=0,0,+T68/P68)</f>
        <v>-0.01826962841781204</v>
      </c>
      <c r="Y68" s="33"/>
      <c r="Z68" s="35">
        <f aca="true" t="shared" si="20" ref="Z68:Z131">IF(V68=0,0,+V68/R68)</f>
        <v>0</v>
      </c>
      <c r="AA68" s="10"/>
      <c r="AB68" s="36">
        <f aca="true" t="shared" si="21" ref="AB68:AB131">IF(X68=0,0,(IF(Z68=0,0,(IF(X68&gt;Z68,X68,Z68)))))</f>
        <v>0</v>
      </c>
      <c r="AC68" s="10"/>
    </row>
    <row r="69" spans="1:29" ht="12.75">
      <c r="A69" s="4" t="s">
        <v>68</v>
      </c>
      <c r="B69" s="5" t="s">
        <v>290</v>
      </c>
      <c r="C69" s="5" t="s">
        <v>291</v>
      </c>
      <c r="D69" s="60">
        <v>5020</v>
      </c>
      <c r="E69" s="16"/>
      <c r="F69" s="17">
        <v>42000025.16</v>
      </c>
      <c r="G69" s="16"/>
      <c r="H69" s="18">
        <f t="shared" si="17"/>
        <v>8366.538876494023</v>
      </c>
      <c r="J69" s="60">
        <v>5091.5</v>
      </c>
      <c r="K69" s="16"/>
      <c r="L69" s="17">
        <v>41582354.64</v>
      </c>
      <c r="M69" s="16"/>
      <c r="N69" s="18">
        <f t="shared" si="18"/>
        <v>8167.014561524109</v>
      </c>
      <c r="P69" s="27">
        <f t="shared" si="13"/>
        <v>37800022.644</v>
      </c>
      <c r="Q69" s="16"/>
      <c r="R69" s="18">
        <f t="shared" si="14"/>
        <v>7529.884988844621</v>
      </c>
      <c r="T69" s="29">
        <f t="shared" si="15"/>
        <v>0</v>
      </c>
      <c r="U69" s="30"/>
      <c r="V69" s="31">
        <f t="shared" si="16"/>
        <v>0</v>
      </c>
      <c r="X69" s="32">
        <f t="shared" si="19"/>
        <v>0</v>
      </c>
      <c r="Y69" s="33"/>
      <c r="Z69" s="35">
        <f t="shared" si="20"/>
        <v>0</v>
      </c>
      <c r="AA69" s="10"/>
      <c r="AB69" s="36">
        <f t="shared" si="21"/>
        <v>0</v>
      </c>
      <c r="AC69" s="10"/>
    </row>
    <row r="70" spans="1:29" ht="12.75">
      <c r="A70" s="4" t="s">
        <v>69</v>
      </c>
      <c r="B70" s="5" t="s">
        <v>290</v>
      </c>
      <c r="C70" s="5" t="s">
        <v>292</v>
      </c>
      <c r="D70" s="60">
        <v>4773.5</v>
      </c>
      <c r="E70" s="16"/>
      <c r="F70" s="17">
        <v>36519712.10000001</v>
      </c>
      <c r="G70" s="16"/>
      <c r="H70" s="18">
        <f t="shared" si="17"/>
        <v>7650.510547816069</v>
      </c>
      <c r="J70" s="60">
        <v>4500.5</v>
      </c>
      <c r="K70" s="16"/>
      <c r="L70" s="17">
        <v>35056337.44</v>
      </c>
      <c r="M70" s="16"/>
      <c r="N70" s="18">
        <f t="shared" si="18"/>
        <v>7789.431716475947</v>
      </c>
      <c r="P70" s="27">
        <f t="shared" si="13"/>
        <v>32867740.890000008</v>
      </c>
      <c r="Q70" s="16"/>
      <c r="R70" s="18">
        <f t="shared" si="14"/>
        <v>6885.459493034463</v>
      </c>
      <c r="T70" s="29">
        <f t="shared" si="15"/>
        <v>0</v>
      </c>
      <c r="U70" s="30"/>
      <c r="V70" s="31">
        <f t="shared" si="16"/>
        <v>0</v>
      </c>
      <c r="X70" s="32">
        <f t="shared" si="19"/>
        <v>0</v>
      </c>
      <c r="Y70" s="33"/>
      <c r="Z70" s="35">
        <f t="shared" si="20"/>
        <v>0</v>
      </c>
      <c r="AA70" s="10"/>
      <c r="AB70" s="36">
        <f t="shared" si="21"/>
        <v>0</v>
      </c>
      <c r="AC70" s="10"/>
    </row>
    <row r="71" spans="1:29" ht="12.75">
      <c r="A71" s="4" t="s">
        <v>70</v>
      </c>
      <c r="B71" s="5" t="s">
        <v>290</v>
      </c>
      <c r="C71" s="5" t="s">
        <v>293</v>
      </c>
      <c r="D71" s="60">
        <v>1028</v>
      </c>
      <c r="E71" s="16"/>
      <c r="F71" s="17">
        <v>9488606.830000002</v>
      </c>
      <c r="G71" s="16"/>
      <c r="H71" s="18">
        <f t="shared" si="17"/>
        <v>9230.162285992219</v>
      </c>
      <c r="J71" s="60">
        <v>1069</v>
      </c>
      <c r="K71" s="16"/>
      <c r="L71" s="17">
        <v>9381145.9</v>
      </c>
      <c r="M71" s="16"/>
      <c r="N71" s="18">
        <f t="shared" si="18"/>
        <v>8775.627595884003</v>
      </c>
      <c r="P71" s="27">
        <f t="shared" si="13"/>
        <v>8539746.147000002</v>
      </c>
      <c r="Q71" s="16"/>
      <c r="R71" s="18">
        <f t="shared" si="14"/>
        <v>8307.146057392998</v>
      </c>
      <c r="T71" s="29">
        <f t="shared" si="15"/>
        <v>0</v>
      </c>
      <c r="U71" s="30"/>
      <c r="V71" s="31">
        <f t="shared" si="16"/>
        <v>0</v>
      </c>
      <c r="X71" s="32">
        <f t="shared" si="19"/>
        <v>0</v>
      </c>
      <c r="Y71" s="33"/>
      <c r="Z71" s="35">
        <f t="shared" si="20"/>
        <v>0</v>
      </c>
      <c r="AA71" s="10"/>
      <c r="AB71" s="36">
        <f t="shared" si="21"/>
        <v>0</v>
      </c>
      <c r="AC71" s="10"/>
    </row>
    <row r="72" spans="1:29" ht="12.75">
      <c r="A72" s="4" t="s">
        <v>71</v>
      </c>
      <c r="B72" s="5" t="s">
        <v>294</v>
      </c>
      <c r="C72" s="5" t="s">
        <v>295</v>
      </c>
      <c r="D72" s="60">
        <v>329.5</v>
      </c>
      <c r="E72" s="16"/>
      <c r="F72" s="17">
        <v>4088069.5700000003</v>
      </c>
      <c r="G72" s="16"/>
      <c r="H72" s="18">
        <f t="shared" si="17"/>
        <v>12406.887921092566</v>
      </c>
      <c r="J72" s="60">
        <v>325.5</v>
      </c>
      <c r="K72" s="16"/>
      <c r="L72" s="17">
        <v>4136586.3400000003</v>
      </c>
      <c r="M72" s="16"/>
      <c r="N72" s="18">
        <f t="shared" si="18"/>
        <v>12708.406574500768</v>
      </c>
      <c r="P72" s="27">
        <f t="shared" si="13"/>
        <v>3679262.6130000004</v>
      </c>
      <c r="Q72" s="16"/>
      <c r="R72" s="18">
        <f t="shared" si="14"/>
        <v>11166.19912898331</v>
      </c>
      <c r="T72" s="29">
        <f t="shared" si="15"/>
        <v>0</v>
      </c>
      <c r="U72" s="30"/>
      <c r="V72" s="31">
        <f t="shared" si="16"/>
        <v>0</v>
      </c>
      <c r="X72" s="32">
        <f t="shared" si="19"/>
        <v>0</v>
      </c>
      <c r="Y72" s="33"/>
      <c r="Z72" s="35">
        <f t="shared" si="20"/>
        <v>0</v>
      </c>
      <c r="AA72" s="10"/>
      <c r="AB72" s="36">
        <f t="shared" si="21"/>
        <v>0</v>
      </c>
      <c r="AC72" s="10"/>
    </row>
    <row r="73" spans="1:29" ht="12.75">
      <c r="A73" s="4" t="s">
        <v>72</v>
      </c>
      <c r="B73" s="5" t="s">
        <v>296</v>
      </c>
      <c r="C73" s="5" t="s">
        <v>297</v>
      </c>
      <c r="D73" s="60">
        <v>426</v>
      </c>
      <c r="E73" s="16"/>
      <c r="F73" s="17">
        <v>4003158.01</v>
      </c>
      <c r="G73" s="16"/>
      <c r="H73" s="18">
        <f t="shared" si="17"/>
        <v>9397.084530516431</v>
      </c>
      <c r="J73" s="60">
        <v>422</v>
      </c>
      <c r="K73" s="16"/>
      <c r="L73" s="17">
        <v>4174743.25</v>
      </c>
      <c r="M73" s="16"/>
      <c r="N73" s="18">
        <f t="shared" si="18"/>
        <v>9892.756516587679</v>
      </c>
      <c r="P73" s="27">
        <f t="shared" si="13"/>
        <v>3602842.209</v>
      </c>
      <c r="Q73" s="16"/>
      <c r="R73" s="18">
        <f t="shared" si="14"/>
        <v>8457.376077464789</v>
      </c>
      <c r="T73" s="29">
        <f t="shared" si="15"/>
        <v>0</v>
      </c>
      <c r="U73" s="30"/>
      <c r="V73" s="31">
        <f t="shared" si="16"/>
        <v>0</v>
      </c>
      <c r="X73" s="32">
        <f t="shared" si="19"/>
        <v>0</v>
      </c>
      <c r="Y73" s="33"/>
      <c r="Z73" s="35">
        <f t="shared" si="20"/>
        <v>0</v>
      </c>
      <c r="AA73" s="10"/>
      <c r="AB73" s="36">
        <f t="shared" si="21"/>
        <v>0</v>
      </c>
      <c r="AC73" s="10"/>
    </row>
    <row r="74" spans="1:29" ht="12.75">
      <c r="A74" s="4" t="s">
        <v>73</v>
      </c>
      <c r="B74" s="5" t="s">
        <v>296</v>
      </c>
      <c r="C74" s="5" t="s">
        <v>298</v>
      </c>
      <c r="D74" s="60">
        <v>1239.5</v>
      </c>
      <c r="E74" s="16"/>
      <c r="F74" s="17">
        <v>11500533.02</v>
      </c>
      <c r="G74" s="16"/>
      <c r="H74" s="18">
        <f t="shared" si="17"/>
        <v>9278.36467930617</v>
      </c>
      <c r="J74" s="60">
        <v>1188.5</v>
      </c>
      <c r="K74" s="16"/>
      <c r="L74" s="17">
        <v>11489003.8</v>
      </c>
      <c r="M74" s="16"/>
      <c r="N74" s="18">
        <f t="shared" si="18"/>
        <v>9666.810096760622</v>
      </c>
      <c r="P74" s="27">
        <f t="shared" si="13"/>
        <v>10350479.718</v>
      </c>
      <c r="Q74" s="16"/>
      <c r="R74" s="18">
        <f t="shared" si="14"/>
        <v>8350.528211375555</v>
      </c>
      <c r="T74" s="29">
        <f t="shared" si="15"/>
        <v>0</v>
      </c>
      <c r="U74" s="30"/>
      <c r="V74" s="31">
        <f t="shared" si="16"/>
        <v>0</v>
      </c>
      <c r="X74" s="32">
        <f t="shared" si="19"/>
        <v>0</v>
      </c>
      <c r="Y74" s="33"/>
      <c r="Z74" s="35">
        <f t="shared" si="20"/>
        <v>0</v>
      </c>
      <c r="AA74" s="10"/>
      <c r="AB74" s="36">
        <f t="shared" si="21"/>
        <v>0</v>
      </c>
      <c r="AC74" s="10"/>
    </row>
    <row r="75" spans="1:29" ht="12.75">
      <c r="A75" s="4" t="s">
        <v>74</v>
      </c>
      <c r="B75" s="5" t="s">
        <v>299</v>
      </c>
      <c r="C75" s="5" t="s">
        <v>300</v>
      </c>
      <c r="D75" s="60">
        <v>1718.5</v>
      </c>
      <c r="E75" s="16"/>
      <c r="F75" s="17">
        <v>13333325.270000001</v>
      </c>
      <c r="G75" s="16"/>
      <c r="H75" s="18">
        <f t="shared" si="17"/>
        <v>7758.699604306082</v>
      </c>
      <c r="J75" s="60">
        <v>1708.5</v>
      </c>
      <c r="K75" s="16"/>
      <c r="L75" s="17">
        <v>13682247.36</v>
      </c>
      <c r="M75" s="16"/>
      <c r="N75" s="18">
        <f t="shared" si="18"/>
        <v>8008.339104477612</v>
      </c>
      <c r="P75" s="27">
        <f t="shared" si="13"/>
        <v>11999992.743</v>
      </c>
      <c r="Q75" s="16"/>
      <c r="R75" s="18">
        <f t="shared" si="14"/>
        <v>6982.829643875473</v>
      </c>
      <c r="T75" s="29">
        <f t="shared" si="15"/>
        <v>0</v>
      </c>
      <c r="U75" s="30"/>
      <c r="V75" s="31">
        <f t="shared" si="16"/>
        <v>0</v>
      </c>
      <c r="X75" s="32">
        <f t="shared" si="19"/>
        <v>0</v>
      </c>
      <c r="Y75" s="33"/>
      <c r="Z75" s="35">
        <f t="shared" si="20"/>
        <v>0</v>
      </c>
      <c r="AA75" s="10"/>
      <c r="AB75" s="36">
        <f t="shared" si="21"/>
        <v>0</v>
      </c>
      <c r="AC75" s="10"/>
    </row>
    <row r="76" spans="1:29" ht="12.75">
      <c r="A76" s="4" t="s">
        <v>75</v>
      </c>
      <c r="B76" s="5" t="s">
        <v>301</v>
      </c>
      <c r="C76" s="5" t="s">
        <v>302</v>
      </c>
      <c r="D76" s="60">
        <v>80.5</v>
      </c>
      <c r="E76" s="16"/>
      <c r="F76" s="17">
        <v>1248998.17</v>
      </c>
      <c r="G76" s="16"/>
      <c r="H76" s="18">
        <f t="shared" si="17"/>
        <v>15515.505217391303</v>
      </c>
      <c r="J76" s="60">
        <v>76</v>
      </c>
      <c r="K76" s="16"/>
      <c r="L76" s="17">
        <v>1336825.32</v>
      </c>
      <c r="M76" s="16"/>
      <c r="N76" s="18">
        <f t="shared" si="18"/>
        <v>17589.806842105263</v>
      </c>
      <c r="P76" s="27">
        <f t="shared" si="13"/>
        <v>1124098.353</v>
      </c>
      <c r="Q76" s="16"/>
      <c r="R76" s="18">
        <f t="shared" si="14"/>
        <v>13963.954695652174</v>
      </c>
      <c r="T76" s="29">
        <f t="shared" si="15"/>
        <v>0</v>
      </c>
      <c r="U76" s="30"/>
      <c r="V76" s="31">
        <f t="shared" si="16"/>
        <v>0</v>
      </c>
      <c r="X76" s="32">
        <f t="shared" si="19"/>
        <v>0</v>
      </c>
      <c r="Y76" s="33"/>
      <c r="Z76" s="35">
        <f t="shared" si="20"/>
        <v>0</v>
      </c>
      <c r="AA76" s="10"/>
      <c r="AB76" s="36">
        <f t="shared" si="21"/>
        <v>0</v>
      </c>
      <c r="AC76" s="10"/>
    </row>
    <row r="77" spans="1:29" ht="12.75">
      <c r="A77" s="4" t="s">
        <v>76</v>
      </c>
      <c r="B77" s="5" t="s">
        <v>303</v>
      </c>
      <c r="C77" s="5" t="s">
        <v>304</v>
      </c>
      <c r="D77" s="60">
        <v>538.5</v>
      </c>
      <c r="E77" s="16"/>
      <c r="F77" s="17">
        <v>4433162.68</v>
      </c>
      <c r="G77" s="16"/>
      <c r="H77" s="18">
        <f t="shared" si="17"/>
        <v>8232.428375116062</v>
      </c>
      <c r="J77" s="60">
        <v>519.5</v>
      </c>
      <c r="K77" s="16"/>
      <c r="L77" s="17">
        <v>4014801.5100000002</v>
      </c>
      <c r="M77" s="16"/>
      <c r="N77" s="18">
        <f t="shared" si="18"/>
        <v>7728.203099133783</v>
      </c>
      <c r="P77" s="27">
        <f t="shared" si="13"/>
        <v>3989846.412</v>
      </c>
      <c r="Q77" s="16"/>
      <c r="R77" s="18">
        <f t="shared" si="14"/>
        <v>7409.185537604456</v>
      </c>
      <c r="T77" s="29">
        <f t="shared" si="15"/>
        <v>0</v>
      </c>
      <c r="U77" s="30"/>
      <c r="V77" s="31">
        <f t="shared" si="16"/>
        <v>0</v>
      </c>
      <c r="X77" s="32">
        <f t="shared" si="19"/>
        <v>0</v>
      </c>
      <c r="Y77" s="33"/>
      <c r="Z77" s="35">
        <f t="shared" si="20"/>
        <v>0</v>
      </c>
      <c r="AA77" s="10"/>
      <c r="AB77" s="36">
        <f t="shared" si="21"/>
        <v>0</v>
      </c>
      <c r="AC77" s="10"/>
    </row>
    <row r="78" spans="1:29" ht="12.75">
      <c r="A78" s="4" t="s">
        <v>77</v>
      </c>
      <c r="B78" s="5" t="s">
        <v>303</v>
      </c>
      <c r="C78" s="5" t="s">
        <v>305</v>
      </c>
      <c r="D78" s="60">
        <v>208.5</v>
      </c>
      <c r="E78" s="16"/>
      <c r="F78" s="17">
        <v>2482726.92</v>
      </c>
      <c r="G78" s="16"/>
      <c r="H78" s="18">
        <f t="shared" si="17"/>
        <v>11907.563165467625</v>
      </c>
      <c r="J78" s="60">
        <v>209.5</v>
      </c>
      <c r="K78" s="16"/>
      <c r="L78" s="17">
        <v>2316860.35</v>
      </c>
      <c r="M78" s="16"/>
      <c r="N78" s="18">
        <f t="shared" si="18"/>
        <v>11058.999284009547</v>
      </c>
      <c r="P78" s="27">
        <f t="shared" si="13"/>
        <v>2234454.228</v>
      </c>
      <c r="Q78" s="16"/>
      <c r="R78" s="18">
        <f t="shared" si="14"/>
        <v>10716.806848920864</v>
      </c>
      <c r="T78" s="29">
        <f t="shared" si="15"/>
        <v>0</v>
      </c>
      <c r="U78" s="30"/>
      <c r="V78" s="31">
        <f t="shared" si="16"/>
        <v>0</v>
      </c>
      <c r="X78" s="32">
        <f t="shared" si="19"/>
        <v>0</v>
      </c>
      <c r="Y78" s="33"/>
      <c r="Z78" s="35">
        <f t="shared" si="20"/>
        <v>0</v>
      </c>
      <c r="AA78" s="10"/>
      <c r="AB78" s="36">
        <f t="shared" si="21"/>
        <v>0</v>
      </c>
      <c r="AC78" s="10"/>
    </row>
    <row r="79" spans="1:29" ht="12.75">
      <c r="A79" s="4" t="s">
        <v>78</v>
      </c>
      <c r="B79" s="5" t="s">
        <v>306</v>
      </c>
      <c r="C79" s="5" t="s">
        <v>447</v>
      </c>
      <c r="D79" s="60">
        <v>184</v>
      </c>
      <c r="E79" s="16"/>
      <c r="F79" s="17">
        <v>2238832.36</v>
      </c>
      <c r="G79" s="16"/>
      <c r="H79" s="18">
        <f t="shared" si="17"/>
        <v>12167.567173913043</v>
      </c>
      <c r="J79" s="60">
        <v>171.5</v>
      </c>
      <c r="K79" s="16"/>
      <c r="L79" s="17">
        <v>2329632.57</v>
      </c>
      <c r="M79" s="16"/>
      <c r="N79" s="18">
        <f t="shared" si="18"/>
        <v>13583.863381924197</v>
      </c>
      <c r="P79" s="27">
        <f t="shared" si="13"/>
        <v>2014949.1239999998</v>
      </c>
      <c r="Q79" s="16"/>
      <c r="R79" s="18">
        <f t="shared" si="14"/>
        <v>10950.810456521738</v>
      </c>
      <c r="T79" s="29">
        <f t="shared" si="15"/>
        <v>0</v>
      </c>
      <c r="U79" s="30"/>
      <c r="V79" s="31">
        <f t="shared" si="16"/>
        <v>0</v>
      </c>
      <c r="X79" s="32">
        <f t="shared" si="19"/>
        <v>0</v>
      </c>
      <c r="Y79" s="33"/>
      <c r="Z79" s="35">
        <f t="shared" si="20"/>
        <v>0</v>
      </c>
      <c r="AA79" s="10"/>
      <c r="AB79" s="36">
        <f t="shared" si="21"/>
        <v>0</v>
      </c>
      <c r="AC79" s="10"/>
    </row>
    <row r="80" spans="1:29" ht="12.75">
      <c r="A80" s="4" t="s">
        <v>79</v>
      </c>
      <c r="B80" s="5" t="s">
        <v>307</v>
      </c>
      <c r="C80" s="5" t="s">
        <v>308</v>
      </c>
      <c r="D80" s="60">
        <v>80266.5</v>
      </c>
      <c r="E80" s="16"/>
      <c r="F80" s="17">
        <v>673788532.4399999</v>
      </c>
      <c r="G80" s="16"/>
      <c r="H80" s="18">
        <f t="shared" si="17"/>
        <v>8394.392834370503</v>
      </c>
      <c r="J80" s="60">
        <v>80039</v>
      </c>
      <c r="K80" s="16"/>
      <c r="L80" s="17">
        <v>644256000.86</v>
      </c>
      <c r="M80" s="16"/>
      <c r="N80" s="18">
        <f t="shared" si="18"/>
        <v>8049.275988705506</v>
      </c>
      <c r="P80" s="27">
        <f t="shared" si="13"/>
        <v>606409679.196</v>
      </c>
      <c r="Q80" s="16"/>
      <c r="R80" s="18">
        <f t="shared" si="14"/>
        <v>7554.953550933453</v>
      </c>
      <c r="T80" s="29">
        <f t="shared" si="15"/>
        <v>0</v>
      </c>
      <c r="U80" s="30"/>
      <c r="V80" s="31">
        <f t="shared" si="16"/>
        <v>0</v>
      </c>
      <c r="X80" s="32">
        <f t="shared" si="19"/>
        <v>0</v>
      </c>
      <c r="Y80" s="33"/>
      <c r="Z80" s="35">
        <f t="shared" si="20"/>
        <v>0</v>
      </c>
      <c r="AA80" s="10"/>
      <c r="AB80" s="36">
        <f t="shared" si="21"/>
        <v>0</v>
      </c>
      <c r="AC80" s="10"/>
    </row>
    <row r="81" spans="1:29" ht="12.75">
      <c r="A81" s="4" t="s">
        <v>80</v>
      </c>
      <c r="B81" s="5" t="s">
        <v>309</v>
      </c>
      <c r="C81" s="5" t="s">
        <v>310</v>
      </c>
      <c r="D81" s="60">
        <v>163.5</v>
      </c>
      <c r="E81" s="16"/>
      <c r="F81" s="17">
        <v>1869302</v>
      </c>
      <c r="G81" s="16"/>
      <c r="H81" s="18">
        <f t="shared" si="17"/>
        <v>11433.039755351681</v>
      </c>
      <c r="J81" s="60">
        <v>173.5</v>
      </c>
      <c r="K81" s="16"/>
      <c r="L81" s="17">
        <v>1816165</v>
      </c>
      <c r="M81" s="16"/>
      <c r="N81" s="18">
        <f t="shared" si="18"/>
        <v>10467.809798270893</v>
      </c>
      <c r="P81" s="27">
        <f t="shared" si="13"/>
        <v>1682371.8</v>
      </c>
      <c r="Q81" s="16"/>
      <c r="R81" s="18">
        <f t="shared" si="14"/>
        <v>10289.735779816514</v>
      </c>
      <c r="T81" s="29">
        <f t="shared" si="15"/>
        <v>0</v>
      </c>
      <c r="U81" s="30"/>
      <c r="V81" s="31">
        <f t="shared" si="16"/>
        <v>0</v>
      </c>
      <c r="X81" s="32">
        <f t="shared" si="19"/>
        <v>0</v>
      </c>
      <c r="Y81" s="33"/>
      <c r="Z81" s="35">
        <f t="shared" si="20"/>
        <v>0</v>
      </c>
      <c r="AA81" s="10"/>
      <c r="AB81" s="36">
        <f t="shared" si="21"/>
        <v>0</v>
      </c>
      <c r="AC81" s="10"/>
    </row>
    <row r="82" spans="1:29" ht="12.75">
      <c r="A82" s="4" t="s">
        <v>81</v>
      </c>
      <c r="B82" s="5" t="s">
        <v>309</v>
      </c>
      <c r="C82" s="5" t="s">
        <v>311</v>
      </c>
      <c r="D82" s="60">
        <v>77.5</v>
      </c>
      <c r="E82" s="16"/>
      <c r="F82" s="17">
        <v>1063061.2</v>
      </c>
      <c r="G82" s="16"/>
      <c r="H82" s="18">
        <f t="shared" si="17"/>
        <v>13716.918709677419</v>
      </c>
      <c r="J82" s="60">
        <v>78.5</v>
      </c>
      <c r="K82" s="16"/>
      <c r="L82" s="17">
        <v>1047811.03</v>
      </c>
      <c r="M82" s="16"/>
      <c r="N82" s="18">
        <f t="shared" si="18"/>
        <v>13347.911210191083</v>
      </c>
      <c r="P82" s="27">
        <f t="shared" si="13"/>
        <v>956755.08</v>
      </c>
      <c r="Q82" s="16"/>
      <c r="R82" s="18">
        <f t="shared" si="14"/>
        <v>12345.226838709677</v>
      </c>
      <c r="T82" s="29">
        <f t="shared" si="15"/>
        <v>0</v>
      </c>
      <c r="U82" s="30"/>
      <c r="V82" s="31">
        <f t="shared" si="16"/>
        <v>0</v>
      </c>
      <c r="X82" s="32">
        <f t="shared" si="19"/>
        <v>0</v>
      </c>
      <c r="Y82" s="33"/>
      <c r="Z82" s="35">
        <f t="shared" si="20"/>
        <v>0</v>
      </c>
      <c r="AA82" s="10"/>
      <c r="AB82" s="36">
        <f t="shared" si="21"/>
        <v>0</v>
      </c>
      <c r="AC82" s="10"/>
    </row>
    <row r="83" spans="1:29" ht="12.75">
      <c r="A83" s="4" t="s">
        <v>82</v>
      </c>
      <c r="B83" s="5" t="s">
        <v>312</v>
      </c>
      <c r="C83" s="5" t="s">
        <v>313</v>
      </c>
      <c r="D83" s="60">
        <v>147.5</v>
      </c>
      <c r="E83" s="16"/>
      <c r="F83" s="17">
        <v>1745849.3299999998</v>
      </c>
      <c r="G83" s="16"/>
      <c r="H83" s="18">
        <f t="shared" si="17"/>
        <v>11836.266644067795</v>
      </c>
      <c r="J83" s="60">
        <v>139</v>
      </c>
      <c r="K83" s="16"/>
      <c r="L83" s="17">
        <v>1726330.6800000002</v>
      </c>
      <c r="M83" s="16"/>
      <c r="N83" s="18">
        <f t="shared" si="18"/>
        <v>12419.645179856116</v>
      </c>
      <c r="P83" s="27">
        <f t="shared" si="13"/>
        <v>1571264.3969999999</v>
      </c>
      <c r="Q83" s="16"/>
      <c r="R83" s="18">
        <f t="shared" si="14"/>
        <v>10652.639979661015</v>
      </c>
      <c r="T83" s="29">
        <f t="shared" si="15"/>
        <v>0</v>
      </c>
      <c r="U83" s="30"/>
      <c r="V83" s="31">
        <f t="shared" si="16"/>
        <v>0</v>
      </c>
      <c r="X83" s="32">
        <f t="shared" si="19"/>
        <v>0</v>
      </c>
      <c r="Y83" s="33"/>
      <c r="Z83" s="35">
        <f t="shared" si="20"/>
        <v>0</v>
      </c>
      <c r="AA83" s="10"/>
      <c r="AB83" s="36">
        <f t="shared" si="21"/>
        <v>0</v>
      </c>
      <c r="AC83" s="10"/>
    </row>
    <row r="84" spans="1:29" ht="12.75">
      <c r="A84" s="4" t="s">
        <v>83</v>
      </c>
      <c r="B84" s="5" t="s">
        <v>312</v>
      </c>
      <c r="C84" s="5" t="s">
        <v>314</v>
      </c>
      <c r="D84" s="60">
        <v>102</v>
      </c>
      <c r="E84" s="16"/>
      <c r="F84" s="17">
        <v>1456740.53</v>
      </c>
      <c r="G84" s="16"/>
      <c r="H84" s="18">
        <f t="shared" si="17"/>
        <v>14281.769901960784</v>
      </c>
      <c r="J84" s="60">
        <v>116.5</v>
      </c>
      <c r="K84" s="16"/>
      <c r="L84" s="17">
        <v>1492273.35</v>
      </c>
      <c r="M84" s="16"/>
      <c r="N84" s="18">
        <f t="shared" si="18"/>
        <v>12809.21330472103</v>
      </c>
      <c r="P84" s="27">
        <f t="shared" si="13"/>
        <v>1311066.477</v>
      </c>
      <c r="Q84" s="16"/>
      <c r="R84" s="18">
        <f t="shared" si="14"/>
        <v>12853.592911764707</v>
      </c>
      <c r="T84" s="29">
        <f t="shared" si="15"/>
        <v>0</v>
      </c>
      <c r="U84" s="30"/>
      <c r="V84" s="31">
        <f t="shared" si="16"/>
        <v>-44.379607043676515</v>
      </c>
      <c r="X84" s="32">
        <f t="shared" si="19"/>
        <v>0</v>
      </c>
      <c r="Y84" s="33"/>
      <c r="Z84" s="35">
        <f t="shared" si="20"/>
        <v>-0.0034527005288191837</v>
      </c>
      <c r="AA84" s="10"/>
      <c r="AB84" s="36">
        <f t="shared" si="21"/>
        <v>0</v>
      </c>
      <c r="AC84" s="10"/>
    </row>
    <row r="85" spans="1:29" ht="12.75">
      <c r="A85" s="4" t="s">
        <v>84</v>
      </c>
      <c r="B85" s="5" t="s">
        <v>312</v>
      </c>
      <c r="C85" s="5" t="s">
        <v>315</v>
      </c>
      <c r="D85" s="60">
        <v>182</v>
      </c>
      <c r="E85" s="16"/>
      <c r="F85" s="17">
        <v>1928338.47</v>
      </c>
      <c r="G85" s="16"/>
      <c r="H85" s="18">
        <f t="shared" si="17"/>
        <v>10595.266318681319</v>
      </c>
      <c r="J85" s="60">
        <v>147.5</v>
      </c>
      <c r="K85" s="16"/>
      <c r="L85" s="17">
        <v>2037432.04</v>
      </c>
      <c r="M85" s="16"/>
      <c r="N85" s="18">
        <f t="shared" si="18"/>
        <v>13813.098576271186</v>
      </c>
      <c r="P85" s="27">
        <f t="shared" si="13"/>
        <v>1735504.623</v>
      </c>
      <c r="Q85" s="16"/>
      <c r="R85" s="18">
        <f t="shared" si="14"/>
        <v>9535.739686813187</v>
      </c>
      <c r="T85" s="29">
        <f t="shared" si="15"/>
        <v>0</v>
      </c>
      <c r="U85" s="30"/>
      <c r="V85" s="31">
        <f t="shared" si="16"/>
        <v>0</v>
      </c>
      <c r="X85" s="32">
        <f t="shared" si="19"/>
        <v>0</v>
      </c>
      <c r="Y85" s="33"/>
      <c r="Z85" s="35">
        <f t="shared" si="20"/>
        <v>0</v>
      </c>
      <c r="AA85" s="10"/>
      <c r="AB85" s="36">
        <f t="shared" si="21"/>
        <v>0</v>
      </c>
      <c r="AC85" s="10"/>
    </row>
    <row r="86" spans="1:29" ht="12.75">
      <c r="A86" s="4" t="s">
        <v>85</v>
      </c>
      <c r="B86" s="5" t="s">
        <v>312</v>
      </c>
      <c r="C86" s="5" t="s">
        <v>316</v>
      </c>
      <c r="D86" s="60">
        <v>119</v>
      </c>
      <c r="E86" s="16"/>
      <c r="F86" s="17">
        <v>1646920.1600000001</v>
      </c>
      <c r="G86" s="16"/>
      <c r="H86" s="18">
        <f t="shared" si="17"/>
        <v>13839.665210084035</v>
      </c>
      <c r="J86" s="60">
        <v>120.5</v>
      </c>
      <c r="K86" s="16"/>
      <c r="L86" s="17">
        <v>1705263.8800000001</v>
      </c>
      <c r="M86" s="16"/>
      <c r="N86" s="18">
        <f t="shared" si="18"/>
        <v>14151.56746887967</v>
      </c>
      <c r="P86" s="27">
        <f t="shared" si="13"/>
        <v>1482228.144</v>
      </c>
      <c r="Q86" s="16"/>
      <c r="R86" s="18">
        <f t="shared" si="14"/>
        <v>12455.69868907563</v>
      </c>
      <c r="T86" s="29">
        <f t="shared" si="15"/>
        <v>0</v>
      </c>
      <c r="U86" s="30"/>
      <c r="V86" s="31">
        <f t="shared" si="16"/>
        <v>0</v>
      </c>
      <c r="X86" s="32">
        <f t="shared" si="19"/>
        <v>0</v>
      </c>
      <c r="Y86" s="33"/>
      <c r="Z86" s="35">
        <f t="shared" si="20"/>
        <v>0</v>
      </c>
      <c r="AA86" s="10"/>
      <c r="AB86" s="36">
        <f t="shared" si="21"/>
        <v>0</v>
      </c>
      <c r="AC86" s="10"/>
    </row>
    <row r="87" spans="1:29" ht="12.75">
      <c r="A87" s="4" t="s">
        <v>86</v>
      </c>
      <c r="B87" s="5" t="s">
        <v>312</v>
      </c>
      <c r="C87" s="5" t="s">
        <v>317</v>
      </c>
      <c r="D87" s="60">
        <v>732.5</v>
      </c>
      <c r="E87" s="16"/>
      <c r="F87" s="17">
        <v>5279172.54</v>
      </c>
      <c r="G87" s="16"/>
      <c r="H87" s="18">
        <f t="shared" si="17"/>
        <v>7207.061488054607</v>
      </c>
      <c r="J87" s="60">
        <v>729</v>
      </c>
      <c r="K87" s="16"/>
      <c r="L87" s="17">
        <v>5127273.87</v>
      </c>
      <c r="M87" s="16"/>
      <c r="N87" s="18">
        <f t="shared" si="18"/>
        <v>7033.297489711935</v>
      </c>
      <c r="P87" s="27">
        <f t="shared" si="13"/>
        <v>4751255.286</v>
      </c>
      <c r="Q87" s="16"/>
      <c r="R87" s="18">
        <f t="shared" si="14"/>
        <v>6486.355339249147</v>
      </c>
      <c r="T87" s="29">
        <f t="shared" si="15"/>
        <v>0</v>
      </c>
      <c r="U87" s="30"/>
      <c r="V87" s="31">
        <f t="shared" si="16"/>
        <v>0</v>
      </c>
      <c r="X87" s="32">
        <f t="shared" si="19"/>
        <v>0</v>
      </c>
      <c r="Y87" s="33"/>
      <c r="Z87" s="35">
        <f t="shared" si="20"/>
        <v>0</v>
      </c>
      <c r="AA87" s="10"/>
      <c r="AB87" s="36">
        <f t="shared" si="21"/>
        <v>0</v>
      </c>
      <c r="AC87" s="10"/>
    </row>
    <row r="88" spans="1:29" ht="12.75">
      <c r="A88" s="4" t="s">
        <v>87</v>
      </c>
      <c r="B88" s="5" t="s">
        <v>318</v>
      </c>
      <c r="C88" s="5" t="s">
        <v>319</v>
      </c>
      <c r="D88" s="60">
        <v>1047.5</v>
      </c>
      <c r="E88" s="16"/>
      <c r="F88" s="17">
        <v>8837794.139999999</v>
      </c>
      <c r="G88" s="16"/>
      <c r="H88" s="18">
        <f t="shared" si="17"/>
        <v>8437.034978520285</v>
      </c>
      <c r="J88" s="60">
        <v>1079.5</v>
      </c>
      <c r="K88" s="16"/>
      <c r="L88" s="17">
        <v>8596934.07</v>
      </c>
      <c r="M88" s="16"/>
      <c r="N88" s="18">
        <f t="shared" si="18"/>
        <v>7963.811088466883</v>
      </c>
      <c r="P88" s="27">
        <f t="shared" si="13"/>
        <v>7954014.725999999</v>
      </c>
      <c r="Q88" s="16"/>
      <c r="R88" s="18">
        <f t="shared" si="14"/>
        <v>7593.3314806682565</v>
      </c>
      <c r="T88" s="29">
        <f t="shared" si="15"/>
        <v>0</v>
      </c>
      <c r="U88" s="30"/>
      <c r="V88" s="31">
        <f t="shared" si="16"/>
        <v>0</v>
      </c>
      <c r="X88" s="32">
        <f t="shared" si="19"/>
        <v>0</v>
      </c>
      <c r="Y88" s="33"/>
      <c r="Z88" s="35">
        <f t="shared" si="20"/>
        <v>0</v>
      </c>
      <c r="AA88" s="10"/>
      <c r="AB88" s="36">
        <f t="shared" si="21"/>
        <v>0</v>
      </c>
      <c r="AC88" s="10"/>
    </row>
    <row r="89" spans="1:29" ht="12.75">
      <c r="A89" s="4" t="s">
        <v>88</v>
      </c>
      <c r="B89" s="5" t="s">
        <v>320</v>
      </c>
      <c r="C89" s="5" t="s">
        <v>321</v>
      </c>
      <c r="D89" s="60">
        <v>4351</v>
      </c>
      <c r="E89" s="16"/>
      <c r="F89" s="17">
        <v>35298339.77</v>
      </c>
      <c r="G89" s="16"/>
      <c r="H89" s="18">
        <f t="shared" si="17"/>
        <v>8112.695879108252</v>
      </c>
      <c r="J89" s="60">
        <v>4236</v>
      </c>
      <c r="K89" s="16"/>
      <c r="L89" s="17">
        <v>35768175.76</v>
      </c>
      <c r="M89" s="16"/>
      <c r="N89" s="18">
        <f t="shared" si="18"/>
        <v>8443.85641170916</v>
      </c>
      <c r="P89" s="27">
        <f t="shared" si="13"/>
        <v>31768505.793000005</v>
      </c>
      <c r="Q89" s="16"/>
      <c r="R89" s="18">
        <f t="shared" si="14"/>
        <v>7301.4262911974265</v>
      </c>
      <c r="T89" s="29">
        <f t="shared" si="15"/>
        <v>0</v>
      </c>
      <c r="U89" s="30"/>
      <c r="V89" s="31">
        <f t="shared" si="16"/>
        <v>0</v>
      </c>
      <c r="X89" s="32">
        <f t="shared" si="19"/>
        <v>0</v>
      </c>
      <c r="Y89" s="33"/>
      <c r="Z89" s="35">
        <f t="shared" si="20"/>
        <v>0</v>
      </c>
      <c r="AA89" s="10"/>
      <c r="AB89" s="36">
        <f t="shared" si="21"/>
        <v>0</v>
      </c>
      <c r="AC89" s="10"/>
    </row>
    <row r="90" spans="1:29" ht="12.75">
      <c r="A90" s="4" t="s">
        <v>89</v>
      </c>
      <c r="B90" s="5" t="s">
        <v>320</v>
      </c>
      <c r="C90" s="5" t="s">
        <v>322</v>
      </c>
      <c r="D90" s="60">
        <v>1328</v>
      </c>
      <c r="E90" s="16"/>
      <c r="F90" s="17">
        <v>10310185.36</v>
      </c>
      <c r="G90" s="16"/>
      <c r="H90" s="18">
        <f t="shared" si="17"/>
        <v>7763.693795180722</v>
      </c>
      <c r="J90" s="60">
        <v>1292</v>
      </c>
      <c r="K90" s="16"/>
      <c r="L90" s="17">
        <v>10055016.84</v>
      </c>
      <c r="M90" s="16"/>
      <c r="N90" s="18">
        <f t="shared" si="18"/>
        <v>7782.520773993808</v>
      </c>
      <c r="P90" s="27">
        <f t="shared" si="13"/>
        <v>9279166.824</v>
      </c>
      <c r="Q90" s="16"/>
      <c r="R90" s="18">
        <f t="shared" si="14"/>
        <v>6987.32441566265</v>
      </c>
      <c r="T90" s="29">
        <f t="shared" si="15"/>
        <v>0</v>
      </c>
      <c r="U90" s="30"/>
      <c r="V90" s="31">
        <f t="shared" si="16"/>
        <v>0</v>
      </c>
      <c r="X90" s="32">
        <f t="shared" si="19"/>
        <v>0</v>
      </c>
      <c r="Y90" s="33"/>
      <c r="Z90" s="35">
        <f t="shared" si="20"/>
        <v>0</v>
      </c>
      <c r="AA90" s="10"/>
      <c r="AB90" s="36">
        <f t="shared" si="21"/>
        <v>0</v>
      </c>
      <c r="AC90" s="10"/>
    </row>
    <row r="91" spans="1:29" ht="12.75">
      <c r="A91" s="4" t="s">
        <v>90</v>
      </c>
      <c r="B91" s="5" t="s">
        <v>320</v>
      </c>
      <c r="C91" s="5" t="s">
        <v>323</v>
      </c>
      <c r="D91" s="60">
        <v>734.5</v>
      </c>
      <c r="E91" s="16"/>
      <c r="F91" s="17">
        <v>8325563.6</v>
      </c>
      <c r="G91" s="16"/>
      <c r="H91" s="18">
        <f t="shared" si="17"/>
        <v>11335.008304969366</v>
      </c>
      <c r="J91" s="60">
        <v>739.5</v>
      </c>
      <c r="K91" s="16"/>
      <c r="L91" s="17">
        <v>8058220.09</v>
      </c>
      <c r="M91" s="16"/>
      <c r="N91" s="18">
        <f t="shared" si="18"/>
        <v>10896.849344151453</v>
      </c>
      <c r="P91" s="27">
        <f t="shared" si="13"/>
        <v>7493007.24</v>
      </c>
      <c r="Q91" s="16"/>
      <c r="R91" s="18">
        <f t="shared" si="14"/>
        <v>10201.50747447243</v>
      </c>
      <c r="T91" s="29">
        <f t="shared" si="15"/>
        <v>0</v>
      </c>
      <c r="U91" s="30"/>
      <c r="V91" s="31">
        <f t="shared" si="16"/>
        <v>0</v>
      </c>
      <c r="X91" s="32">
        <f t="shared" si="19"/>
        <v>0</v>
      </c>
      <c r="Y91" s="33"/>
      <c r="Z91" s="35">
        <f t="shared" si="20"/>
        <v>0</v>
      </c>
      <c r="AA91" s="10"/>
      <c r="AB91" s="36">
        <f t="shared" si="21"/>
        <v>0</v>
      </c>
      <c r="AC91" s="10"/>
    </row>
    <row r="92" spans="1:29" ht="12.75">
      <c r="A92" s="4" t="s">
        <v>91</v>
      </c>
      <c r="B92" s="5" t="s">
        <v>324</v>
      </c>
      <c r="C92" s="5" t="s">
        <v>325</v>
      </c>
      <c r="D92" s="60">
        <v>25334.5</v>
      </c>
      <c r="E92" s="16"/>
      <c r="F92" s="17">
        <v>192225504.67</v>
      </c>
      <c r="G92" s="16"/>
      <c r="H92" s="18">
        <f t="shared" si="17"/>
        <v>7587.49944423612</v>
      </c>
      <c r="J92" s="60">
        <v>25830.5</v>
      </c>
      <c r="K92" s="16"/>
      <c r="L92" s="17">
        <v>202440063.61</v>
      </c>
      <c r="M92" s="16"/>
      <c r="N92" s="18">
        <f t="shared" si="18"/>
        <v>7837.249128356014</v>
      </c>
      <c r="P92" s="27">
        <f t="shared" si="13"/>
        <v>173002954.20299998</v>
      </c>
      <c r="Q92" s="16"/>
      <c r="R92" s="18">
        <f t="shared" si="14"/>
        <v>6828.7494998125085</v>
      </c>
      <c r="T92" s="29">
        <f t="shared" si="15"/>
        <v>0</v>
      </c>
      <c r="U92" s="30"/>
      <c r="V92" s="31">
        <f t="shared" si="16"/>
        <v>0</v>
      </c>
      <c r="X92" s="32">
        <f t="shared" si="19"/>
        <v>0</v>
      </c>
      <c r="Y92" s="33"/>
      <c r="Z92" s="35">
        <f t="shared" si="20"/>
        <v>0</v>
      </c>
      <c r="AA92" s="10"/>
      <c r="AB92" s="36">
        <f t="shared" si="21"/>
        <v>0</v>
      </c>
      <c r="AC92" s="10"/>
    </row>
    <row r="93" spans="1:29" ht="12.75">
      <c r="A93" s="4" t="s">
        <v>92</v>
      </c>
      <c r="B93" s="5" t="s">
        <v>324</v>
      </c>
      <c r="C93" s="5" t="s">
        <v>326</v>
      </c>
      <c r="D93" s="60">
        <v>14294</v>
      </c>
      <c r="E93" s="16"/>
      <c r="F93" s="17">
        <v>107941187.65</v>
      </c>
      <c r="G93" s="16"/>
      <c r="H93" s="18">
        <f t="shared" si="17"/>
        <v>7551.503263607108</v>
      </c>
      <c r="J93" s="60">
        <v>14578.5</v>
      </c>
      <c r="K93" s="16"/>
      <c r="L93" s="17">
        <v>111004242.60000001</v>
      </c>
      <c r="M93" s="16"/>
      <c r="N93" s="18">
        <f t="shared" si="18"/>
        <v>7614.243070274721</v>
      </c>
      <c r="P93" s="27">
        <f t="shared" si="13"/>
        <v>97147068.885</v>
      </c>
      <c r="Q93" s="16"/>
      <c r="R93" s="18">
        <f t="shared" si="14"/>
        <v>6796.352937246397</v>
      </c>
      <c r="T93" s="29">
        <f t="shared" si="15"/>
        <v>0</v>
      </c>
      <c r="U93" s="30"/>
      <c r="V93" s="31">
        <f t="shared" si="16"/>
        <v>0</v>
      </c>
      <c r="X93" s="32">
        <f t="shared" si="19"/>
        <v>0</v>
      </c>
      <c r="Y93" s="33"/>
      <c r="Z93" s="35">
        <f t="shared" si="20"/>
        <v>0</v>
      </c>
      <c r="AA93" s="10"/>
      <c r="AB93" s="36">
        <f t="shared" si="21"/>
        <v>0</v>
      </c>
      <c r="AC93" s="10"/>
    </row>
    <row r="94" spans="1:29" ht="12.75">
      <c r="A94" s="4" t="s">
        <v>93</v>
      </c>
      <c r="B94" s="5" t="s">
        <v>324</v>
      </c>
      <c r="C94" s="5" t="s">
        <v>327</v>
      </c>
      <c r="D94" s="60">
        <v>1087</v>
      </c>
      <c r="E94" s="16"/>
      <c r="F94" s="17">
        <v>9536425.25</v>
      </c>
      <c r="G94" s="16"/>
      <c r="H94" s="18">
        <f t="shared" si="17"/>
        <v>8773.160303587856</v>
      </c>
      <c r="J94" s="60">
        <v>1094</v>
      </c>
      <c r="K94" s="16"/>
      <c r="L94" s="17">
        <v>10135408.21</v>
      </c>
      <c r="M94" s="16"/>
      <c r="N94" s="18">
        <f t="shared" si="18"/>
        <v>9264.541325411335</v>
      </c>
      <c r="P94" s="27">
        <f t="shared" si="13"/>
        <v>8582782.725</v>
      </c>
      <c r="Q94" s="16"/>
      <c r="R94" s="18">
        <f t="shared" si="14"/>
        <v>7895.8442732290705</v>
      </c>
      <c r="T94" s="29">
        <f t="shared" si="15"/>
        <v>0</v>
      </c>
      <c r="U94" s="30"/>
      <c r="V94" s="31">
        <f t="shared" si="16"/>
        <v>0</v>
      </c>
      <c r="X94" s="32">
        <f t="shared" si="19"/>
        <v>0</v>
      </c>
      <c r="Y94" s="33"/>
      <c r="Z94" s="35">
        <f t="shared" si="20"/>
        <v>0</v>
      </c>
      <c r="AA94" s="10"/>
      <c r="AB94" s="36">
        <f t="shared" si="21"/>
        <v>0</v>
      </c>
      <c r="AC94" s="10"/>
    </row>
    <row r="95" spans="1:29" ht="12.75">
      <c r="A95" s="4" t="s">
        <v>94</v>
      </c>
      <c r="B95" s="5" t="s">
        <v>328</v>
      </c>
      <c r="C95" s="5" t="s">
        <v>329</v>
      </c>
      <c r="D95" s="60">
        <v>1348.5</v>
      </c>
      <c r="E95" s="16"/>
      <c r="F95" s="17">
        <v>11252986.47</v>
      </c>
      <c r="G95" s="16"/>
      <c r="H95" s="18">
        <f t="shared" si="17"/>
        <v>8344.817552836486</v>
      </c>
      <c r="J95" s="60">
        <v>1366</v>
      </c>
      <c r="K95" s="16"/>
      <c r="L95" s="17">
        <v>10730840.049999999</v>
      </c>
      <c r="M95" s="16"/>
      <c r="N95" s="18">
        <f t="shared" si="18"/>
        <v>7855.666215226939</v>
      </c>
      <c r="P95" s="27">
        <f t="shared" si="13"/>
        <v>10127687.823</v>
      </c>
      <c r="Q95" s="16"/>
      <c r="R95" s="18">
        <f t="shared" si="14"/>
        <v>7510.335797552838</v>
      </c>
      <c r="T95" s="29">
        <f t="shared" si="15"/>
        <v>0</v>
      </c>
      <c r="U95" s="30"/>
      <c r="V95" s="31">
        <f t="shared" si="16"/>
        <v>0</v>
      </c>
      <c r="X95" s="32">
        <f t="shared" si="19"/>
        <v>0</v>
      </c>
      <c r="Y95" s="33"/>
      <c r="Z95" s="35">
        <f t="shared" si="20"/>
        <v>0</v>
      </c>
      <c r="AA95" s="10"/>
      <c r="AB95" s="36">
        <f t="shared" si="21"/>
        <v>0</v>
      </c>
      <c r="AC95" s="10"/>
    </row>
    <row r="96" spans="1:29" ht="12.75">
      <c r="A96" s="4" t="s">
        <v>95</v>
      </c>
      <c r="B96" s="5" t="s">
        <v>328</v>
      </c>
      <c r="C96" s="5" t="s">
        <v>330</v>
      </c>
      <c r="D96" s="60">
        <v>203</v>
      </c>
      <c r="E96" s="16"/>
      <c r="F96" s="17">
        <v>2646773.61</v>
      </c>
      <c r="G96" s="16"/>
      <c r="H96" s="18">
        <f t="shared" si="17"/>
        <v>13038.293645320196</v>
      </c>
      <c r="J96" s="60">
        <v>170</v>
      </c>
      <c r="K96" s="16"/>
      <c r="L96" s="17">
        <v>2733069.0999999996</v>
      </c>
      <c r="M96" s="16"/>
      <c r="N96" s="18">
        <f t="shared" si="18"/>
        <v>16076.877058823527</v>
      </c>
      <c r="P96" s="27">
        <f t="shared" si="13"/>
        <v>2382096.249</v>
      </c>
      <c r="Q96" s="16"/>
      <c r="R96" s="18">
        <f t="shared" si="14"/>
        <v>11734.464280788177</v>
      </c>
      <c r="T96" s="29">
        <f t="shared" si="15"/>
        <v>0</v>
      </c>
      <c r="U96" s="30"/>
      <c r="V96" s="31">
        <f t="shared" si="16"/>
        <v>0</v>
      </c>
      <c r="X96" s="32">
        <f t="shared" si="19"/>
        <v>0</v>
      </c>
      <c r="Y96" s="33"/>
      <c r="Z96" s="35">
        <f t="shared" si="20"/>
        <v>0</v>
      </c>
      <c r="AA96" s="10"/>
      <c r="AB96" s="36">
        <f t="shared" si="21"/>
        <v>0</v>
      </c>
      <c r="AC96" s="10"/>
    </row>
    <row r="97" spans="1:29" ht="12.75">
      <c r="A97" s="4" t="s">
        <v>96</v>
      </c>
      <c r="B97" s="5" t="s">
        <v>328</v>
      </c>
      <c r="C97" s="5" t="s">
        <v>331</v>
      </c>
      <c r="D97" s="60">
        <v>320</v>
      </c>
      <c r="E97" s="16"/>
      <c r="F97" s="17">
        <v>2791592.96</v>
      </c>
      <c r="G97" s="16"/>
      <c r="H97" s="18">
        <f t="shared" si="17"/>
        <v>8723.728</v>
      </c>
      <c r="J97" s="60">
        <v>336</v>
      </c>
      <c r="K97" s="16"/>
      <c r="L97" s="17">
        <v>2565482.51</v>
      </c>
      <c r="M97" s="16"/>
      <c r="N97" s="18">
        <f t="shared" si="18"/>
        <v>7635.3646130952375</v>
      </c>
      <c r="P97" s="27">
        <f t="shared" si="13"/>
        <v>2512433.664</v>
      </c>
      <c r="Q97" s="16"/>
      <c r="R97" s="18">
        <f t="shared" si="14"/>
        <v>7851.355199999999</v>
      </c>
      <c r="T97" s="29">
        <f t="shared" si="15"/>
        <v>0</v>
      </c>
      <c r="U97" s="30"/>
      <c r="V97" s="31">
        <f t="shared" si="16"/>
        <v>-215.99058690476159</v>
      </c>
      <c r="X97" s="32">
        <f t="shared" si="19"/>
        <v>0</v>
      </c>
      <c r="Y97" s="33"/>
      <c r="Z97" s="35">
        <f t="shared" si="20"/>
        <v>-0.02750997520845339</v>
      </c>
      <c r="AA97" s="10"/>
      <c r="AB97" s="36">
        <f t="shared" si="21"/>
        <v>0</v>
      </c>
      <c r="AC97" s="10"/>
    </row>
    <row r="98" spans="1:29" ht="12.75">
      <c r="A98" s="4" t="s">
        <v>97</v>
      </c>
      <c r="B98" s="5" t="s">
        <v>328</v>
      </c>
      <c r="C98" s="5" t="s">
        <v>332</v>
      </c>
      <c r="D98" s="60">
        <v>97.5</v>
      </c>
      <c r="E98" s="16"/>
      <c r="F98" s="17">
        <v>1756234.0300000003</v>
      </c>
      <c r="G98" s="16"/>
      <c r="H98" s="18">
        <f t="shared" si="17"/>
        <v>18012.65671794872</v>
      </c>
      <c r="J98" s="60">
        <v>76</v>
      </c>
      <c r="K98" s="16"/>
      <c r="L98" s="17">
        <v>1548734.92</v>
      </c>
      <c r="M98" s="16"/>
      <c r="N98" s="18">
        <f t="shared" si="18"/>
        <v>20378.09105263158</v>
      </c>
      <c r="P98" s="27">
        <f t="shared" si="13"/>
        <v>1580610.6270000003</v>
      </c>
      <c r="Q98" s="16"/>
      <c r="R98" s="18">
        <f t="shared" si="14"/>
        <v>16211.391046153849</v>
      </c>
      <c r="T98" s="29">
        <f t="shared" si="15"/>
        <v>-31875.707000000402</v>
      </c>
      <c r="U98" s="30"/>
      <c r="V98" s="31">
        <f t="shared" si="16"/>
        <v>0</v>
      </c>
      <c r="X98" s="32">
        <f t="shared" si="19"/>
        <v>-0.02016670421892614</v>
      </c>
      <c r="Y98" s="33"/>
      <c r="Z98" s="35">
        <f t="shared" si="20"/>
        <v>0</v>
      </c>
      <c r="AA98" s="10"/>
      <c r="AB98" s="36">
        <f t="shared" si="21"/>
        <v>0</v>
      </c>
      <c r="AC98" s="10"/>
    </row>
    <row r="99" spans="1:30" ht="12.75">
      <c r="A99" s="4" t="s">
        <v>98</v>
      </c>
      <c r="B99" s="5" t="s">
        <v>328</v>
      </c>
      <c r="C99" s="52" t="s">
        <v>501</v>
      </c>
      <c r="D99" s="60">
        <v>423</v>
      </c>
      <c r="E99" s="16"/>
      <c r="F99" s="17">
        <v>3132807.15</v>
      </c>
      <c r="G99" s="16"/>
      <c r="H99" s="18">
        <f t="shared" si="17"/>
        <v>7406.1634751773045</v>
      </c>
      <c r="J99" s="60">
        <v>426</v>
      </c>
      <c r="K99" s="16"/>
      <c r="L99" s="17">
        <v>2762330.8200000003</v>
      </c>
      <c r="M99" s="16"/>
      <c r="N99" s="18">
        <f t="shared" si="18"/>
        <v>6484.344647887325</v>
      </c>
      <c r="P99" s="27">
        <f aca="true" t="shared" si="22" ref="P99:P130">+F99*0.9</f>
        <v>2819526.435</v>
      </c>
      <c r="Q99" s="16"/>
      <c r="R99" s="18">
        <f aca="true" t="shared" si="23" ref="R99:R130">+H99*0.9</f>
        <v>6665.5471276595745</v>
      </c>
      <c r="T99" s="29">
        <f aca="true" t="shared" si="24" ref="T99:T130">IF(+L99-P99&gt;0,0,+L99-P99)</f>
        <v>-57195.61499999976</v>
      </c>
      <c r="U99" s="30"/>
      <c r="V99" s="31">
        <f aca="true" t="shared" si="25" ref="V99:V130">IF(+N99-R99&gt;0,0,+N99-R99)</f>
        <v>-181.20247977224972</v>
      </c>
      <c r="X99" s="32">
        <f t="shared" si="19"/>
        <v>-0.020285539546643677</v>
      </c>
      <c r="Y99" s="33"/>
      <c r="Z99" s="35">
        <f t="shared" si="20"/>
        <v>-0.02718493715547009</v>
      </c>
      <c r="AA99" s="10"/>
      <c r="AB99" s="36">
        <f t="shared" si="21"/>
        <v>-0.020285539546643677</v>
      </c>
      <c r="AC99" s="10" t="s">
        <v>499</v>
      </c>
      <c r="AD99" s="6" t="s">
        <v>504</v>
      </c>
    </row>
    <row r="100" spans="1:29" ht="12.75">
      <c r="A100" s="4" t="s">
        <v>99</v>
      </c>
      <c r="B100" s="5" t="s">
        <v>328</v>
      </c>
      <c r="C100" s="5" t="s">
        <v>333</v>
      </c>
      <c r="D100" s="60">
        <v>55.5</v>
      </c>
      <c r="E100" s="16"/>
      <c r="F100" s="17">
        <v>1004921.05</v>
      </c>
      <c r="G100" s="16"/>
      <c r="H100" s="18">
        <f t="shared" si="17"/>
        <v>18106.685585585587</v>
      </c>
      <c r="J100" s="60">
        <v>51</v>
      </c>
      <c r="K100" s="16"/>
      <c r="L100" s="17">
        <v>944028.2000000001</v>
      </c>
      <c r="M100" s="16"/>
      <c r="N100" s="18">
        <f t="shared" si="18"/>
        <v>18510.3568627451</v>
      </c>
      <c r="P100" s="27">
        <f t="shared" si="22"/>
        <v>904428.9450000001</v>
      </c>
      <c r="Q100" s="16"/>
      <c r="R100" s="18">
        <f t="shared" si="23"/>
        <v>16296.017027027028</v>
      </c>
      <c r="T100" s="29">
        <f t="shared" si="24"/>
        <v>0</v>
      </c>
      <c r="U100" s="30"/>
      <c r="V100" s="31">
        <f t="shared" si="25"/>
        <v>0</v>
      </c>
      <c r="X100" s="32">
        <f t="shared" si="19"/>
        <v>0</v>
      </c>
      <c r="Y100" s="33"/>
      <c r="Z100" s="35">
        <f t="shared" si="20"/>
        <v>0</v>
      </c>
      <c r="AA100" s="10"/>
      <c r="AB100" s="36">
        <f t="shared" si="21"/>
        <v>0</v>
      </c>
      <c r="AC100" s="10"/>
    </row>
    <row r="101" spans="1:29" ht="12.75">
      <c r="A101" s="4" t="s">
        <v>100</v>
      </c>
      <c r="B101" s="5" t="s">
        <v>334</v>
      </c>
      <c r="C101" s="5" t="s">
        <v>335</v>
      </c>
      <c r="D101" s="60">
        <v>153.5</v>
      </c>
      <c r="E101" s="16"/>
      <c r="F101" s="17">
        <v>2109579.38</v>
      </c>
      <c r="G101" s="16"/>
      <c r="H101" s="18">
        <f t="shared" si="17"/>
        <v>13743.188143322475</v>
      </c>
      <c r="J101" s="60">
        <v>164.5</v>
      </c>
      <c r="K101" s="16"/>
      <c r="L101" s="17">
        <v>1952575.4300000002</v>
      </c>
      <c r="M101" s="16"/>
      <c r="N101" s="18">
        <f t="shared" si="18"/>
        <v>11869.75945288754</v>
      </c>
      <c r="P101" s="27">
        <f t="shared" si="22"/>
        <v>1898621.442</v>
      </c>
      <c r="Q101" s="16"/>
      <c r="R101" s="18">
        <f t="shared" si="23"/>
        <v>12368.869328990228</v>
      </c>
      <c r="T101" s="29">
        <f t="shared" si="24"/>
        <v>0</v>
      </c>
      <c r="U101" s="30"/>
      <c r="V101" s="31">
        <f t="shared" si="25"/>
        <v>-499.10987610268785</v>
      </c>
      <c r="X101" s="32">
        <f t="shared" si="19"/>
        <v>0</v>
      </c>
      <c r="Y101" s="33"/>
      <c r="Z101" s="35">
        <f t="shared" si="20"/>
        <v>-0.0403521019445869</v>
      </c>
      <c r="AA101" s="10"/>
      <c r="AB101" s="36">
        <f t="shared" si="21"/>
        <v>0</v>
      </c>
      <c r="AC101" s="10"/>
    </row>
    <row r="102" spans="1:29" ht="12.75">
      <c r="A102" s="4" t="s">
        <v>101</v>
      </c>
      <c r="B102" s="5" t="s">
        <v>334</v>
      </c>
      <c r="C102" s="5" t="s">
        <v>336</v>
      </c>
      <c r="D102" s="60">
        <v>433</v>
      </c>
      <c r="E102" s="16"/>
      <c r="F102" s="17">
        <v>3550469.14</v>
      </c>
      <c r="G102" s="16"/>
      <c r="H102" s="18">
        <f t="shared" si="17"/>
        <v>8199.69778290993</v>
      </c>
      <c r="J102" s="60">
        <v>435.5</v>
      </c>
      <c r="K102" s="16"/>
      <c r="L102" s="17">
        <v>3383307.75</v>
      </c>
      <c r="M102" s="16"/>
      <c r="N102" s="18">
        <f t="shared" si="18"/>
        <v>7768.789322617681</v>
      </c>
      <c r="P102" s="27">
        <f t="shared" si="22"/>
        <v>3195422.2260000003</v>
      </c>
      <c r="Q102" s="16"/>
      <c r="R102" s="18">
        <f t="shared" si="23"/>
        <v>7379.728004618938</v>
      </c>
      <c r="T102" s="29">
        <f t="shared" si="24"/>
        <v>0</v>
      </c>
      <c r="U102" s="30"/>
      <c r="V102" s="31">
        <f t="shared" si="25"/>
        <v>0</v>
      </c>
      <c r="X102" s="32">
        <f t="shared" si="19"/>
        <v>0</v>
      </c>
      <c r="Y102" s="33"/>
      <c r="Z102" s="35">
        <f t="shared" si="20"/>
        <v>0</v>
      </c>
      <c r="AA102" s="10"/>
      <c r="AB102" s="36">
        <f t="shared" si="21"/>
        <v>0</v>
      </c>
      <c r="AC102" s="10"/>
    </row>
    <row r="103" spans="1:29" ht="12.75">
      <c r="A103" s="4" t="s">
        <v>102</v>
      </c>
      <c r="B103" s="5" t="s">
        <v>334</v>
      </c>
      <c r="C103" s="5" t="s">
        <v>337</v>
      </c>
      <c r="D103" s="60">
        <v>225</v>
      </c>
      <c r="E103" s="16"/>
      <c r="F103" s="17">
        <v>1666512.2700000003</v>
      </c>
      <c r="G103" s="16"/>
      <c r="H103" s="18">
        <f t="shared" si="17"/>
        <v>7406.721200000001</v>
      </c>
      <c r="J103" s="60">
        <v>186</v>
      </c>
      <c r="K103" s="16"/>
      <c r="L103" s="17">
        <v>1783346.69</v>
      </c>
      <c r="M103" s="16"/>
      <c r="N103" s="18">
        <f t="shared" si="18"/>
        <v>9587.885430107526</v>
      </c>
      <c r="P103" s="27">
        <f t="shared" si="22"/>
        <v>1499861.0430000003</v>
      </c>
      <c r="Q103" s="16"/>
      <c r="R103" s="18">
        <f t="shared" si="23"/>
        <v>6666.049080000001</v>
      </c>
      <c r="T103" s="29">
        <f t="shared" si="24"/>
        <v>0</v>
      </c>
      <c r="U103" s="30"/>
      <c r="V103" s="31">
        <f t="shared" si="25"/>
        <v>0</v>
      </c>
      <c r="X103" s="32">
        <f t="shared" si="19"/>
        <v>0</v>
      </c>
      <c r="Y103" s="33"/>
      <c r="Z103" s="35">
        <f t="shared" si="20"/>
        <v>0</v>
      </c>
      <c r="AA103" s="10"/>
      <c r="AB103" s="36">
        <f t="shared" si="21"/>
        <v>0</v>
      </c>
      <c r="AC103" s="10"/>
    </row>
    <row r="104" spans="1:29" ht="12.75">
      <c r="A104" s="4" t="s">
        <v>103</v>
      </c>
      <c r="B104" s="5" t="s">
        <v>338</v>
      </c>
      <c r="C104" s="5" t="s">
        <v>339</v>
      </c>
      <c r="D104" s="60">
        <v>2272.5</v>
      </c>
      <c r="E104" s="16"/>
      <c r="F104" s="17">
        <v>16640559.42</v>
      </c>
      <c r="G104" s="16"/>
      <c r="H104" s="18">
        <f t="shared" si="17"/>
        <v>7322.578402640264</v>
      </c>
      <c r="J104" s="60">
        <v>2181</v>
      </c>
      <c r="K104" s="16"/>
      <c r="L104" s="17">
        <v>16454660.3</v>
      </c>
      <c r="M104" s="16"/>
      <c r="N104" s="18">
        <f t="shared" si="18"/>
        <v>7544.548509857864</v>
      </c>
      <c r="P104" s="27">
        <f t="shared" si="22"/>
        <v>14976503.478</v>
      </c>
      <c r="Q104" s="16"/>
      <c r="R104" s="18">
        <f t="shared" si="23"/>
        <v>6590.320562376238</v>
      </c>
      <c r="T104" s="29">
        <f t="shared" si="24"/>
        <v>0</v>
      </c>
      <c r="U104" s="30"/>
      <c r="V104" s="31">
        <f t="shared" si="25"/>
        <v>0</v>
      </c>
      <c r="X104" s="32">
        <f t="shared" si="19"/>
        <v>0</v>
      </c>
      <c r="Y104" s="33"/>
      <c r="Z104" s="35">
        <f t="shared" si="20"/>
        <v>0</v>
      </c>
      <c r="AA104" s="10"/>
      <c r="AB104" s="36">
        <f t="shared" si="21"/>
        <v>0</v>
      </c>
      <c r="AC104" s="10"/>
    </row>
    <row r="105" spans="1:29" ht="12.75">
      <c r="A105" s="4" t="s">
        <v>104</v>
      </c>
      <c r="B105" s="5" t="s">
        <v>338</v>
      </c>
      <c r="C105" s="5" t="s">
        <v>340</v>
      </c>
      <c r="D105" s="60">
        <v>187</v>
      </c>
      <c r="E105" s="16"/>
      <c r="F105" s="17">
        <v>2146943.33</v>
      </c>
      <c r="G105" s="16"/>
      <c r="H105" s="18">
        <f t="shared" si="17"/>
        <v>11480.980374331552</v>
      </c>
      <c r="J105" s="60">
        <v>173</v>
      </c>
      <c r="K105" s="16"/>
      <c r="L105" s="17">
        <v>2045495.23</v>
      </c>
      <c r="M105" s="16"/>
      <c r="N105" s="18">
        <f t="shared" si="18"/>
        <v>11823.671849710983</v>
      </c>
      <c r="P105" s="27">
        <f t="shared" si="22"/>
        <v>1932248.9970000002</v>
      </c>
      <c r="Q105" s="16"/>
      <c r="R105" s="18">
        <f t="shared" si="23"/>
        <v>10332.882336898396</v>
      </c>
      <c r="T105" s="29">
        <f t="shared" si="24"/>
        <v>0</v>
      </c>
      <c r="U105" s="30"/>
      <c r="V105" s="31">
        <f t="shared" si="25"/>
        <v>0</v>
      </c>
      <c r="X105" s="32">
        <f t="shared" si="19"/>
        <v>0</v>
      </c>
      <c r="Y105" s="33"/>
      <c r="Z105" s="35">
        <f t="shared" si="20"/>
        <v>0</v>
      </c>
      <c r="AA105" s="10"/>
      <c r="AB105" s="36">
        <f t="shared" si="21"/>
        <v>0</v>
      </c>
      <c r="AC105" s="10"/>
    </row>
    <row r="106" spans="1:29" ht="12.75">
      <c r="A106" s="4" t="s">
        <v>105</v>
      </c>
      <c r="B106" s="5" t="s">
        <v>338</v>
      </c>
      <c r="C106" s="5" t="s">
        <v>341</v>
      </c>
      <c r="D106" s="60">
        <v>307</v>
      </c>
      <c r="E106" s="16"/>
      <c r="F106" s="17">
        <v>2775813.19</v>
      </c>
      <c r="G106" s="16"/>
      <c r="H106" s="18">
        <f t="shared" si="17"/>
        <v>9041.736775244299</v>
      </c>
      <c r="J106" s="60">
        <v>306</v>
      </c>
      <c r="K106" s="16"/>
      <c r="L106" s="17">
        <v>2759161.5100000002</v>
      </c>
      <c r="M106" s="16"/>
      <c r="N106" s="18">
        <f t="shared" si="18"/>
        <v>9016.867679738563</v>
      </c>
      <c r="P106" s="27">
        <f t="shared" si="22"/>
        <v>2498231.871</v>
      </c>
      <c r="Q106" s="16"/>
      <c r="R106" s="18">
        <f t="shared" si="23"/>
        <v>8137.563097719869</v>
      </c>
      <c r="T106" s="29">
        <f t="shared" si="24"/>
        <v>0</v>
      </c>
      <c r="U106" s="30"/>
      <c r="V106" s="31">
        <f t="shared" si="25"/>
        <v>0</v>
      </c>
      <c r="X106" s="32">
        <f t="shared" si="19"/>
        <v>0</v>
      </c>
      <c r="Y106" s="33"/>
      <c r="Z106" s="35">
        <f t="shared" si="20"/>
        <v>0</v>
      </c>
      <c r="AA106" s="10"/>
      <c r="AB106" s="36">
        <f t="shared" si="21"/>
        <v>0</v>
      </c>
      <c r="AC106" s="10"/>
    </row>
    <row r="107" spans="1:29" ht="12.75">
      <c r="A107" s="4" t="s">
        <v>106</v>
      </c>
      <c r="B107" s="5" t="s">
        <v>338</v>
      </c>
      <c r="C107" s="5" t="s">
        <v>342</v>
      </c>
      <c r="D107" s="60">
        <v>160.5</v>
      </c>
      <c r="E107" s="16"/>
      <c r="F107" s="17">
        <v>2250150.49</v>
      </c>
      <c r="G107" s="16"/>
      <c r="H107" s="18">
        <f t="shared" si="17"/>
        <v>14019.629221183803</v>
      </c>
      <c r="J107" s="60">
        <v>171</v>
      </c>
      <c r="K107" s="16"/>
      <c r="L107" s="17">
        <v>2240333.64</v>
      </c>
      <c r="M107" s="16"/>
      <c r="N107" s="18">
        <f t="shared" si="18"/>
        <v>13101.366315789475</v>
      </c>
      <c r="P107" s="27">
        <f t="shared" si="22"/>
        <v>2025135.4410000003</v>
      </c>
      <c r="Q107" s="16"/>
      <c r="R107" s="18">
        <f t="shared" si="23"/>
        <v>12617.666299065422</v>
      </c>
      <c r="T107" s="29">
        <f t="shared" si="24"/>
        <v>0</v>
      </c>
      <c r="U107" s="30"/>
      <c r="V107" s="31">
        <f t="shared" si="25"/>
        <v>0</v>
      </c>
      <c r="X107" s="32">
        <f t="shared" si="19"/>
        <v>0</v>
      </c>
      <c r="Y107" s="33"/>
      <c r="Z107" s="35">
        <f t="shared" si="20"/>
        <v>0</v>
      </c>
      <c r="AA107" s="10"/>
      <c r="AB107" s="36">
        <f t="shared" si="21"/>
        <v>0</v>
      </c>
      <c r="AC107" s="10"/>
    </row>
    <row r="108" spans="1:29" ht="12.75">
      <c r="A108" s="4" t="s">
        <v>107</v>
      </c>
      <c r="B108" s="5" t="s">
        <v>343</v>
      </c>
      <c r="C108" s="5" t="s">
        <v>344</v>
      </c>
      <c r="D108" s="60">
        <v>116.5</v>
      </c>
      <c r="E108" s="16"/>
      <c r="F108" s="17">
        <v>1644267.4800000002</v>
      </c>
      <c r="G108" s="16"/>
      <c r="H108" s="18">
        <f t="shared" si="17"/>
        <v>14113.883948497856</v>
      </c>
      <c r="J108" s="60">
        <v>100.5</v>
      </c>
      <c r="K108" s="16"/>
      <c r="L108" s="17">
        <v>1613488.0899999999</v>
      </c>
      <c r="M108" s="16"/>
      <c r="N108" s="18">
        <f t="shared" si="18"/>
        <v>16054.607860696517</v>
      </c>
      <c r="P108" s="27">
        <f t="shared" si="22"/>
        <v>1479840.7320000003</v>
      </c>
      <c r="Q108" s="16"/>
      <c r="R108" s="18">
        <f t="shared" si="23"/>
        <v>12702.49555364807</v>
      </c>
      <c r="T108" s="29">
        <f t="shared" si="24"/>
        <v>0</v>
      </c>
      <c r="U108" s="30"/>
      <c r="V108" s="31">
        <f t="shared" si="25"/>
        <v>0</v>
      </c>
      <c r="X108" s="32">
        <f t="shared" si="19"/>
        <v>0</v>
      </c>
      <c r="Y108" s="33"/>
      <c r="Z108" s="35">
        <f t="shared" si="20"/>
        <v>0</v>
      </c>
      <c r="AA108" s="10"/>
      <c r="AB108" s="36">
        <f t="shared" si="21"/>
        <v>0</v>
      </c>
      <c r="AC108" s="10"/>
    </row>
    <row r="109" spans="1:29" ht="12.75">
      <c r="A109" s="4" t="s">
        <v>108</v>
      </c>
      <c r="B109" s="5" t="s">
        <v>343</v>
      </c>
      <c r="C109" s="5" t="s">
        <v>345</v>
      </c>
      <c r="D109" s="60">
        <v>440</v>
      </c>
      <c r="E109" s="16"/>
      <c r="F109" s="17">
        <v>3332951.35</v>
      </c>
      <c r="G109" s="16"/>
      <c r="H109" s="18">
        <f t="shared" si="17"/>
        <v>7574.889431818182</v>
      </c>
      <c r="J109" s="60">
        <v>455.5</v>
      </c>
      <c r="K109" s="16"/>
      <c r="L109" s="17">
        <v>3242477.81</v>
      </c>
      <c r="M109" s="16"/>
      <c r="N109" s="18">
        <f t="shared" si="18"/>
        <v>7118.502327113063</v>
      </c>
      <c r="P109" s="27">
        <f t="shared" si="22"/>
        <v>2999656.2150000003</v>
      </c>
      <c r="Q109" s="16"/>
      <c r="R109" s="18">
        <f t="shared" si="23"/>
        <v>6817.400488636364</v>
      </c>
      <c r="T109" s="29">
        <f t="shared" si="24"/>
        <v>0</v>
      </c>
      <c r="U109" s="30"/>
      <c r="V109" s="31">
        <f t="shared" si="25"/>
        <v>0</v>
      </c>
      <c r="X109" s="32">
        <f t="shared" si="19"/>
        <v>0</v>
      </c>
      <c r="Y109" s="33"/>
      <c r="Z109" s="35">
        <f t="shared" si="20"/>
        <v>0</v>
      </c>
      <c r="AA109" s="10"/>
      <c r="AB109" s="36">
        <f t="shared" si="21"/>
        <v>0</v>
      </c>
      <c r="AC109" s="10"/>
    </row>
    <row r="110" spans="1:29" ht="12.75">
      <c r="A110" s="4" t="s">
        <v>109</v>
      </c>
      <c r="B110" s="5" t="s">
        <v>343</v>
      </c>
      <c r="C110" s="5" t="s">
        <v>346</v>
      </c>
      <c r="D110" s="60">
        <v>20890.5</v>
      </c>
      <c r="E110" s="16"/>
      <c r="F110" s="17">
        <v>150643827.39</v>
      </c>
      <c r="G110" s="16"/>
      <c r="H110" s="18">
        <f t="shared" si="17"/>
        <v>7211.116411287427</v>
      </c>
      <c r="J110" s="60">
        <v>20728.5</v>
      </c>
      <c r="K110" s="16"/>
      <c r="L110" s="17">
        <v>142203445.62</v>
      </c>
      <c r="M110" s="16"/>
      <c r="N110" s="18">
        <f t="shared" si="18"/>
        <v>6860.286350676605</v>
      </c>
      <c r="P110" s="27">
        <f t="shared" si="22"/>
        <v>135579444.651</v>
      </c>
      <c r="Q110" s="16"/>
      <c r="R110" s="18">
        <f t="shared" si="23"/>
        <v>6490.004770158685</v>
      </c>
      <c r="T110" s="29">
        <f t="shared" si="24"/>
        <v>0</v>
      </c>
      <c r="U110" s="30"/>
      <c r="V110" s="31">
        <f t="shared" si="25"/>
        <v>0</v>
      </c>
      <c r="X110" s="32">
        <f t="shared" si="19"/>
        <v>0</v>
      </c>
      <c r="Y110" s="33"/>
      <c r="Z110" s="35">
        <f t="shared" si="20"/>
        <v>0</v>
      </c>
      <c r="AA110" s="10"/>
      <c r="AB110" s="36">
        <f t="shared" si="21"/>
        <v>0</v>
      </c>
      <c r="AC110" s="10"/>
    </row>
    <row r="111" spans="1:29" ht="12.75">
      <c r="A111" s="4" t="s">
        <v>110</v>
      </c>
      <c r="B111" s="5" t="s">
        <v>347</v>
      </c>
      <c r="C111" s="5" t="s">
        <v>348</v>
      </c>
      <c r="D111" s="60">
        <v>86</v>
      </c>
      <c r="E111" s="16"/>
      <c r="F111" s="17">
        <v>1596366.53</v>
      </c>
      <c r="G111" s="16"/>
      <c r="H111" s="18">
        <f t="shared" si="17"/>
        <v>18562.401511627908</v>
      </c>
      <c r="J111" s="60">
        <v>82</v>
      </c>
      <c r="K111" s="16"/>
      <c r="L111" s="17">
        <v>1407943.93</v>
      </c>
      <c r="M111" s="16"/>
      <c r="N111" s="18">
        <f t="shared" si="18"/>
        <v>17170.04792682927</v>
      </c>
      <c r="P111" s="27">
        <f t="shared" si="22"/>
        <v>1436729.877</v>
      </c>
      <c r="Q111" s="16"/>
      <c r="R111" s="18">
        <f t="shared" si="23"/>
        <v>16706.161360465117</v>
      </c>
      <c r="T111" s="29">
        <f t="shared" si="24"/>
        <v>-28785.94700000016</v>
      </c>
      <c r="U111" s="30"/>
      <c r="V111" s="31">
        <f t="shared" si="25"/>
        <v>0</v>
      </c>
      <c r="X111" s="32">
        <f t="shared" si="19"/>
        <v>-0.02003574051101894</v>
      </c>
      <c r="Y111" s="33"/>
      <c r="Z111" s="35">
        <f t="shared" si="20"/>
        <v>0</v>
      </c>
      <c r="AA111" s="10"/>
      <c r="AB111" s="36">
        <f t="shared" si="21"/>
        <v>0</v>
      </c>
      <c r="AC111" s="10"/>
    </row>
    <row r="112" spans="1:29" ht="12.75">
      <c r="A112" s="4" t="s">
        <v>111</v>
      </c>
      <c r="B112" s="5" t="s">
        <v>349</v>
      </c>
      <c r="C112" s="5" t="s">
        <v>350</v>
      </c>
      <c r="D112" s="60">
        <v>2201</v>
      </c>
      <c r="E112" s="16"/>
      <c r="F112" s="17">
        <v>19430713.810000002</v>
      </c>
      <c r="G112" s="16"/>
      <c r="H112" s="18">
        <f t="shared" si="17"/>
        <v>8828.129854611541</v>
      </c>
      <c r="J112" s="60">
        <v>2113</v>
      </c>
      <c r="K112" s="16"/>
      <c r="L112" s="17">
        <v>19837656.599999998</v>
      </c>
      <c r="M112" s="16"/>
      <c r="N112" s="18">
        <f t="shared" si="18"/>
        <v>9388.384571699005</v>
      </c>
      <c r="P112" s="27">
        <f t="shared" si="22"/>
        <v>17487642.429</v>
      </c>
      <c r="Q112" s="16"/>
      <c r="R112" s="18">
        <f t="shared" si="23"/>
        <v>7945.316869150387</v>
      </c>
      <c r="T112" s="29">
        <f t="shared" si="24"/>
        <v>0</v>
      </c>
      <c r="U112" s="30"/>
      <c r="V112" s="31">
        <f t="shared" si="25"/>
        <v>0</v>
      </c>
      <c r="X112" s="32">
        <f t="shared" si="19"/>
        <v>0</v>
      </c>
      <c r="Y112" s="33"/>
      <c r="Z112" s="35">
        <f t="shared" si="20"/>
        <v>0</v>
      </c>
      <c r="AA112" s="10"/>
      <c r="AB112" s="36">
        <f t="shared" si="21"/>
        <v>0</v>
      </c>
      <c r="AC112" s="10"/>
    </row>
    <row r="113" spans="1:29" ht="12.75">
      <c r="A113" s="4" t="s">
        <v>112</v>
      </c>
      <c r="B113" s="5" t="s">
        <v>351</v>
      </c>
      <c r="C113" s="5" t="s">
        <v>352</v>
      </c>
      <c r="D113" s="60">
        <v>2769.5</v>
      </c>
      <c r="E113" s="16"/>
      <c r="F113" s="17">
        <v>21075410.32</v>
      </c>
      <c r="G113" s="16"/>
      <c r="H113" s="18">
        <f t="shared" si="17"/>
        <v>7609.82499368117</v>
      </c>
      <c r="J113" s="60">
        <v>2704.5</v>
      </c>
      <c r="K113" s="16"/>
      <c r="L113" s="17">
        <v>20187373.41</v>
      </c>
      <c r="M113" s="16"/>
      <c r="N113" s="18">
        <f t="shared" si="18"/>
        <v>7464.364359400998</v>
      </c>
      <c r="P113" s="27">
        <f t="shared" si="22"/>
        <v>18967869.288000003</v>
      </c>
      <c r="Q113" s="16"/>
      <c r="R113" s="18">
        <f t="shared" si="23"/>
        <v>6848.842494313053</v>
      </c>
      <c r="T113" s="29">
        <f t="shared" si="24"/>
        <v>0</v>
      </c>
      <c r="U113" s="30"/>
      <c r="V113" s="31">
        <f t="shared" si="25"/>
        <v>0</v>
      </c>
      <c r="X113" s="32">
        <f t="shared" si="19"/>
        <v>0</v>
      </c>
      <c r="Y113" s="33"/>
      <c r="Z113" s="35">
        <f t="shared" si="20"/>
        <v>0</v>
      </c>
      <c r="AA113" s="10"/>
      <c r="AB113" s="36">
        <f t="shared" si="21"/>
        <v>0</v>
      </c>
      <c r="AC113" s="10"/>
    </row>
    <row r="114" spans="1:29" ht="12.75">
      <c r="A114" s="4" t="s">
        <v>113</v>
      </c>
      <c r="B114" s="5" t="s">
        <v>351</v>
      </c>
      <c r="C114" s="5" t="s">
        <v>353</v>
      </c>
      <c r="D114" s="60">
        <v>624.5</v>
      </c>
      <c r="E114" s="16"/>
      <c r="F114" s="17">
        <v>4987436.65</v>
      </c>
      <c r="G114" s="16"/>
      <c r="H114" s="18">
        <f t="shared" si="17"/>
        <v>7986.287670136109</v>
      </c>
      <c r="J114" s="60">
        <v>661.5</v>
      </c>
      <c r="K114" s="16"/>
      <c r="L114" s="17">
        <v>4924382.87</v>
      </c>
      <c r="M114" s="16"/>
      <c r="N114" s="18">
        <f t="shared" si="18"/>
        <v>7444.2673771730915</v>
      </c>
      <c r="P114" s="27">
        <f t="shared" si="22"/>
        <v>4488692.985</v>
      </c>
      <c r="Q114" s="16"/>
      <c r="R114" s="18">
        <f t="shared" si="23"/>
        <v>7187.6589031224985</v>
      </c>
      <c r="T114" s="29">
        <f t="shared" si="24"/>
        <v>0</v>
      </c>
      <c r="U114" s="30"/>
      <c r="V114" s="31">
        <f t="shared" si="25"/>
        <v>0</v>
      </c>
      <c r="X114" s="32">
        <f t="shared" si="19"/>
        <v>0</v>
      </c>
      <c r="Y114" s="33"/>
      <c r="Z114" s="35">
        <f t="shared" si="20"/>
        <v>0</v>
      </c>
      <c r="AA114" s="10"/>
      <c r="AB114" s="36">
        <f t="shared" si="21"/>
        <v>0</v>
      </c>
      <c r="AC114" s="10"/>
    </row>
    <row r="115" spans="1:29" ht="12.75">
      <c r="A115" s="4" t="s">
        <v>114</v>
      </c>
      <c r="B115" s="5" t="s">
        <v>351</v>
      </c>
      <c r="C115" s="5" t="s">
        <v>354</v>
      </c>
      <c r="D115" s="60">
        <v>362.5</v>
      </c>
      <c r="E115" s="16"/>
      <c r="F115" s="17">
        <v>3088188.64</v>
      </c>
      <c r="G115" s="16"/>
      <c r="H115" s="18">
        <f t="shared" si="17"/>
        <v>8519.14107586207</v>
      </c>
      <c r="J115" s="60">
        <v>363</v>
      </c>
      <c r="K115" s="16"/>
      <c r="L115" s="17">
        <v>3145705.23</v>
      </c>
      <c r="M115" s="16"/>
      <c r="N115" s="18">
        <f t="shared" si="18"/>
        <v>8665.854628099174</v>
      </c>
      <c r="P115" s="27">
        <f t="shared" si="22"/>
        <v>2779369.776</v>
      </c>
      <c r="Q115" s="16"/>
      <c r="R115" s="18">
        <f t="shared" si="23"/>
        <v>7667.226968275862</v>
      </c>
      <c r="T115" s="29">
        <f t="shared" si="24"/>
        <v>0</v>
      </c>
      <c r="U115" s="30"/>
      <c r="V115" s="31">
        <f t="shared" si="25"/>
        <v>0</v>
      </c>
      <c r="X115" s="32">
        <f t="shared" si="19"/>
        <v>0</v>
      </c>
      <c r="Y115" s="33"/>
      <c r="Z115" s="35">
        <f t="shared" si="20"/>
        <v>0</v>
      </c>
      <c r="AA115" s="10"/>
      <c r="AB115" s="36">
        <f t="shared" si="21"/>
        <v>0</v>
      </c>
      <c r="AC115" s="10"/>
    </row>
    <row r="116" spans="1:29" ht="12.75">
      <c r="A116" s="4" t="s">
        <v>115</v>
      </c>
      <c r="B116" s="5" t="s">
        <v>355</v>
      </c>
      <c r="C116" s="5" t="s">
        <v>356</v>
      </c>
      <c r="D116" s="60">
        <v>5971</v>
      </c>
      <c r="E116" s="16"/>
      <c r="F116" s="17">
        <v>40411315.59</v>
      </c>
      <c r="G116" s="16"/>
      <c r="H116" s="18">
        <f t="shared" si="17"/>
        <v>6767.93093116731</v>
      </c>
      <c r="J116" s="60">
        <v>5858.5</v>
      </c>
      <c r="K116" s="16"/>
      <c r="L116" s="17">
        <v>36467636.839999996</v>
      </c>
      <c r="M116" s="16"/>
      <c r="N116" s="18">
        <f t="shared" si="18"/>
        <v>6224.739581804215</v>
      </c>
      <c r="P116" s="27">
        <f t="shared" si="22"/>
        <v>36370184.031</v>
      </c>
      <c r="Q116" s="16"/>
      <c r="R116" s="18">
        <f t="shared" si="23"/>
        <v>6091.1378380505785</v>
      </c>
      <c r="T116" s="29">
        <f t="shared" si="24"/>
        <v>0</v>
      </c>
      <c r="U116" s="30"/>
      <c r="V116" s="31">
        <f t="shared" si="25"/>
        <v>0</v>
      </c>
      <c r="X116" s="32">
        <f t="shared" si="19"/>
        <v>0</v>
      </c>
      <c r="Y116" s="33"/>
      <c r="Z116" s="35">
        <f t="shared" si="20"/>
        <v>0</v>
      </c>
      <c r="AA116" s="10"/>
      <c r="AB116" s="36">
        <f t="shared" si="21"/>
        <v>0</v>
      </c>
      <c r="AC116" s="10"/>
    </row>
    <row r="117" spans="1:29" ht="12.75">
      <c r="A117" s="4" t="s">
        <v>116</v>
      </c>
      <c r="B117" s="5" t="s">
        <v>355</v>
      </c>
      <c r="C117" s="5" t="s">
        <v>357</v>
      </c>
      <c r="D117" s="60">
        <v>312.5</v>
      </c>
      <c r="E117" s="16"/>
      <c r="F117" s="17">
        <v>3509686.04</v>
      </c>
      <c r="G117" s="16"/>
      <c r="H117" s="18">
        <f t="shared" si="17"/>
        <v>11230.995328</v>
      </c>
      <c r="J117" s="60">
        <v>307</v>
      </c>
      <c r="K117" s="16"/>
      <c r="L117" s="17">
        <v>3285047.7</v>
      </c>
      <c r="M117" s="16"/>
      <c r="N117" s="18">
        <f t="shared" si="18"/>
        <v>10700.481107491858</v>
      </c>
      <c r="P117" s="27">
        <f t="shared" si="22"/>
        <v>3158717.436</v>
      </c>
      <c r="Q117" s="16"/>
      <c r="R117" s="18">
        <f t="shared" si="23"/>
        <v>10107.895795200002</v>
      </c>
      <c r="T117" s="29">
        <f t="shared" si="24"/>
        <v>0</v>
      </c>
      <c r="U117" s="30"/>
      <c r="V117" s="31">
        <f t="shared" si="25"/>
        <v>0</v>
      </c>
      <c r="X117" s="32">
        <f t="shared" si="19"/>
        <v>0</v>
      </c>
      <c r="Y117" s="33"/>
      <c r="Z117" s="35">
        <f t="shared" si="20"/>
        <v>0</v>
      </c>
      <c r="AA117" s="10"/>
      <c r="AB117" s="36">
        <f t="shared" si="21"/>
        <v>0</v>
      </c>
      <c r="AC117" s="10"/>
    </row>
    <row r="118" spans="1:29" ht="12.75">
      <c r="A118" s="4" t="s">
        <v>117</v>
      </c>
      <c r="B118" s="5" t="s">
        <v>358</v>
      </c>
      <c r="C118" s="5" t="s">
        <v>359</v>
      </c>
      <c r="D118" s="60">
        <v>1412.5</v>
      </c>
      <c r="E118" s="16"/>
      <c r="F118" s="17">
        <v>10506779.3</v>
      </c>
      <c r="G118" s="16"/>
      <c r="H118" s="18">
        <f t="shared" si="17"/>
        <v>7438.42782300885</v>
      </c>
      <c r="J118" s="60">
        <v>1398.5</v>
      </c>
      <c r="K118" s="16"/>
      <c r="L118" s="17">
        <v>10258619.61</v>
      </c>
      <c r="M118" s="16"/>
      <c r="N118" s="18">
        <f t="shared" si="18"/>
        <v>7335.444840900965</v>
      </c>
      <c r="P118" s="27">
        <f t="shared" si="22"/>
        <v>9456101.370000001</v>
      </c>
      <c r="Q118" s="16"/>
      <c r="R118" s="18">
        <f t="shared" si="23"/>
        <v>6694.585040707965</v>
      </c>
      <c r="T118" s="29">
        <f t="shared" si="24"/>
        <v>0</v>
      </c>
      <c r="U118" s="30"/>
      <c r="V118" s="31">
        <f t="shared" si="25"/>
        <v>0</v>
      </c>
      <c r="X118" s="32">
        <f t="shared" si="19"/>
        <v>0</v>
      </c>
      <c r="Y118" s="33"/>
      <c r="Z118" s="35">
        <f t="shared" si="20"/>
        <v>0</v>
      </c>
      <c r="AA118" s="10"/>
      <c r="AB118" s="36">
        <f t="shared" si="21"/>
        <v>0</v>
      </c>
      <c r="AC118" s="10"/>
    </row>
    <row r="119" spans="1:29" ht="12.75">
      <c r="A119" s="4" t="s">
        <v>118</v>
      </c>
      <c r="B119" s="5" t="s">
        <v>358</v>
      </c>
      <c r="C119" s="5" t="s">
        <v>360</v>
      </c>
      <c r="D119" s="60">
        <v>2966.5</v>
      </c>
      <c r="E119" s="16"/>
      <c r="F119" s="17">
        <v>20810630.72</v>
      </c>
      <c r="G119" s="16"/>
      <c r="H119" s="18">
        <f t="shared" si="17"/>
        <v>7015.213456935782</v>
      </c>
      <c r="J119" s="60">
        <v>2940.5</v>
      </c>
      <c r="K119" s="16"/>
      <c r="L119" s="17">
        <v>20663775.75</v>
      </c>
      <c r="M119" s="16"/>
      <c r="N119" s="18">
        <f t="shared" si="18"/>
        <v>7027.3000340078215</v>
      </c>
      <c r="P119" s="27">
        <f t="shared" si="22"/>
        <v>18729567.648</v>
      </c>
      <c r="Q119" s="16"/>
      <c r="R119" s="18">
        <f t="shared" si="23"/>
        <v>6313.692111242204</v>
      </c>
      <c r="T119" s="29">
        <f t="shared" si="24"/>
        <v>0</v>
      </c>
      <c r="U119" s="30"/>
      <c r="V119" s="31">
        <f t="shared" si="25"/>
        <v>0</v>
      </c>
      <c r="X119" s="32">
        <f t="shared" si="19"/>
        <v>0</v>
      </c>
      <c r="Y119" s="33"/>
      <c r="Z119" s="35">
        <f t="shared" si="20"/>
        <v>0</v>
      </c>
      <c r="AA119" s="10"/>
      <c r="AB119" s="36">
        <f t="shared" si="21"/>
        <v>0</v>
      </c>
      <c r="AC119" s="10"/>
    </row>
    <row r="120" spans="1:29" ht="12.75">
      <c r="A120" s="4" t="s">
        <v>119</v>
      </c>
      <c r="B120" s="5" t="s">
        <v>358</v>
      </c>
      <c r="C120" s="5" t="s">
        <v>361</v>
      </c>
      <c r="D120" s="60">
        <v>198.5</v>
      </c>
      <c r="E120" s="16"/>
      <c r="F120" s="17">
        <v>2078289.12</v>
      </c>
      <c r="G120" s="16"/>
      <c r="H120" s="18">
        <f t="shared" si="17"/>
        <v>10469.970377833753</v>
      </c>
      <c r="J120" s="60">
        <v>196.5</v>
      </c>
      <c r="K120" s="16"/>
      <c r="L120" s="17">
        <v>2090232.27</v>
      </c>
      <c r="M120" s="16"/>
      <c r="N120" s="18">
        <f t="shared" si="18"/>
        <v>10637.314351145038</v>
      </c>
      <c r="P120" s="27">
        <f t="shared" si="22"/>
        <v>1870460.208</v>
      </c>
      <c r="Q120" s="16"/>
      <c r="R120" s="18">
        <f t="shared" si="23"/>
        <v>9422.97334005038</v>
      </c>
      <c r="T120" s="29">
        <f t="shared" si="24"/>
        <v>0</v>
      </c>
      <c r="U120" s="30"/>
      <c r="V120" s="31">
        <f t="shared" si="25"/>
        <v>0</v>
      </c>
      <c r="X120" s="32">
        <f t="shared" si="19"/>
        <v>0</v>
      </c>
      <c r="Y120" s="33"/>
      <c r="Z120" s="35">
        <f t="shared" si="20"/>
        <v>0</v>
      </c>
      <c r="AA120" s="10"/>
      <c r="AB120" s="36">
        <f t="shared" si="21"/>
        <v>0</v>
      </c>
      <c r="AC120" s="10"/>
    </row>
    <row r="121" spans="1:29" ht="12.75">
      <c r="A121" s="4" t="s">
        <v>120</v>
      </c>
      <c r="B121" s="5" t="s">
        <v>358</v>
      </c>
      <c r="C121" s="5" t="s">
        <v>362</v>
      </c>
      <c r="D121" s="60">
        <v>481</v>
      </c>
      <c r="E121" s="16"/>
      <c r="F121" s="17">
        <v>3828035.85</v>
      </c>
      <c r="G121" s="16"/>
      <c r="H121" s="18">
        <f t="shared" si="17"/>
        <v>7958.494490644491</v>
      </c>
      <c r="J121" s="60">
        <v>471.5</v>
      </c>
      <c r="K121" s="16"/>
      <c r="L121" s="17">
        <v>3826399.24</v>
      </c>
      <c r="M121" s="16"/>
      <c r="N121" s="18">
        <f t="shared" si="18"/>
        <v>8115.37484623542</v>
      </c>
      <c r="P121" s="27">
        <f t="shared" si="22"/>
        <v>3445232.265</v>
      </c>
      <c r="Q121" s="16"/>
      <c r="R121" s="18">
        <f t="shared" si="23"/>
        <v>7162.645041580042</v>
      </c>
      <c r="T121" s="29">
        <f t="shared" si="24"/>
        <v>0</v>
      </c>
      <c r="U121" s="30"/>
      <c r="V121" s="31">
        <f t="shared" si="25"/>
        <v>0</v>
      </c>
      <c r="X121" s="32">
        <f t="shared" si="19"/>
        <v>0</v>
      </c>
      <c r="Y121" s="33"/>
      <c r="Z121" s="35">
        <f t="shared" si="20"/>
        <v>0</v>
      </c>
      <c r="AA121" s="10"/>
      <c r="AB121" s="36">
        <f t="shared" si="21"/>
        <v>0</v>
      </c>
      <c r="AC121" s="10"/>
    </row>
    <row r="122" spans="1:29" ht="12.75">
      <c r="A122" s="4" t="s">
        <v>121</v>
      </c>
      <c r="B122" s="5" t="s">
        <v>363</v>
      </c>
      <c r="C122" s="5" t="s">
        <v>364</v>
      </c>
      <c r="D122" s="60">
        <v>1299</v>
      </c>
      <c r="E122" s="16"/>
      <c r="F122" s="17">
        <v>9732823.22</v>
      </c>
      <c r="G122" s="16"/>
      <c r="H122" s="18">
        <f t="shared" si="17"/>
        <v>7492.550592763665</v>
      </c>
      <c r="J122" s="60">
        <v>1298.5</v>
      </c>
      <c r="K122" s="16"/>
      <c r="L122" s="17">
        <v>9036521.21</v>
      </c>
      <c r="M122" s="16"/>
      <c r="N122" s="18">
        <f t="shared" si="18"/>
        <v>6959.200007701194</v>
      </c>
      <c r="P122" s="27">
        <f t="shared" si="22"/>
        <v>8759540.898</v>
      </c>
      <c r="Q122" s="16"/>
      <c r="R122" s="18">
        <f t="shared" si="23"/>
        <v>6743.295533487299</v>
      </c>
      <c r="T122" s="29">
        <f t="shared" si="24"/>
        <v>0</v>
      </c>
      <c r="U122" s="30"/>
      <c r="V122" s="31">
        <f t="shared" si="25"/>
        <v>0</v>
      </c>
      <c r="X122" s="32">
        <f t="shared" si="19"/>
        <v>0</v>
      </c>
      <c r="Y122" s="33"/>
      <c r="Z122" s="35">
        <f t="shared" si="20"/>
        <v>0</v>
      </c>
      <c r="AA122" s="10"/>
      <c r="AB122" s="36">
        <f t="shared" si="21"/>
        <v>0</v>
      </c>
      <c r="AC122" s="10"/>
    </row>
    <row r="123" spans="1:29" ht="12.75">
      <c r="A123" s="4" t="s">
        <v>122</v>
      </c>
      <c r="B123" s="5" t="s">
        <v>363</v>
      </c>
      <c r="C123" s="5" t="s">
        <v>365</v>
      </c>
      <c r="D123" s="60">
        <v>797</v>
      </c>
      <c r="E123" s="16"/>
      <c r="F123" s="17">
        <v>5755130.159999999</v>
      </c>
      <c r="G123" s="16"/>
      <c r="H123" s="18">
        <f t="shared" si="17"/>
        <v>7220.991417816812</v>
      </c>
      <c r="J123" s="60">
        <v>821</v>
      </c>
      <c r="K123" s="16"/>
      <c r="L123" s="17">
        <v>5839903.25</v>
      </c>
      <c r="M123" s="16"/>
      <c r="N123" s="18">
        <f t="shared" si="18"/>
        <v>7113.158647990256</v>
      </c>
      <c r="P123" s="27">
        <f t="shared" si="22"/>
        <v>5179617.143999999</v>
      </c>
      <c r="Q123" s="16"/>
      <c r="R123" s="18">
        <f t="shared" si="23"/>
        <v>6498.892276035131</v>
      </c>
      <c r="T123" s="29">
        <f t="shared" si="24"/>
        <v>0</v>
      </c>
      <c r="U123" s="30"/>
      <c r="V123" s="31">
        <f t="shared" si="25"/>
        <v>0</v>
      </c>
      <c r="X123" s="32">
        <f t="shared" si="19"/>
        <v>0</v>
      </c>
      <c r="Y123" s="33"/>
      <c r="Z123" s="35">
        <f t="shared" si="20"/>
        <v>0</v>
      </c>
      <c r="AA123" s="10"/>
      <c r="AB123" s="36">
        <f t="shared" si="21"/>
        <v>0</v>
      </c>
      <c r="AC123" s="10"/>
    </row>
    <row r="124" spans="1:29" ht="12.75">
      <c r="A124" s="4" t="s">
        <v>123</v>
      </c>
      <c r="B124" s="5" t="s">
        <v>363</v>
      </c>
      <c r="C124" s="5" t="s">
        <v>366</v>
      </c>
      <c r="D124" s="60">
        <v>167</v>
      </c>
      <c r="E124" s="16"/>
      <c r="F124" s="17">
        <v>2289876.26</v>
      </c>
      <c r="G124" s="16"/>
      <c r="H124" s="18">
        <f t="shared" si="17"/>
        <v>13711.833892215567</v>
      </c>
      <c r="J124" s="60">
        <v>155</v>
      </c>
      <c r="K124" s="16"/>
      <c r="L124" s="17">
        <v>2139157.04</v>
      </c>
      <c r="M124" s="16"/>
      <c r="N124" s="18">
        <f t="shared" si="18"/>
        <v>13801.013161290322</v>
      </c>
      <c r="P124" s="27">
        <f t="shared" si="22"/>
        <v>2060888.6339999998</v>
      </c>
      <c r="Q124" s="16"/>
      <c r="R124" s="18">
        <f t="shared" si="23"/>
        <v>12340.65050299401</v>
      </c>
      <c r="T124" s="29">
        <f t="shared" si="24"/>
        <v>0</v>
      </c>
      <c r="U124" s="30"/>
      <c r="V124" s="31">
        <f t="shared" si="25"/>
        <v>0</v>
      </c>
      <c r="X124" s="32">
        <f t="shared" si="19"/>
        <v>0</v>
      </c>
      <c r="Y124" s="33"/>
      <c r="Z124" s="35">
        <f t="shared" si="20"/>
        <v>0</v>
      </c>
      <c r="AA124" s="10"/>
      <c r="AB124" s="36">
        <f t="shared" si="21"/>
        <v>0</v>
      </c>
      <c r="AC124" s="10"/>
    </row>
    <row r="125" spans="1:29" ht="12.75">
      <c r="A125" s="4" t="s">
        <v>124</v>
      </c>
      <c r="B125" s="5" t="s">
        <v>363</v>
      </c>
      <c r="C125" s="5" t="s">
        <v>367</v>
      </c>
      <c r="D125" s="60">
        <v>413.5</v>
      </c>
      <c r="E125" s="16"/>
      <c r="F125" s="17">
        <v>3144264.7</v>
      </c>
      <c r="G125" s="16"/>
      <c r="H125" s="18">
        <f t="shared" si="17"/>
        <v>7604.025876662637</v>
      </c>
      <c r="J125" s="60">
        <v>404.5</v>
      </c>
      <c r="K125" s="16"/>
      <c r="L125" s="17">
        <v>3212269.05</v>
      </c>
      <c r="M125" s="16"/>
      <c r="N125" s="18">
        <f t="shared" si="18"/>
        <v>7941.332632880099</v>
      </c>
      <c r="P125" s="27">
        <f t="shared" si="22"/>
        <v>2829838.2300000004</v>
      </c>
      <c r="Q125" s="16"/>
      <c r="R125" s="18">
        <f t="shared" si="23"/>
        <v>6843.623288996373</v>
      </c>
      <c r="T125" s="29">
        <f t="shared" si="24"/>
        <v>0</v>
      </c>
      <c r="U125" s="30"/>
      <c r="V125" s="31">
        <f t="shared" si="25"/>
        <v>0</v>
      </c>
      <c r="X125" s="32">
        <f t="shared" si="19"/>
        <v>0</v>
      </c>
      <c r="Y125" s="33"/>
      <c r="Z125" s="35">
        <f t="shared" si="20"/>
        <v>0</v>
      </c>
      <c r="AA125" s="10"/>
      <c r="AB125" s="36">
        <f t="shared" si="21"/>
        <v>0</v>
      </c>
      <c r="AC125" s="10"/>
    </row>
    <row r="126" spans="1:29" ht="12.75">
      <c r="A126" s="4" t="s">
        <v>125</v>
      </c>
      <c r="B126" s="5" t="s">
        <v>363</v>
      </c>
      <c r="C126" s="5" t="s">
        <v>368</v>
      </c>
      <c r="D126" s="60">
        <v>199</v>
      </c>
      <c r="E126" s="16"/>
      <c r="F126" s="17">
        <v>1983465.1600000001</v>
      </c>
      <c r="G126" s="16"/>
      <c r="H126" s="18">
        <f t="shared" si="17"/>
        <v>9967.161608040202</v>
      </c>
      <c r="J126" s="60">
        <v>196.5</v>
      </c>
      <c r="K126" s="16"/>
      <c r="L126" s="17">
        <v>2053637.66</v>
      </c>
      <c r="M126" s="16"/>
      <c r="N126" s="18">
        <f t="shared" si="18"/>
        <v>10451.082239185751</v>
      </c>
      <c r="P126" s="27">
        <f t="shared" si="22"/>
        <v>1785118.644</v>
      </c>
      <c r="Q126" s="16"/>
      <c r="R126" s="18">
        <f t="shared" si="23"/>
        <v>8970.445447236181</v>
      </c>
      <c r="T126" s="29">
        <f t="shared" si="24"/>
        <v>0</v>
      </c>
      <c r="U126" s="30"/>
      <c r="V126" s="31">
        <f t="shared" si="25"/>
        <v>0</v>
      </c>
      <c r="X126" s="32">
        <f t="shared" si="19"/>
        <v>0</v>
      </c>
      <c r="Y126" s="33"/>
      <c r="Z126" s="35">
        <f t="shared" si="20"/>
        <v>0</v>
      </c>
      <c r="AA126" s="10"/>
      <c r="AB126" s="36">
        <f t="shared" si="21"/>
        <v>0</v>
      </c>
      <c r="AC126" s="10"/>
    </row>
    <row r="127" spans="1:29" ht="12.75">
      <c r="A127" s="4" t="s">
        <v>126</v>
      </c>
      <c r="B127" s="5" t="s">
        <v>363</v>
      </c>
      <c r="C127" s="5" t="s">
        <v>369</v>
      </c>
      <c r="D127" s="60">
        <v>363</v>
      </c>
      <c r="E127" s="16"/>
      <c r="F127" s="17">
        <v>3159963.84</v>
      </c>
      <c r="G127" s="16"/>
      <c r="H127" s="18">
        <f t="shared" si="17"/>
        <v>8705.134545454544</v>
      </c>
      <c r="J127" s="60">
        <v>345.5</v>
      </c>
      <c r="K127" s="16"/>
      <c r="L127" s="17">
        <v>3008865.65</v>
      </c>
      <c r="M127" s="16"/>
      <c r="N127" s="18">
        <f t="shared" si="18"/>
        <v>8708.728364688857</v>
      </c>
      <c r="P127" s="27">
        <f t="shared" si="22"/>
        <v>2843967.456</v>
      </c>
      <c r="Q127" s="16"/>
      <c r="R127" s="18">
        <f t="shared" si="23"/>
        <v>7834.6210909090905</v>
      </c>
      <c r="T127" s="29">
        <f t="shared" si="24"/>
        <v>0</v>
      </c>
      <c r="U127" s="30"/>
      <c r="V127" s="31">
        <f t="shared" si="25"/>
        <v>0</v>
      </c>
      <c r="X127" s="32">
        <f t="shared" si="19"/>
        <v>0</v>
      </c>
      <c r="Y127" s="33"/>
      <c r="Z127" s="35">
        <f t="shared" si="20"/>
        <v>0</v>
      </c>
      <c r="AA127" s="10"/>
      <c r="AB127" s="36">
        <f t="shared" si="21"/>
        <v>0</v>
      </c>
      <c r="AC127" s="10"/>
    </row>
    <row r="128" spans="1:29" ht="12.75">
      <c r="A128" s="4" t="s">
        <v>127</v>
      </c>
      <c r="B128" s="5" t="s">
        <v>370</v>
      </c>
      <c r="C128" s="5" t="s">
        <v>371</v>
      </c>
      <c r="D128" s="60">
        <v>200</v>
      </c>
      <c r="E128" s="16"/>
      <c r="F128" s="17">
        <v>2775658.46</v>
      </c>
      <c r="G128" s="16"/>
      <c r="H128" s="18">
        <f t="shared" si="17"/>
        <v>13878.2923</v>
      </c>
      <c r="J128" s="60">
        <v>175</v>
      </c>
      <c r="K128" s="16"/>
      <c r="L128" s="17">
        <v>2527991.13</v>
      </c>
      <c r="M128" s="16"/>
      <c r="N128" s="18">
        <f t="shared" si="18"/>
        <v>14445.6636</v>
      </c>
      <c r="P128" s="27">
        <f t="shared" si="22"/>
        <v>2498092.614</v>
      </c>
      <c r="Q128" s="16"/>
      <c r="R128" s="18">
        <f t="shared" si="23"/>
        <v>12490.46307</v>
      </c>
      <c r="T128" s="29">
        <f t="shared" si="24"/>
        <v>0</v>
      </c>
      <c r="U128" s="30"/>
      <c r="V128" s="31">
        <f t="shared" si="25"/>
        <v>0</v>
      </c>
      <c r="X128" s="32">
        <f t="shared" si="19"/>
        <v>0</v>
      </c>
      <c r="Y128" s="33"/>
      <c r="Z128" s="35">
        <f t="shared" si="20"/>
        <v>0</v>
      </c>
      <c r="AA128" s="10"/>
      <c r="AB128" s="36">
        <f t="shared" si="21"/>
        <v>0</v>
      </c>
      <c r="AC128" s="10"/>
    </row>
    <row r="129" spans="1:30" ht="12.75">
      <c r="A129" s="4" t="s">
        <v>128</v>
      </c>
      <c r="B129" s="5" t="s">
        <v>370</v>
      </c>
      <c r="C129" s="52" t="s">
        <v>507</v>
      </c>
      <c r="D129" s="60">
        <v>320</v>
      </c>
      <c r="E129" s="16"/>
      <c r="F129" s="17">
        <v>3824556.6100000003</v>
      </c>
      <c r="G129" s="16"/>
      <c r="H129" s="18">
        <f t="shared" si="17"/>
        <v>11951.73940625</v>
      </c>
      <c r="J129" s="60">
        <v>331.5</v>
      </c>
      <c r="K129" s="16"/>
      <c r="L129" s="17">
        <v>3440884.18</v>
      </c>
      <c r="M129" s="16"/>
      <c r="N129" s="18">
        <f t="shared" si="18"/>
        <v>10379.741116138764</v>
      </c>
      <c r="P129" s="27">
        <f t="shared" si="22"/>
        <v>3442100.9490000005</v>
      </c>
      <c r="Q129" s="16"/>
      <c r="R129" s="18">
        <f t="shared" si="23"/>
        <v>10756.565465625</v>
      </c>
      <c r="T129" s="29">
        <f t="shared" si="24"/>
        <v>-1216.7690000003204</v>
      </c>
      <c r="U129" s="30"/>
      <c r="V129" s="31">
        <f t="shared" si="25"/>
        <v>-376.8243494862363</v>
      </c>
      <c r="X129" s="32">
        <f t="shared" si="19"/>
        <v>-0.0003534960240936037</v>
      </c>
      <c r="Y129" s="33"/>
      <c r="Z129" s="35">
        <f t="shared" si="20"/>
        <v>-0.03503203236111586</v>
      </c>
      <c r="AA129" s="10"/>
      <c r="AB129" s="36">
        <f t="shared" si="21"/>
        <v>-0.0003534960240936037</v>
      </c>
      <c r="AC129" s="10" t="s">
        <v>499</v>
      </c>
      <c r="AD129" s="6" t="s">
        <v>500</v>
      </c>
    </row>
    <row r="130" spans="1:29" ht="12.75">
      <c r="A130" s="4" t="s">
        <v>129</v>
      </c>
      <c r="B130" s="5" t="s">
        <v>372</v>
      </c>
      <c r="C130" s="5" t="s">
        <v>373</v>
      </c>
      <c r="D130" s="60">
        <v>1089</v>
      </c>
      <c r="E130" s="16"/>
      <c r="F130" s="17">
        <v>9488852.2</v>
      </c>
      <c r="G130" s="16"/>
      <c r="H130" s="18">
        <f t="shared" si="17"/>
        <v>8713.36290174472</v>
      </c>
      <c r="J130" s="60">
        <v>990.5</v>
      </c>
      <c r="K130" s="16"/>
      <c r="L130" s="17">
        <v>8729322.2</v>
      </c>
      <c r="M130" s="16"/>
      <c r="N130" s="18">
        <f t="shared" si="18"/>
        <v>8813.046138313983</v>
      </c>
      <c r="P130" s="27">
        <f t="shared" si="22"/>
        <v>8539966.98</v>
      </c>
      <c r="Q130" s="16"/>
      <c r="R130" s="18">
        <f t="shared" si="23"/>
        <v>7842.026611570248</v>
      </c>
      <c r="T130" s="29">
        <f t="shared" si="24"/>
        <v>0</v>
      </c>
      <c r="U130" s="30"/>
      <c r="V130" s="31">
        <f t="shared" si="25"/>
        <v>0</v>
      </c>
      <c r="X130" s="32">
        <f t="shared" si="19"/>
        <v>0</v>
      </c>
      <c r="Y130" s="33"/>
      <c r="Z130" s="35">
        <f t="shared" si="20"/>
        <v>0</v>
      </c>
      <c r="AA130" s="10"/>
      <c r="AB130" s="36">
        <f t="shared" si="21"/>
        <v>0</v>
      </c>
      <c r="AC130" s="10"/>
    </row>
    <row r="131" spans="1:29" ht="12.75">
      <c r="A131" s="4" t="s">
        <v>130</v>
      </c>
      <c r="B131" s="5" t="s">
        <v>372</v>
      </c>
      <c r="C131" s="5" t="s">
        <v>374</v>
      </c>
      <c r="D131" s="60">
        <v>512</v>
      </c>
      <c r="E131" s="16"/>
      <c r="F131" s="17">
        <v>6319071.61</v>
      </c>
      <c r="G131" s="16"/>
      <c r="H131" s="18">
        <f t="shared" si="17"/>
        <v>12341.93673828125</v>
      </c>
      <c r="J131" s="60">
        <v>497.5</v>
      </c>
      <c r="K131" s="16"/>
      <c r="L131" s="17">
        <v>6370929.4399999995</v>
      </c>
      <c r="M131" s="16"/>
      <c r="N131" s="18">
        <f t="shared" si="18"/>
        <v>12805.88832160804</v>
      </c>
      <c r="P131" s="27">
        <f aca="true" t="shared" si="26" ref="P131:P162">+F131*0.9</f>
        <v>5687164.449</v>
      </c>
      <c r="Q131" s="16"/>
      <c r="R131" s="18">
        <f aca="true" t="shared" si="27" ref="R131:R162">+H131*0.9</f>
        <v>11107.743064453125</v>
      </c>
      <c r="T131" s="29">
        <f aca="true" t="shared" si="28" ref="T131:T162">IF(+L131-P131&gt;0,0,+L131-P131)</f>
        <v>0</v>
      </c>
      <c r="U131" s="30"/>
      <c r="V131" s="31">
        <f aca="true" t="shared" si="29" ref="V131:V162">IF(+N131-R131&gt;0,0,+N131-R131)</f>
        <v>0</v>
      </c>
      <c r="X131" s="32">
        <f t="shared" si="19"/>
        <v>0</v>
      </c>
      <c r="Y131" s="33"/>
      <c r="Z131" s="35">
        <f t="shared" si="20"/>
        <v>0</v>
      </c>
      <c r="AA131" s="10"/>
      <c r="AB131" s="36">
        <f t="shared" si="21"/>
        <v>0</v>
      </c>
      <c r="AC131" s="10"/>
    </row>
    <row r="132" spans="1:29" ht="12.75">
      <c r="A132" s="4" t="s">
        <v>131</v>
      </c>
      <c r="B132" s="5" t="s">
        <v>375</v>
      </c>
      <c r="C132" s="5" t="s">
        <v>376</v>
      </c>
      <c r="D132" s="60">
        <v>567.5</v>
      </c>
      <c r="E132" s="16"/>
      <c r="F132" s="17">
        <v>4845758.28</v>
      </c>
      <c r="G132" s="16"/>
      <c r="H132" s="18">
        <f aca="true" t="shared" si="30" ref="H132:H181">F132/D132</f>
        <v>8538.781110132159</v>
      </c>
      <c r="J132" s="60">
        <v>588.5</v>
      </c>
      <c r="K132" s="16"/>
      <c r="L132" s="17">
        <v>4696470.7700000005</v>
      </c>
      <c r="M132" s="16"/>
      <c r="N132" s="18">
        <f aca="true" t="shared" si="31" ref="N132:N181">L132/J132</f>
        <v>7980.409124893798</v>
      </c>
      <c r="P132" s="27">
        <f t="shared" si="26"/>
        <v>4361182.4520000005</v>
      </c>
      <c r="Q132" s="16"/>
      <c r="R132" s="18">
        <f t="shared" si="27"/>
        <v>7684.902999118943</v>
      </c>
      <c r="T132" s="29">
        <f t="shared" si="28"/>
        <v>0</v>
      </c>
      <c r="U132" s="30"/>
      <c r="V132" s="31">
        <f t="shared" si="29"/>
        <v>0</v>
      </c>
      <c r="X132" s="32">
        <f aca="true" t="shared" si="32" ref="X132:X181">IF(T132=0,0,+T132/P132)</f>
        <v>0</v>
      </c>
      <c r="Y132" s="33"/>
      <c r="Z132" s="35">
        <f aca="true" t="shared" si="33" ref="Z132:Z181">IF(V132=0,0,+V132/R132)</f>
        <v>0</v>
      </c>
      <c r="AA132" s="10"/>
      <c r="AB132" s="36">
        <f aca="true" t="shared" si="34" ref="AB132:AB181">IF(X132=0,0,(IF(Z132=0,0,(IF(X132&gt;Z132,X132,Z132)))))</f>
        <v>0</v>
      </c>
      <c r="AC132" s="10"/>
    </row>
    <row r="133" spans="1:29" ht="12.75">
      <c r="A133" s="4" t="s">
        <v>132</v>
      </c>
      <c r="B133" s="5" t="s">
        <v>375</v>
      </c>
      <c r="C133" s="5" t="s">
        <v>377</v>
      </c>
      <c r="D133" s="60">
        <v>290</v>
      </c>
      <c r="E133" s="16"/>
      <c r="F133" s="17">
        <v>2565784.35</v>
      </c>
      <c r="G133" s="16"/>
      <c r="H133" s="18">
        <f t="shared" si="30"/>
        <v>8847.532241379311</v>
      </c>
      <c r="J133" s="60">
        <v>287</v>
      </c>
      <c r="K133" s="16"/>
      <c r="L133" s="17">
        <v>2658146.96</v>
      </c>
      <c r="M133" s="16"/>
      <c r="N133" s="18">
        <f t="shared" si="31"/>
        <v>9261.836097560976</v>
      </c>
      <c r="P133" s="27">
        <f t="shared" si="26"/>
        <v>2309205.915</v>
      </c>
      <c r="Q133" s="16"/>
      <c r="R133" s="18">
        <f t="shared" si="27"/>
        <v>7962.77901724138</v>
      </c>
      <c r="T133" s="29">
        <f t="shared" si="28"/>
        <v>0</v>
      </c>
      <c r="U133" s="30"/>
      <c r="V133" s="31">
        <f t="shared" si="29"/>
        <v>0</v>
      </c>
      <c r="X133" s="32">
        <f t="shared" si="32"/>
        <v>0</v>
      </c>
      <c r="Y133" s="33"/>
      <c r="Z133" s="35">
        <f t="shared" si="33"/>
        <v>0</v>
      </c>
      <c r="AA133" s="10"/>
      <c r="AB133" s="36">
        <f t="shared" si="34"/>
        <v>0</v>
      </c>
      <c r="AC133" s="10"/>
    </row>
    <row r="134" spans="1:29" ht="12.75">
      <c r="A134" s="4" t="s">
        <v>133</v>
      </c>
      <c r="B134" s="5" t="s">
        <v>378</v>
      </c>
      <c r="C134" s="5" t="s">
        <v>379</v>
      </c>
      <c r="D134" s="60">
        <v>1639.5</v>
      </c>
      <c r="E134" s="16"/>
      <c r="F134" s="17">
        <v>19481659.22</v>
      </c>
      <c r="G134" s="16"/>
      <c r="H134" s="18">
        <f t="shared" si="30"/>
        <v>11882.683269289417</v>
      </c>
      <c r="J134" s="60">
        <v>1634</v>
      </c>
      <c r="K134" s="16"/>
      <c r="L134" s="17">
        <v>20288184.51</v>
      </c>
      <c r="M134" s="16"/>
      <c r="N134" s="18">
        <f t="shared" si="31"/>
        <v>12416.269589963282</v>
      </c>
      <c r="P134" s="27">
        <f t="shared" si="26"/>
        <v>17533493.298</v>
      </c>
      <c r="Q134" s="16"/>
      <c r="R134" s="18">
        <f t="shared" si="27"/>
        <v>10694.414942360476</v>
      </c>
      <c r="T134" s="29">
        <f t="shared" si="28"/>
        <v>0</v>
      </c>
      <c r="U134" s="30"/>
      <c r="V134" s="31">
        <f t="shared" si="29"/>
        <v>0</v>
      </c>
      <c r="X134" s="32">
        <f t="shared" si="32"/>
        <v>0</v>
      </c>
      <c r="Y134" s="33"/>
      <c r="Z134" s="35">
        <f t="shared" si="33"/>
        <v>0</v>
      </c>
      <c r="AA134" s="10"/>
      <c r="AB134" s="36">
        <f t="shared" si="34"/>
        <v>0</v>
      </c>
      <c r="AC134" s="10"/>
    </row>
    <row r="135" spans="1:29" ht="12.75">
      <c r="A135" s="4" t="s">
        <v>134</v>
      </c>
      <c r="B135" s="5" t="s">
        <v>380</v>
      </c>
      <c r="C135" s="5" t="s">
        <v>381</v>
      </c>
      <c r="D135" s="60">
        <v>217</v>
      </c>
      <c r="E135" s="16"/>
      <c r="F135" s="17">
        <v>2208454.0700000003</v>
      </c>
      <c r="G135" s="16"/>
      <c r="H135" s="18">
        <f t="shared" si="30"/>
        <v>10177.207695852536</v>
      </c>
      <c r="J135" s="60">
        <v>223.5</v>
      </c>
      <c r="K135" s="16"/>
      <c r="L135" s="17">
        <v>2408242.92</v>
      </c>
      <c r="M135" s="16"/>
      <c r="N135" s="18">
        <f t="shared" si="31"/>
        <v>10775.13610738255</v>
      </c>
      <c r="P135" s="27">
        <f t="shared" si="26"/>
        <v>1987608.6630000004</v>
      </c>
      <c r="Q135" s="16"/>
      <c r="R135" s="18">
        <f t="shared" si="27"/>
        <v>9159.486926267282</v>
      </c>
      <c r="T135" s="29">
        <f t="shared" si="28"/>
        <v>0</v>
      </c>
      <c r="U135" s="30"/>
      <c r="V135" s="31">
        <f t="shared" si="29"/>
        <v>0</v>
      </c>
      <c r="X135" s="32">
        <f t="shared" si="32"/>
        <v>0</v>
      </c>
      <c r="Y135" s="33"/>
      <c r="Z135" s="35">
        <f t="shared" si="33"/>
        <v>0</v>
      </c>
      <c r="AA135" s="10"/>
      <c r="AB135" s="36">
        <f t="shared" si="34"/>
        <v>0</v>
      </c>
      <c r="AC135" s="10"/>
    </row>
    <row r="136" spans="1:29" ht="12.75">
      <c r="A136" s="4" t="s">
        <v>135</v>
      </c>
      <c r="B136" s="5" t="s">
        <v>380</v>
      </c>
      <c r="C136" s="5" t="s">
        <v>382</v>
      </c>
      <c r="D136" s="60">
        <v>1542</v>
      </c>
      <c r="E136" s="16"/>
      <c r="F136" s="17">
        <v>11077197.69</v>
      </c>
      <c r="G136" s="16"/>
      <c r="H136" s="18">
        <f t="shared" si="30"/>
        <v>7183.656089494163</v>
      </c>
      <c r="J136" s="60">
        <v>1539.5</v>
      </c>
      <c r="K136" s="16"/>
      <c r="L136" s="17">
        <v>10110902.91</v>
      </c>
      <c r="M136" s="16"/>
      <c r="N136" s="18">
        <f t="shared" si="31"/>
        <v>6567.6537252354665</v>
      </c>
      <c r="P136" s="27">
        <f t="shared" si="26"/>
        <v>9969477.921</v>
      </c>
      <c r="Q136" s="16"/>
      <c r="R136" s="18">
        <f t="shared" si="27"/>
        <v>6465.290480544747</v>
      </c>
      <c r="T136" s="29">
        <f t="shared" si="28"/>
        <v>0</v>
      </c>
      <c r="U136" s="30"/>
      <c r="V136" s="31">
        <f t="shared" si="29"/>
        <v>0</v>
      </c>
      <c r="X136" s="32">
        <f t="shared" si="32"/>
        <v>0</v>
      </c>
      <c r="Y136" s="33"/>
      <c r="Z136" s="35">
        <f t="shared" si="33"/>
        <v>0</v>
      </c>
      <c r="AA136" s="10"/>
      <c r="AB136" s="36">
        <f t="shared" si="34"/>
        <v>0</v>
      </c>
      <c r="AC136" s="10"/>
    </row>
    <row r="137" spans="1:29" ht="12.75">
      <c r="A137" s="4" t="s">
        <v>136</v>
      </c>
      <c r="B137" s="5" t="s">
        <v>380</v>
      </c>
      <c r="C137" s="5" t="s">
        <v>383</v>
      </c>
      <c r="D137" s="60">
        <v>268.5</v>
      </c>
      <c r="E137" s="16"/>
      <c r="F137" s="17">
        <v>2305154.15</v>
      </c>
      <c r="G137" s="16"/>
      <c r="H137" s="18">
        <f t="shared" si="30"/>
        <v>8585.304096834265</v>
      </c>
      <c r="J137" s="60">
        <v>271</v>
      </c>
      <c r="K137" s="16"/>
      <c r="L137" s="17">
        <v>2300043.08</v>
      </c>
      <c r="M137" s="16"/>
      <c r="N137" s="18">
        <f t="shared" si="31"/>
        <v>8487.243837638376</v>
      </c>
      <c r="P137" s="27">
        <f t="shared" si="26"/>
        <v>2074638.7349999999</v>
      </c>
      <c r="Q137" s="16"/>
      <c r="R137" s="18">
        <f t="shared" si="27"/>
        <v>7726.773687150839</v>
      </c>
      <c r="T137" s="29">
        <f t="shared" si="28"/>
        <v>0</v>
      </c>
      <c r="U137" s="30"/>
      <c r="V137" s="31">
        <f t="shared" si="29"/>
        <v>0</v>
      </c>
      <c r="X137" s="32">
        <f t="shared" si="32"/>
        <v>0</v>
      </c>
      <c r="Y137" s="33"/>
      <c r="Z137" s="35">
        <f t="shared" si="33"/>
        <v>0</v>
      </c>
      <c r="AA137" s="10"/>
      <c r="AB137" s="36">
        <f t="shared" si="34"/>
        <v>0</v>
      </c>
      <c r="AC137" s="10"/>
    </row>
    <row r="138" spans="1:29" ht="12.75">
      <c r="A138" s="4" t="s">
        <v>137</v>
      </c>
      <c r="B138" s="5" t="s">
        <v>380</v>
      </c>
      <c r="C138" s="5" t="s">
        <v>384</v>
      </c>
      <c r="D138" s="60">
        <v>216.5</v>
      </c>
      <c r="E138" s="16"/>
      <c r="F138" s="17">
        <v>2066239.33</v>
      </c>
      <c r="G138" s="16"/>
      <c r="H138" s="18">
        <f t="shared" si="30"/>
        <v>9543.830623556581</v>
      </c>
      <c r="J138" s="60">
        <v>212.5</v>
      </c>
      <c r="K138" s="16"/>
      <c r="L138" s="17">
        <v>2033170.52</v>
      </c>
      <c r="M138" s="16"/>
      <c r="N138" s="18">
        <f t="shared" si="31"/>
        <v>9567.861270588235</v>
      </c>
      <c r="P138" s="27">
        <f t="shared" si="26"/>
        <v>1859615.397</v>
      </c>
      <c r="Q138" s="16"/>
      <c r="R138" s="18">
        <f t="shared" si="27"/>
        <v>8589.447561200923</v>
      </c>
      <c r="T138" s="29">
        <f t="shared" si="28"/>
        <v>0</v>
      </c>
      <c r="U138" s="30"/>
      <c r="V138" s="31">
        <f t="shared" si="29"/>
        <v>0</v>
      </c>
      <c r="X138" s="32">
        <f t="shared" si="32"/>
        <v>0</v>
      </c>
      <c r="Y138" s="33"/>
      <c r="Z138" s="35">
        <f t="shared" si="33"/>
        <v>0</v>
      </c>
      <c r="AA138" s="10"/>
      <c r="AB138" s="36">
        <f t="shared" si="34"/>
        <v>0</v>
      </c>
      <c r="AC138" s="10"/>
    </row>
    <row r="139" spans="1:29" ht="12.75">
      <c r="A139" s="4" t="s">
        <v>138</v>
      </c>
      <c r="B139" s="5" t="s">
        <v>385</v>
      </c>
      <c r="C139" s="5" t="s">
        <v>386</v>
      </c>
      <c r="D139" s="60">
        <v>17076.5</v>
      </c>
      <c r="E139" s="16"/>
      <c r="F139" s="17">
        <v>120512005.88000001</v>
      </c>
      <c r="G139" s="16"/>
      <c r="H139" s="18">
        <f t="shared" si="30"/>
        <v>7057.184193482271</v>
      </c>
      <c r="J139" s="60">
        <v>16760.5</v>
      </c>
      <c r="K139" s="16"/>
      <c r="L139" s="17">
        <v>117904305.36999999</v>
      </c>
      <c r="M139" s="16"/>
      <c r="N139" s="18">
        <f t="shared" si="31"/>
        <v>7034.653224545807</v>
      </c>
      <c r="P139" s="27">
        <f t="shared" si="26"/>
        <v>108460805.29200001</v>
      </c>
      <c r="Q139" s="16"/>
      <c r="R139" s="18">
        <f t="shared" si="27"/>
        <v>6351.465774134044</v>
      </c>
      <c r="T139" s="29">
        <f t="shared" si="28"/>
        <v>0</v>
      </c>
      <c r="U139" s="30"/>
      <c r="V139" s="31">
        <f t="shared" si="29"/>
        <v>0</v>
      </c>
      <c r="X139" s="32">
        <f t="shared" si="32"/>
        <v>0</v>
      </c>
      <c r="Y139" s="33"/>
      <c r="Z139" s="35">
        <f t="shared" si="33"/>
        <v>0</v>
      </c>
      <c r="AA139" s="10"/>
      <c r="AB139" s="36">
        <f t="shared" si="34"/>
        <v>0</v>
      </c>
      <c r="AC139" s="10"/>
    </row>
    <row r="140" spans="1:29" ht="12.75">
      <c r="A140" s="4" t="s">
        <v>139</v>
      </c>
      <c r="B140" s="5" t="s">
        <v>385</v>
      </c>
      <c r="C140" s="5" t="s">
        <v>387</v>
      </c>
      <c r="D140" s="60">
        <v>8437</v>
      </c>
      <c r="E140" s="16"/>
      <c r="F140" s="17">
        <v>55482542.11</v>
      </c>
      <c r="G140" s="16"/>
      <c r="H140" s="18">
        <f t="shared" si="30"/>
        <v>6576.098389237881</v>
      </c>
      <c r="J140" s="60">
        <v>8534.5</v>
      </c>
      <c r="K140" s="16"/>
      <c r="L140" s="17">
        <v>56482143.45</v>
      </c>
      <c r="M140" s="16"/>
      <c r="N140" s="18">
        <f t="shared" si="31"/>
        <v>6618.096367684106</v>
      </c>
      <c r="P140" s="27">
        <f t="shared" si="26"/>
        <v>49934287.899000004</v>
      </c>
      <c r="Q140" s="16"/>
      <c r="R140" s="18">
        <f t="shared" si="27"/>
        <v>5918.488550314093</v>
      </c>
      <c r="T140" s="29">
        <f t="shared" si="28"/>
        <v>0</v>
      </c>
      <c r="U140" s="30"/>
      <c r="V140" s="31">
        <f t="shared" si="29"/>
        <v>0</v>
      </c>
      <c r="X140" s="32">
        <f t="shared" si="32"/>
        <v>0</v>
      </c>
      <c r="Y140" s="33"/>
      <c r="Z140" s="35">
        <f t="shared" si="33"/>
        <v>0</v>
      </c>
      <c r="AA140" s="10"/>
      <c r="AB140" s="36">
        <f t="shared" si="34"/>
        <v>0</v>
      </c>
      <c r="AC140" s="10"/>
    </row>
    <row r="141" spans="1:29" ht="12.75">
      <c r="A141" s="4" t="s">
        <v>140</v>
      </c>
      <c r="B141" s="5" t="s">
        <v>388</v>
      </c>
      <c r="C141" s="5" t="s">
        <v>389</v>
      </c>
      <c r="D141" s="60">
        <v>601</v>
      </c>
      <c r="E141" s="16"/>
      <c r="F141" s="17">
        <v>5650020.45</v>
      </c>
      <c r="G141" s="16"/>
      <c r="H141" s="18">
        <f t="shared" si="30"/>
        <v>9401.032362728785</v>
      </c>
      <c r="J141" s="60">
        <v>642.5</v>
      </c>
      <c r="K141" s="16"/>
      <c r="L141" s="17">
        <v>5534036.3</v>
      </c>
      <c r="M141" s="16"/>
      <c r="N141" s="18">
        <f t="shared" si="31"/>
        <v>8613.28607003891</v>
      </c>
      <c r="P141" s="27">
        <f t="shared" si="26"/>
        <v>5085018.405</v>
      </c>
      <c r="Q141" s="16"/>
      <c r="R141" s="18">
        <f t="shared" si="27"/>
        <v>8460.929126455907</v>
      </c>
      <c r="T141" s="29">
        <f t="shared" si="28"/>
        <v>0</v>
      </c>
      <c r="U141" s="30"/>
      <c r="V141" s="31">
        <f t="shared" si="29"/>
        <v>0</v>
      </c>
      <c r="X141" s="32">
        <f t="shared" si="32"/>
        <v>0</v>
      </c>
      <c r="Y141" s="33"/>
      <c r="Z141" s="35">
        <f t="shared" si="33"/>
        <v>0</v>
      </c>
      <c r="AA141" s="10"/>
      <c r="AB141" s="36">
        <f t="shared" si="34"/>
        <v>0</v>
      </c>
      <c r="AC141" s="10"/>
    </row>
    <row r="142" spans="1:29" ht="12.75">
      <c r="A142" s="4" t="s">
        <v>141</v>
      </c>
      <c r="B142" s="5" t="s">
        <v>388</v>
      </c>
      <c r="C142" s="5" t="s">
        <v>390</v>
      </c>
      <c r="D142" s="60">
        <v>431</v>
      </c>
      <c r="E142" s="16"/>
      <c r="F142" s="17">
        <v>4475970.57</v>
      </c>
      <c r="G142" s="16"/>
      <c r="H142" s="18">
        <f t="shared" si="30"/>
        <v>10385.08252900232</v>
      </c>
      <c r="J142" s="60">
        <v>451</v>
      </c>
      <c r="K142" s="16"/>
      <c r="L142" s="17">
        <v>4675221.03</v>
      </c>
      <c r="M142" s="16"/>
      <c r="N142" s="18">
        <f t="shared" si="31"/>
        <v>10366.343747228382</v>
      </c>
      <c r="P142" s="27">
        <f t="shared" si="26"/>
        <v>4028373.5130000003</v>
      </c>
      <c r="Q142" s="16"/>
      <c r="R142" s="18">
        <f t="shared" si="27"/>
        <v>9346.574276102088</v>
      </c>
      <c r="T142" s="29">
        <f t="shared" si="28"/>
        <v>0</v>
      </c>
      <c r="U142" s="30"/>
      <c r="V142" s="31">
        <f t="shared" si="29"/>
        <v>0</v>
      </c>
      <c r="X142" s="32">
        <f t="shared" si="32"/>
        <v>0</v>
      </c>
      <c r="Y142" s="33"/>
      <c r="Z142" s="35">
        <f t="shared" si="33"/>
        <v>0</v>
      </c>
      <c r="AA142" s="10"/>
      <c r="AB142" s="36">
        <f t="shared" si="34"/>
        <v>0</v>
      </c>
      <c r="AC142" s="10"/>
    </row>
    <row r="143" spans="1:29" ht="12.75">
      <c r="A143" s="4" t="s">
        <v>142</v>
      </c>
      <c r="B143" s="5" t="s">
        <v>391</v>
      </c>
      <c r="C143" s="5" t="s">
        <v>392</v>
      </c>
      <c r="D143" s="60">
        <v>569</v>
      </c>
      <c r="E143" s="16"/>
      <c r="F143" s="17">
        <v>4591974.25</v>
      </c>
      <c r="G143" s="16"/>
      <c r="H143" s="18">
        <f t="shared" si="30"/>
        <v>8070.2535149384885</v>
      </c>
      <c r="J143" s="60">
        <v>525.5</v>
      </c>
      <c r="K143" s="16"/>
      <c r="L143" s="17">
        <v>4158925.1300000004</v>
      </c>
      <c r="M143" s="16"/>
      <c r="N143" s="18">
        <f t="shared" si="31"/>
        <v>7914.224795432921</v>
      </c>
      <c r="P143" s="27">
        <f t="shared" si="26"/>
        <v>4132776.825</v>
      </c>
      <c r="Q143" s="16"/>
      <c r="R143" s="18">
        <f t="shared" si="27"/>
        <v>7263.22816344464</v>
      </c>
      <c r="T143" s="29">
        <f t="shared" si="28"/>
        <v>0</v>
      </c>
      <c r="U143" s="30"/>
      <c r="V143" s="31">
        <f t="shared" si="29"/>
        <v>0</v>
      </c>
      <c r="X143" s="32">
        <f t="shared" si="32"/>
        <v>0</v>
      </c>
      <c r="Y143" s="33"/>
      <c r="Z143" s="35">
        <f t="shared" si="33"/>
        <v>0</v>
      </c>
      <c r="AA143" s="10"/>
      <c r="AB143" s="36">
        <f t="shared" si="34"/>
        <v>0</v>
      </c>
      <c r="AC143" s="10"/>
    </row>
    <row r="144" spans="1:29" ht="12.75">
      <c r="A144" s="4" t="s">
        <v>143</v>
      </c>
      <c r="B144" s="5" t="s">
        <v>391</v>
      </c>
      <c r="C144" s="5" t="s">
        <v>393</v>
      </c>
      <c r="D144" s="60">
        <v>1111</v>
      </c>
      <c r="E144" s="16"/>
      <c r="F144" s="17">
        <v>7866421.58</v>
      </c>
      <c r="G144" s="16"/>
      <c r="H144" s="18">
        <f t="shared" si="30"/>
        <v>7080.487470747074</v>
      </c>
      <c r="J144" s="60">
        <v>1139.5</v>
      </c>
      <c r="K144" s="16"/>
      <c r="L144" s="17">
        <v>7917050.01</v>
      </c>
      <c r="M144" s="16"/>
      <c r="N144" s="18">
        <f t="shared" si="31"/>
        <v>6947.828003510312</v>
      </c>
      <c r="P144" s="27">
        <f t="shared" si="26"/>
        <v>7079779.422</v>
      </c>
      <c r="Q144" s="16"/>
      <c r="R144" s="18">
        <f t="shared" si="27"/>
        <v>6372.438723672367</v>
      </c>
      <c r="T144" s="29">
        <f t="shared" si="28"/>
        <v>0</v>
      </c>
      <c r="U144" s="30"/>
      <c r="V144" s="31">
        <f t="shared" si="29"/>
        <v>0</v>
      </c>
      <c r="X144" s="32">
        <f t="shared" si="32"/>
        <v>0</v>
      </c>
      <c r="Y144" s="33"/>
      <c r="Z144" s="35">
        <f t="shared" si="33"/>
        <v>0</v>
      </c>
      <c r="AA144" s="10"/>
      <c r="AB144" s="36">
        <f t="shared" si="34"/>
        <v>0</v>
      </c>
      <c r="AC144" s="10"/>
    </row>
    <row r="145" spans="1:29" ht="12.75">
      <c r="A145" s="4" t="s">
        <v>144</v>
      </c>
      <c r="B145" s="5" t="s">
        <v>391</v>
      </c>
      <c r="C145" s="5" t="s">
        <v>394</v>
      </c>
      <c r="D145" s="60">
        <v>472</v>
      </c>
      <c r="E145" s="16"/>
      <c r="F145" s="17">
        <v>3303724.64</v>
      </c>
      <c r="G145" s="16"/>
      <c r="H145" s="18">
        <f t="shared" si="30"/>
        <v>6999.416610169492</v>
      </c>
      <c r="J145" s="60">
        <v>452</v>
      </c>
      <c r="K145" s="16"/>
      <c r="L145" s="17">
        <v>3490484.8</v>
      </c>
      <c r="M145" s="16"/>
      <c r="N145" s="18">
        <f t="shared" si="31"/>
        <v>7722.311504424778</v>
      </c>
      <c r="P145" s="27">
        <f t="shared" si="26"/>
        <v>2973352.176</v>
      </c>
      <c r="Q145" s="16"/>
      <c r="R145" s="18">
        <f t="shared" si="27"/>
        <v>6299.474949152543</v>
      </c>
      <c r="T145" s="29">
        <f t="shared" si="28"/>
        <v>0</v>
      </c>
      <c r="U145" s="30"/>
      <c r="V145" s="31">
        <f t="shared" si="29"/>
        <v>0</v>
      </c>
      <c r="X145" s="32">
        <f t="shared" si="32"/>
        <v>0</v>
      </c>
      <c r="Y145" s="33"/>
      <c r="Z145" s="35">
        <f t="shared" si="33"/>
        <v>0</v>
      </c>
      <c r="AA145" s="10"/>
      <c r="AB145" s="36">
        <f t="shared" si="34"/>
        <v>0</v>
      </c>
      <c r="AC145" s="10"/>
    </row>
    <row r="146" spans="1:29" ht="12.75">
      <c r="A146" s="4" t="s">
        <v>145</v>
      </c>
      <c r="B146" s="5" t="s">
        <v>395</v>
      </c>
      <c r="C146" s="5" t="s">
        <v>396</v>
      </c>
      <c r="D146" s="60">
        <v>373.5</v>
      </c>
      <c r="E146" s="16"/>
      <c r="F146" s="17">
        <v>4442283.84</v>
      </c>
      <c r="G146" s="16"/>
      <c r="H146" s="18">
        <f t="shared" si="30"/>
        <v>11893.664899598392</v>
      </c>
      <c r="J146" s="60">
        <v>341</v>
      </c>
      <c r="K146" s="16"/>
      <c r="L146" s="17">
        <v>4709783.92</v>
      </c>
      <c r="M146" s="16"/>
      <c r="N146" s="18">
        <f t="shared" si="31"/>
        <v>13811.683049853373</v>
      </c>
      <c r="P146" s="27">
        <f t="shared" si="26"/>
        <v>3998055.456</v>
      </c>
      <c r="Q146" s="16"/>
      <c r="R146" s="18">
        <f t="shared" si="27"/>
        <v>10704.298409638553</v>
      </c>
      <c r="T146" s="29">
        <f t="shared" si="28"/>
        <v>0</v>
      </c>
      <c r="U146" s="30"/>
      <c r="V146" s="31">
        <f t="shared" si="29"/>
        <v>0</v>
      </c>
      <c r="X146" s="32">
        <f t="shared" si="32"/>
        <v>0</v>
      </c>
      <c r="Y146" s="33"/>
      <c r="Z146" s="35">
        <f t="shared" si="33"/>
        <v>0</v>
      </c>
      <c r="AA146" s="10"/>
      <c r="AB146" s="36">
        <f t="shared" si="34"/>
        <v>0</v>
      </c>
      <c r="AC146" s="10"/>
    </row>
    <row r="147" spans="1:29" ht="12.75">
      <c r="A147" s="4" t="s">
        <v>146</v>
      </c>
      <c r="B147" s="5" t="s">
        <v>395</v>
      </c>
      <c r="C147" s="5" t="s">
        <v>397</v>
      </c>
      <c r="D147" s="60">
        <v>2167.5</v>
      </c>
      <c r="E147" s="16"/>
      <c r="F147" s="17">
        <v>19298231.33</v>
      </c>
      <c r="G147" s="16"/>
      <c r="H147" s="18">
        <f t="shared" si="30"/>
        <v>8903.451594002307</v>
      </c>
      <c r="J147" s="60">
        <v>2221.5</v>
      </c>
      <c r="K147" s="16"/>
      <c r="L147" s="17">
        <v>19699125.36</v>
      </c>
      <c r="M147" s="16"/>
      <c r="N147" s="18">
        <f t="shared" si="31"/>
        <v>8867.488345712356</v>
      </c>
      <c r="P147" s="27">
        <f t="shared" si="26"/>
        <v>17368408.197</v>
      </c>
      <c r="Q147" s="16"/>
      <c r="R147" s="18">
        <f t="shared" si="27"/>
        <v>8013.106434602076</v>
      </c>
      <c r="T147" s="29">
        <f t="shared" si="28"/>
        <v>0</v>
      </c>
      <c r="U147" s="30"/>
      <c r="V147" s="31">
        <f t="shared" si="29"/>
        <v>0</v>
      </c>
      <c r="X147" s="32">
        <f t="shared" si="32"/>
        <v>0</v>
      </c>
      <c r="Y147" s="33"/>
      <c r="Z147" s="35">
        <f t="shared" si="33"/>
        <v>0</v>
      </c>
      <c r="AA147" s="10"/>
      <c r="AB147" s="36">
        <f t="shared" si="34"/>
        <v>0</v>
      </c>
      <c r="AC147" s="10"/>
    </row>
    <row r="148" spans="1:29" ht="12.75">
      <c r="A148" s="4" t="s">
        <v>147</v>
      </c>
      <c r="B148" s="5" t="s">
        <v>395</v>
      </c>
      <c r="C148" s="5" t="s">
        <v>398</v>
      </c>
      <c r="D148" s="60">
        <v>368</v>
      </c>
      <c r="E148" s="16"/>
      <c r="F148" s="17">
        <v>4282226.64</v>
      </c>
      <c r="G148" s="16"/>
      <c r="H148" s="18">
        <f t="shared" si="30"/>
        <v>11636.485434782608</v>
      </c>
      <c r="J148" s="60">
        <v>355.5</v>
      </c>
      <c r="K148" s="16"/>
      <c r="L148" s="17">
        <v>4472721.239999999</v>
      </c>
      <c r="M148" s="16"/>
      <c r="N148" s="18">
        <f t="shared" si="31"/>
        <v>12581.49434599156</v>
      </c>
      <c r="P148" s="27">
        <f t="shared" si="26"/>
        <v>3854003.976</v>
      </c>
      <c r="Q148" s="16"/>
      <c r="R148" s="18">
        <f t="shared" si="27"/>
        <v>10472.836891304347</v>
      </c>
      <c r="T148" s="29">
        <f t="shared" si="28"/>
        <v>0</v>
      </c>
      <c r="U148" s="30"/>
      <c r="V148" s="31">
        <f t="shared" si="29"/>
        <v>0</v>
      </c>
      <c r="X148" s="32">
        <f t="shared" si="32"/>
        <v>0</v>
      </c>
      <c r="Y148" s="33"/>
      <c r="Z148" s="35">
        <f t="shared" si="33"/>
        <v>0</v>
      </c>
      <c r="AA148" s="10"/>
      <c r="AB148" s="36">
        <f t="shared" si="34"/>
        <v>0</v>
      </c>
      <c r="AC148" s="10"/>
    </row>
    <row r="149" spans="1:29" ht="12.75">
      <c r="A149" s="4" t="s">
        <v>148</v>
      </c>
      <c r="B149" s="5" t="s">
        <v>399</v>
      </c>
      <c r="C149" s="5" t="s">
        <v>400</v>
      </c>
      <c r="D149" s="60">
        <v>107.5</v>
      </c>
      <c r="E149" s="16"/>
      <c r="F149" s="17">
        <v>1687890.1300000001</v>
      </c>
      <c r="G149" s="16"/>
      <c r="H149" s="18">
        <f t="shared" si="30"/>
        <v>15701.303534883722</v>
      </c>
      <c r="J149" s="60">
        <v>108.5</v>
      </c>
      <c r="K149" s="16"/>
      <c r="L149" s="17">
        <v>1671722.24</v>
      </c>
      <c r="M149" s="16"/>
      <c r="N149" s="18">
        <f t="shared" si="31"/>
        <v>15407.578248847925</v>
      </c>
      <c r="P149" s="27">
        <f t="shared" si="26"/>
        <v>1519101.117</v>
      </c>
      <c r="Q149" s="16"/>
      <c r="R149" s="18">
        <f t="shared" si="27"/>
        <v>14131.17318139535</v>
      </c>
      <c r="T149" s="29">
        <f t="shared" si="28"/>
        <v>0</v>
      </c>
      <c r="U149" s="30"/>
      <c r="V149" s="31">
        <f t="shared" si="29"/>
        <v>0</v>
      </c>
      <c r="X149" s="32">
        <f t="shared" si="32"/>
        <v>0</v>
      </c>
      <c r="Y149" s="33"/>
      <c r="Z149" s="35">
        <f t="shared" si="33"/>
        <v>0</v>
      </c>
      <c r="AA149" s="10"/>
      <c r="AB149" s="36">
        <f t="shared" si="34"/>
        <v>0</v>
      </c>
      <c r="AC149" s="10"/>
    </row>
    <row r="150" spans="1:29" ht="12.75">
      <c r="A150" s="4" t="s">
        <v>149</v>
      </c>
      <c r="B150" s="5" t="s">
        <v>399</v>
      </c>
      <c r="C150" s="5" t="s">
        <v>401</v>
      </c>
      <c r="D150" s="60">
        <v>191.5</v>
      </c>
      <c r="E150" s="16"/>
      <c r="F150" s="17">
        <v>2551026.85</v>
      </c>
      <c r="G150" s="16"/>
      <c r="H150" s="18">
        <f t="shared" si="30"/>
        <v>13321.28903394256</v>
      </c>
      <c r="J150" s="60">
        <v>192.5</v>
      </c>
      <c r="K150" s="16"/>
      <c r="L150" s="17">
        <v>2762091.96</v>
      </c>
      <c r="M150" s="16"/>
      <c r="N150" s="18">
        <f t="shared" si="31"/>
        <v>14348.529662337662</v>
      </c>
      <c r="P150" s="27">
        <f t="shared" si="26"/>
        <v>2295924.165</v>
      </c>
      <c r="Q150" s="16"/>
      <c r="R150" s="18">
        <f t="shared" si="27"/>
        <v>11989.160130548304</v>
      </c>
      <c r="T150" s="29">
        <f t="shared" si="28"/>
        <v>0</v>
      </c>
      <c r="U150" s="30"/>
      <c r="V150" s="31">
        <f t="shared" si="29"/>
        <v>0</v>
      </c>
      <c r="X150" s="32">
        <f t="shared" si="32"/>
        <v>0</v>
      </c>
      <c r="Y150" s="33"/>
      <c r="Z150" s="35">
        <f t="shared" si="33"/>
        <v>0</v>
      </c>
      <c r="AA150" s="10"/>
      <c r="AB150" s="36">
        <f t="shared" si="34"/>
        <v>0</v>
      </c>
      <c r="AC150" s="10"/>
    </row>
    <row r="151" spans="1:29" ht="12.75">
      <c r="A151" s="4" t="s">
        <v>150</v>
      </c>
      <c r="B151" s="5" t="s">
        <v>399</v>
      </c>
      <c r="C151" s="5" t="s">
        <v>402</v>
      </c>
      <c r="D151" s="60">
        <v>542.5</v>
      </c>
      <c r="E151" s="16"/>
      <c r="F151" s="17">
        <v>5045457.07</v>
      </c>
      <c r="G151" s="16"/>
      <c r="H151" s="18">
        <f t="shared" si="30"/>
        <v>9300.381695852535</v>
      </c>
      <c r="J151" s="60">
        <v>575.5</v>
      </c>
      <c r="K151" s="16"/>
      <c r="L151" s="17">
        <v>5346001.5</v>
      </c>
      <c r="M151" s="16"/>
      <c r="N151" s="18">
        <f t="shared" si="31"/>
        <v>9289.316246741964</v>
      </c>
      <c r="P151" s="27">
        <f t="shared" si="26"/>
        <v>4540911.363000001</v>
      </c>
      <c r="Q151" s="16"/>
      <c r="R151" s="18">
        <f t="shared" si="27"/>
        <v>8370.343526267281</v>
      </c>
      <c r="T151" s="29">
        <f t="shared" si="28"/>
        <v>0</v>
      </c>
      <c r="U151" s="30"/>
      <c r="V151" s="31">
        <f t="shared" si="29"/>
        <v>0</v>
      </c>
      <c r="X151" s="32">
        <f t="shared" si="32"/>
        <v>0</v>
      </c>
      <c r="Y151" s="33"/>
      <c r="Z151" s="35">
        <f t="shared" si="33"/>
        <v>0</v>
      </c>
      <c r="AA151" s="10"/>
      <c r="AB151" s="36">
        <f t="shared" si="34"/>
        <v>0</v>
      </c>
      <c r="AC151" s="10"/>
    </row>
    <row r="152" spans="1:29" ht="12.75">
      <c r="A152" s="4" t="s">
        <v>151</v>
      </c>
      <c r="B152" s="5" t="s">
        <v>403</v>
      </c>
      <c r="C152" s="5" t="s">
        <v>404</v>
      </c>
      <c r="D152" s="60">
        <v>65</v>
      </c>
      <c r="E152" s="16"/>
      <c r="F152" s="17">
        <v>1033551.91</v>
      </c>
      <c r="G152" s="16"/>
      <c r="H152" s="18">
        <f t="shared" si="30"/>
        <v>15900.798615384616</v>
      </c>
      <c r="J152" s="60">
        <v>67</v>
      </c>
      <c r="K152" s="16"/>
      <c r="L152" s="17">
        <v>1033740.13</v>
      </c>
      <c r="M152" s="16"/>
      <c r="N152" s="18">
        <f t="shared" si="31"/>
        <v>15428.957164179104</v>
      </c>
      <c r="P152" s="27">
        <f t="shared" si="26"/>
        <v>930196.719</v>
      </c>
      <c r="Q152" s="16"/>
      <c r="R152" s="18">
        <f t="shared" si="27"/>
        <v>14310.718753846155</v>
      </c>
      <c r="T152" s="29">
        <f t="shared" si="28"/>
        <v>0</v>
      </c>
      <c r="U152" s="30"/>
      <c r="V152" s="31">
        <f t="shared" si="29"/>
        <v>0</v>
      </c>
      <c r="X152" s="32">
        <f t="shared" si="32"/>
        <v>0</v>
      </c>
      <c r="Y152" s="33"/>
      <c r="Z152" s="35">
        <f t="shared" si="33"/>
        <v>0</v>
      </c>
      <c r="AA152" s="10"/>
      <c r="AB152" s="36">
        <f t="shared" si="34"/>
        <v>0</v>
      </c>
      <c r="AC152" s="10"/>
    </row>
    <row r="153" spans="1:29" ht="12.75">
      <c r="A153" s="4" t="s">
        <v>152</v>
      </c>
      <c r="B153" s="5" t="s">
        <v>405</v>
      </c>
      <c r="C153" s="5" t="s">
        <v>406</v>
      </c>
      <c r="D153" s="60">
        <v>674</v>
      </c>
      <c r="E153" s="16"/>
      <c r="F153" s="17">
        <v>7939855.99</v>
      </c>
      <c r="G153" s="16"/>
      <c r="H153" s="18">
        <f t="shared" si="30"/>
        <v>11780.201765578635</v>
      </c>
      <c r="J153" s="60">
        <v>716</v>
      </c>
      <c r="K153" s="16"/>
      <c r="L153" s="17">
        <v>7801627.0600000005</v>
      </c>
      <c r="M153" s="16"/>
      <c r="N153" s="18">
        <f t="shared" si="31"/>
        <v>10896.12717877095</v>
      </c>
      <c r="P153" s="27">
        <f t="shared" si="26"/>
        <v>7145870.391000001</v>
      </c>
      <c r="Q153" s="16"/>
      <c r="R153" s="18">
        <f t="shared" si="27"/>
        <v>10602.18158902077</v>
      </c>
      <c r="T153" s="29">
        <f t="shared" si="28"/>
        <v>0</v>
      </c>
      <c r="U153" s="30"/>
      <c r="V153" s="31">
        <f t="shared" si="29"/>
        <v>0</v>
      </c>
      <c r="X153" s="32">
        <f t="shared" si="32"/>
        <v>0</v>
      </c>
      <c r="Y153" s="33"/>
      <c r="Z153" s="35">
        <f t="shared" si="33"/>
        <v>0</v>
      </c>
      <c r="AA153" s="10"/>
      <c r="AB153" s="36">
        <f t="shared" si="34"/>
        <v>0</v>
      </c>
      <c r="AC153" s="10"/>
    </row>
    <row r="154" spans="1:29" ht="12.75">
      <c r="A154" s="4" t="s">
        <v>153</v>
      </c>
      <c r="B154" s="5" t="s">
        <v>405</v>
      </c>
      <c r="C154" s="5" t="s">
        <v>407</v>
      </c>
      <c r="D154" s="60">
        <v>231</v>
      </c>
      <c r="E154" s="16"/>
      <c r="F154" s="17">
        <v>3034581.51</v>
      </c>
      <c r="G154" s="16"/>
      <c r="H154" s="18">
        <f t="shared" si="30"/>
        <v>13136.716493506492</v>
      </c>
      <c r="J154" s="60">
        <v>247.5</v>
      </c>
      <c r="K154" s="16"/>
      <c r="L154" s="17">
        <v>3023972.58</v>
      </c>
      <c r="M154" s="16"/>
      <c r="N154" s="18">
        <f t="shared" si="31"/>
        <v>12218.07103030303</v>
      </c>
      <c r="P154" s="27">
        <f t="shared" si="26"/>
        <v>2731123.3589999997</v>
      </c>
      <c r="Q154" s="16"/>
      <c r="R154" s="18">
        <f t="shared" si="27"/>
        <v>11823.044844155844</v>
      </c>
      <c r="T154" s="29">
        <f t="shared" si="28"/>
        <v>0</v>
      </c>
      <c r="U154" s="30"/>
      <c r="V154" s="31">
        <f t="shared" si="29"/>
        <v>0</v>
      </c>
      <c r="X154" s="32">
        <f t="shared" si="32"/>
        <v>0</v>
      </c>
      <c r="Y154" s="33"/>
      <c r="Z154" s="35">
        <f t="shared" si="33"/>
        <v>0</v>
      </c>
      <c r="AA154" s="10"/>
      <c r="AB154" s="36">
        <f t="shared" si="34"/>
        <v>0</v>
      </c>
      <c r="AC154" s="10"/>
    </row>
    <row r="155" spans="1:29" ht="12.75">
      <c r="A155" s="4" t="s">
        <v>154</v>
      </c>
      <c r="B155" s="5" t="s">
        <v>408</v>
      </c>
      <c r="C155" s="5" t="s">
        <v>409</v>
      </c>
      <c r="D155" s="60">
        <v>1752</v>
      </c>
      <c r="E155" s="16"/>
      <c r="F155" s="17">
        <v>9895256.99</v>
      </c>
      <c r="G155" s="16"/>
      <c r="H155" s="18">
        <f t="shared" si="30"/>
        <v>5647.9777340182645</v>
      </c>
      <c r="J155" s="60">
        <v>856</v>
      </c>
      <c r="K155" s="16"/>
      <c r="L155" s="17">
        <v>5543987.66</v>
      </c>
      <c r="M155" s="16"/>
      <c r="N155" s="18">
        <f t="shared" si="31"/>
        <v>6476.621098130841</v>
      </c>
      <c r="P155" s="27">
        <f t="shared" si="26"/>
        <v>8905731.291000001</v>
      </c>
      <c r="Q155" s="16"/>
      <c r="R155" s="18">
        <f t="shared" si="27"/>
        <v>5083.179960616439</v>
      </c>
      <c r="T155" s="29">
        <f t="shared" si="28"/>
        <v>-3361743.631000001</v>
      </c>
      <c r="U155" s="30"/>
      <c r="V155" s="31">
        <f t="shared" si="29"/>
        <v>0</v>
      </c>
      <c r="X155" s="32">
        <f t="shared" si="32"/>
        <v>-0.37748091887718743</v>
      </c>
      <c r="Y155" s="33"/>
      <c r="Z155" s="35">
        <f t="shared" si="33"/>
        <v>0</v>
      </c>
      <c r="AA155" s="10"/>
      <c r="AB155" s="36">
        <f t="shared" si="34"/>
        <v>0</v>
      </c>
      <c r="AC155" s="10"/>
    </row>
    <row r="156" spans="1:29" ht="12.75">
      <c r="A156" s="4" t="s">
        <v>155</v>
      </c>
      <c r="B156" s="5" t="s">
        <v>408</v>
      </c>
      <c r="C156" s="5" t="s">
        <v>410</v>
      </c>
      <c r="D156" s="60">
        <v>121</v>
      </c>
      <c r="E156" s="16"/>
      <c r="F156" s="17">
        <v>1678670.73</v>
      </c>
      <c r="G156" s="16"/>
      <c r="H156" s="18">
        <f t="shared" si="30"/>
        <v>13873.311818181817</v>
      </c>
      <c r="J156" s="60">
        <v>123.5</v>
      </c>
      <c r="K156" s="16"/>
      <c r="L156" s="17">
        <v>1703003.97</v>
      </c>
      <c r="M156" s="16"/>
      <c r="N156" s="18">
        <f t="shared" si="31"/>
        <v>13789.505829959515</v>
      </c>
      <c r="P156" s="27">
        <f t="shared" si="26"/>
        <v>1510803.6570000001</v>
      </c>
      <c r="Q156" s="16"/>
      <c r="R156" s="18">
        <f t="shared" si="27"/>
        <v>12485.980636363636</v>
      </c>
      <c r="T156" s="29">
        <f t="shared" si="28"/>
        <v>0</v>
      </c>
      <c r="U156" s="30"/>
      <c r="V156" s="31">
        <f t="shared" si="29"/>
        <v>0</v>
      </c>
      <c r="X156" s="32">
        <f t="shared" si="32"/>
        <v>0</v>
      </c>
      <c r="Y156" s="33"/>
      <c r="Z156" s="35">
        <f t="shared" si="33"/>
        <v>0</v>
      </c>
      <c r="AA156" s="10"/>
      <c r="AB156" s="36">
        <f t="shared" si="34"/>
        <v>0</v>
      </c>
      <c r="AC156" s="10"/>
    </row>
    <row r="157" spans="1:29" ht="12.75">
      <c r="A157" s="4" t="s">
        <v>156</v>
      </c>
      <c r="B157" s="5" t="s">
        <v>411</v>
      </c>
      <c r="C157" s="5" t="s">
        <v>412</v>
      </c>
      <c r="D157" s="60">
        <v>2903</v>
      </c>
      <c r="E157" s="16"/>
      <c r="F157" s="17">
        <v>29571521.51</v>
      </c>
      <c r="G157" s="16"/>
      <c r="H157" s="18">
        <f t="shared" si="30"/>
        <v>10186.538584223217</v>
      </c>
      <c r="J157" s="60">
        <v>2916.5</v>
      </c>
      <c r="K157" s="16"/>
      <c r="L157" s="17">
        <v>29589222.48</v>
      </c>
      <c r="M157" s="16"/>
      <c r="N157" s="18">
        <f t="shared" si="31"/>
        <v>10145.456019201098</v>
      </c>
      <c r="P157" s="27">
        <f t="shared" si="26"/>
        <v>26614369.359</v>
      </c>
      <c r="Q157" s="16"/>
      <c r="R157" s="18">
        <f t="shared" si="27"/>
        <v>9167.884725800895</v>
      </c>
      <c r="T157" s="29">
        <f t="shared" si="28"/>
        <v>0</v>
      </c>
      <c r="U157" s="30"/>
      <c r="V157" s="31">
        <f t="shared" si="29"/>
        <v>0</v>
      </c>
      <c r="X157" s="32">
        <f t="shared" si="32"/>
        <v>0</v>
      </c>
      <c r="Y157" s="33"/>
      <c r="Z157" s="35">
        <f t="shared" si="33"/>
        <v>0</v>
      </c>
      <c r="AA157" s="10"/>
      <c r="AB157" s="36">
        <f t="shared" si="34"/>
        <v>0</v>
      </c>
      <c r="AC157" s="10"/>
    </row>
    <row r="158" spans="1:29" ht="12.75">
      <c r="A158" s="4" t="s">
        <v>157</v>
      </c>
      <c r="B158" s="5" t="s">
        <v>413</v>
      </c>
      <c r="C158" s="5" t="s">
        <v>414</v>
      </c>
      <c r="D158" s="60">
        <v>382</v>
      </c>
      <c r="E158" s="16"/>
      <c r="F158" s="17">
        <v>4454372.24</v>
      </c>
      <c r="G158" s="16"/>
      <c r="H158" s="18">
        <f t="shared" si="30"/>
        <v>11660.660314136127</v>
      </c>
      <c r="J158" s="60">
        <v>351</v>
      </c>
      <c r="K158" s="16"/>
      <c r="L158" s="17">
        <v>4285715.45</v>
      </c>
      <c r="M158" s="16"/>
      <c r="N158" s="18">
        <f t="shared" si="31"/>
        <v>12210.015527065527</v>
      </c>
      <c r="P158" s="27">
        <f t="shared" si="26"/>
        <v>4008935.0160000003</v>
      </c>
      <c r="Q158" s="16"/>
      <c r="R158" s="18">
        <f t="shared" si="27"/>
        <v>10494.594282722514</v>
      </c>
      <c r="T158" s="29">
        <f t="shared" si="28"/>
        <v>0</v>
      </c>
      <c r="U158" s="30"/>
      <c r="V158" s="31">
        <f t="shared" si="29"/>
        <v>0</v>
      </c>
      <c r="X158" s="32">
        <f t="shared" si="32"/>
        <v>0</v>
      </c>
      <c r="Y158" s="33"/>
      <c r="Z158" s="35">
        <f t="shared" si="33"/>
        <v>0</v>
      </c>
      <c r="AA158" s="10"/>
      <c r="AB158" s="36">
        <f t="shared" si="34"/>
        <v>0</v>
      </c>
      <c r="AC158" s="10"/>
    </row>
    <row r="159" spans="1:29" ht="12.75">
      <c r="A159" s="4" t="s">
        <v>158</v>
      </c>
      <c r="B159" s="5" t="s">
        <v>413</v>
      </c>
      <c r="C159" s="5" t="s">
        <v>415</v>
      </c>
      <c r="D159" s="60">
        <v>2571.5</v>
      </c>
      <c r="E159" s="16"/>
      <c r="F159" s="17">
        <v>19295310.73</v>
      </c>
      <c r="G159" s="16"/>
      <c r="H159" s="18">
        <f t="shared" si="30"/>
        <v>7503.523519346685</v>
      </c>
      <c r="J159" s="60">
        <v>2567.5</v>
      </c>
      <c r="K159" s="16"/>
      <c r="L159" s="17">
        <v>19062693.830000002</v>
      </c>
      <c r="M159" s="16"/>
      <c r="N159" s="18">
        <f t="shared" si="31"/>
        <v>7424.612981499514</v>
      </c>
      <c r="P159" s="27">
        <f t="shared" si="26"/>
        <v>17365779.657</v>
      </c>
      <c r="Q159" s="16"/>
      <c r="R159" s="18">
        <f t="shared" si="27"/>
        <v>6753.171167412017</v>
      </c>
      <c r="T159" s="29">
        <f t="shared" si="28"/>
        <v>0</v>
      </c>
      <c r="U159" s="30"/>
      <c r="V159" s="31">
        <f t="shared" si="29"/>
        <v>0</v>
      </c>
      <c r="X159" s="32">
        <f t="shared" si="32"/>
        <v>0</v>
      </c>
      <c r="Y159" s="33"/>
      <c r="Z159" s="35">
        <f t="shared" si="33"/>
        <v>0</v>
      </c>
      <c r="AA159" s="10"/>
      <c r="AB159" s="36">
        <f t="shared" si="34"/>
        <v>0</v>
      </c>
      <c r="AC159" s="10"/>
    </row>
    <row r="160" spans="1:29" ht="12.75">
      <c r="A160" s="4" t="s">
        <v>159</v>
      </c>
      <c r="B160" s="5" t="s">
        <v>416</v>
      </c>
      <c r="C160" s="5" t="s">
        <v>417</v>
      </c>
      <c r="D160" s="60">
        <v>364.5</v>
      </c>
      <c r="E160" s="16"/>
      <c r="F160" s="17">
        <v>3331076.9</v>
      </c>
      <c r="G160" s="16"/>
      <c r="H160" s="18">
        <f t="shared" si="30"/>
        <v>9138.756927297667</v>
      </c>
      <c r="J160" s="60">
        <v>339</v>
      </c>
      <c r="K160" s="16"/>
      <c r="L160" s="17">
        <v>3209112.51</v>
      </c>
      <c r="M160" s="16"/>
      <c r="N160" s="18">
        <f t="shared" si="31"/>
        <v>9466.408584070796</v>
      </c>
      <c r="P160" s="27">
        <f t="shared" si="26"/>
        <v>2997969.21</v>
      </c>
      <c r="Q160" s="16"/>
      <c r="R160" s="18">
        <f t="shared" si="27"/>
        <v>8224.8812345679</v>
      </c>
      <c r="T160" s="29">
        <f t="shared" si="28"/>
        <v>0</v>
      </c>
      <c r="U160" s="30"/>
      <c r="V160" s="31">
        <f t="shared" si="29"/>
        <v>0</v>
      </c>
      <c r="X160" s="32">
        <f t="shared" si="32"/>
        <v>0</v>
      </c>
      <c r="Y160" s="33"/>
      <c r="Z160" s="35">
        <f t="shared" si="33"/>
        <v>0</v>
      </c>
      <c r="AA160" s="10"/>
      <c r="AB160" s="36">
        <f t="shared" si="34"/>
        <v>0</v>
      </c>
      <c r="AC160" s="10"/>
    </row>
    <row r="161" spans="1:29" ht="12.75">
      <c r="A161" s="4" t="s">
        <v>160</v>
      </c>
      <c r="B161" s="5" t="s">
        <v>416</v>
      </c>
      <c r="C161" s="5" t="s">
        <v>418</v>
      </c>
      <c r="D161" s="60">
        <v>101</v>
      </c>
      <c r="E161" s="16"/>
      <c r="F161" s="17">
        <v>1331508.3499999999</v>
      </c>
      <c r="G161" s="16"/>
      <c r="H161" s="18">
        <f t="shared" si="30"/>
        <v>13183.250990099008</v>
      </c>
      <c r="J161" s="60">
        <v>96.5</v>
      </c>
      <c r="K161" s="16"/>
      <c r="L161" s="17">
        <v>1461014.55</v>
      </c>
      <c r="M161" s="16"/>
      <c r="N161" s="18">
        <f t="shared" si="31"/>
        <v>15140.047150259068</v>
      </c>
      <c r="P161" s="27">
        <f t="shared" si="26"/>
        <v>1198357.515</v>
      </c>
      <c r="Q161" s="16"/>
      <c r="R161" s="18">
        <f t="shared" si="27"/>
        <v>11864.925891089108</v>
      </c>
      <c r="T161" s="29">
        <f t="shared" si="28"/>
        <v>0</v>
      </c>
      <c r="U161" s="30"/>
      <c r="V161" s="31">
        <f t="shared" si="29"/>
        <v>0</v>
      </c>
      <c r="X161" s="32">
        <f t="shared" si="32"/>
        <v>0</v>
      </c>
      <c r="Y161" s="33"/>
      <c r="Z161" s="35">
        <f t="shared" si="33"/>
        <v>0</v>
      </c>
      <c r="AA161" s="10"/>
      <c r="AB161" s="36">
        <f t="shared" si="34"/>
        <v>0</v>
      </c>
      <c r="AC161" s="10"/>
    </row>
    <row r="162" spans="1:29" ht="12.75">
      <c r="A162" s="4" t="s">
        <v>161</v>
      </c>
      <c r="B162" s="5" t="s">
        <v>416</v>
      </c>
      <c r="C162" s="5" t="s">
        <v>419</v>
      </c>
      <c r="D162" s="60">
        <v>193</v>
      </c>
      <c r="E162" s="16"/>
      <c r="F162" s="17">
        <v>2296560.88</v>
      </c>
      <c r="G162" s="16"/>
      <c r="H162" s="18">
        <f t="shared" si="30"/>
        <v>11899.279170984455</v>
      </c>
      <c r="J162" s="60">
        <v>176.5</v>
      </c>
      <c r="K162" s="16"/>
      <c r="L162" s="17">
        <v>2054852.86</v>
      </c>
      <c r="M162" s="16"/>
      <c r="N162" s="18">
        <f t="shared" si="31"/>
        <v>11642.225835694051</v>
      </c>
      <c r="P162" s="27">
        <f t="shared" si="26"/>
        <v>2066904.792</v>
      </c>
      <c r="Q162" s="16"/>
      <c r="R162" s="18">
        <f t="shared" si="27"/>
        <v>10709.35125388601</v>
      </c>
      <c r="T162" s="29">
        <f t="shared" si="28"/>
        <v>-12051.931999999797</v>
      </c>
      <c r="U162" s="30"/>
      <c r="V162" s="31">
        <f t="shared" si="29"/>
        <v>0</v>
      </c>
      <c r="X162" s="32">
        <f t="shared" si="32"/>
        <v>-0.00583090815147706</v>
      </c>
      <c r="Y162" s="33"/>
      <c r="Z162" s="35">
        <f t="shared" si="33"/>
        <v>0</v>
      </c>
      <c r="AA162" s="10"/>
      <c r="AB162" s="36">
        <f t="shared" si="34"/>
        <v>0</v>
      </c>
      <c r="AC162" s="10"/>
    </row>
    <row r="163" spans="1:29" ht="12.75">
      <c r="A163" s="4" t="s">
        <v>162</v>
      </c>
      <c r="B163" s="5" t="s">
        <v>416</v>
      </c>
      <c r="C163" s="5" t="s">
        <v>420</v>
      </c>
      <c r="D163" s="60">
        <v>100.5</v>
      </c>
      <c r="E163" s="16"/>
      <c r="F163" s="17">
        <v>1314221.18</v>
      </c>
      <c r="G163" s="16"/>
      <c r="H163" s="18">
        <f t="shared" si="30"/>
        <v>13076.827661691541</v>
      </c>
      <c r="J163" s="60">
        <v>106</v>
      </c>
      <c r="K163" s="16"/>
      <c r="L163" s="17">
        <v>1474409.46</v>
      </c>
      <c r="M163" s="16"/>
      <c r="N163" s="18">
        <f t="shared" si="31"/>
        <v>13909.523207547169</v>
      </c>
      <c r="P163" s="27">
        <f aca="true" t="shared" si="35" ref="P163:P181">+F163*0.9</f>
        <v>1182799.062</v>
      </c>
      <c r="Q163" s="16"/>
      <c r="R163" s="18">
        <f aca="true" t="shared" si="36" ref="R163:R181">+H163*0.9</f>
        <v>11769.144895522388</v>
      </c>
      <c r="T163" s="29">
        <f aca="true" t="shared" si="37" ref="T163:T181">IF(+L163-P163&gt;0,0,+L163-P163)</f>
        <v>0</v>
      </c>
      <c r="U163" s="30"/>
      <c r="V163" s="31">
        <f aca="true" t="shared" si="38" ref="V163:V181">IF(+N163-R163&gt;0,0,+N163-R163)</f>
        <v>0</v>
      </c>
      <c r="X163" s="32">
        <f t="shared" si="32"/>
        <v>0</v>
      </c>
      <c r="Y163" s="33"/>
      <c r="Z163" s="35">
        <f t="shared" si="33"/>
        <v>0</v>
      </c>
      <c r="AA163" s="10"/>
      <c r="AB163" s="36">
        <f t="shared" si="34"/>
        <v>0</v>
      </c>
      <c r="AC163" s="10"/>
    </row>
    <row r="164" spans="1:29" ht="12.75">
      <c r="A164" s="4" t="s">
        <v>163</v>
      </c>
      <c r="B164" s="5" t="s">
        <v>416</v>
      </c>
      <c r="C164" s="5" t="s">
        <v>421</v>
      </c>
      <c r="D164" s="60">
        <v>100.5</v>
      </c>
      <c r="E164" s="16"/>
      <c r="F164" s="17">
        <v>1464321.21</v>
      </c>
      <c r="G164" s="16"/>
      <c r="H164" s="18">
        <f t="shared" si="30"/>
        <v>14570.360298507463</v>
      </c>
      <c r="J164" s="60">
        <v>87</v>
      </c>
      <c r="K164" s="16"/>
      <c r="L164" s="17">
        <v>1447712.09</v>
      </c>
      <c r="M164" s="16"/>
      <c r="N164" s="18">
        <f t="shared" si="31"/>
        <v>16640.368850574712</v>
      </c>
      <c r="P164" s="27">
        <f t="shared" si="35"/>
        <v>1317889.089</v>
      </c>
      <c r="Q164" s="16"/>
      <c r="R164" s="18">
        <f t="shared" si="36"/>
        <v>13113.324268656717</v>
      </c>
      <c r="T164" s="29">
        <f t="shared" si="37"/>
        <v>0</v>
      </c>
      <c r="U164" s="30"/>
      <c r="V164" s="31">
        <f t="shared" si="38"/>
        <v>0</v>
      </c>
      <c r="X164" s="32">
        <f t="shared" si="32"/>
        <v>0</v>
      </c>
      <c r="Y164" s="33"/>
      <c r="Z164" s="35">
        <f t="shared" si="33"/>
        <v>0</v>
      </c>
      <c r="AA164" s="10"/>
      <c r="AB164" s="36">
        <f t="shared" si="34"/>
        <v>0</v>
      </c>
      <c r="AC164" s="10"/>
    </row>
    <row r="165" spans="1:29" ht="12.75">
      <c r="A165" s="4" t="s">
        <v>164</v>
      </c>
      <c r="B165" s="5" t="s">
        <v>422</v>
      </c>
      <c r="C165" s="5" t="s">
        <v>440</v>
      </c>
      <c r="D165" s="60">
        <v>1846</v>
      </c>
      <c r="E165" s="16"/>
      <c r="F165" s="17">
        <v>14137960.19</v>
      </c>
      <c r="G165" s="16"/>
      <c r="H165" s="18">
        <f t="shared" si="30"/>
        <v>7658.699994582882</v>
      </c>
      <c r="J165" s="60">
        <v>1752.5</v>
      </c>
      <c r="K165" s="16"/>
      <c r="L165" s="17">
        <v>13629644.97</v>
      </c>
      <c r="M165" s="16"/>
      <c r="N165" s="18">
        <f t="shared" si="31"/>
        <v>7777.258185449358</v>
      </c>
      <c r="P165" s="27">
        <f t="shared" si="35"/>
        <v>12724164.171</v>
      </c>
      <c r="Q165" s="16"/>
      <c r="R165" s="18">
        <f t="shared" si="36"/>
        <v>6892.829995124594</v>
      </c>
      <c r="T165" s="29">
        <f t="shared" si="37"/>
        <v>0</v>
      </c>
      <c r="U165" s="30"/>
      <c r="V165" s="31">
        <f t="shared" si="38"/>
        <v>0</v>
      </c>
      <c r="X165" s="32">
        <f t="shared" si="32"/>
        <v>0</v>
      </c>
      <c r="Y165" s="33"/>
      <c r="Z165" s="35">
        <f t="shared" si="33"/>
        <v>0</v>
      </c>
      <c r="AA165" s="10"/>
      <c r="AB165" s="36">
        <f t="shared" si="34"/>
        <v>0</v>
      </c>
      <c r="AC165" s="10"/>
    </row>
    <row r="166" spans="1:29" ht="12.75">
      <c r="A166" s="4" t="s">
        <v>165</v>
      </c>
      <c r="B166" s="5" t="s">
        <v>422</v>
      </c>
      <c r="C166" s="5" t="s">
        <v>423</v>
      </c>
      <c r="D166" s="60">
        <v>1724</v>
      </c>
      <c r="E166" s="16"/>
      <c r="F166" s="17">
        <v>11199828.78</v>
      </c>
      <c r="G166" s="16"/>
      <c r="H166" s="18">
        <f t="shared" si="30"/>
        <v>6496.420406032482</v>
      </c>
      <c r="J166" s="60">
        <v>1737.5</v>
      </c>
      <c r="K166" s="16"/>
      <c r="L166" s="17">
        <v>11484601.43</v>
      </c>
      <c r="M166" s="16"/>
      <c r="N166" s="18">
        <f t="shared" si="31"/>
        <v>6609.842549640288</v>
      </c>
      <c r="P166" s="27">
        <f t="shared" si="35"/>
        <v>10079845.901999999</v>
      </c>
      <c r="Q166" s="16"/>
      <c r="R166" s="18">
        <f t="shared" si="36"/>
        <v>5846.778365429233</v>
      </c>
      <c r="T166" s="29">
        <f t="shared" si="37"/>
        <v>0</v>
      </c>
      <c r="U166" s="30"/>
      <c r="V166" s="31">
        <f t="shared" si="38"/>
        <v>0</v>
      </c>
      <c r="X166" s="32">
        <f t="shared" si="32"/>
        <v>0</v>
      </c>
      <c r="Y166" s="33"/>
      <c r="Z166" s="35">
        <f t="shared" si="33"/>
        <v>0</v>
      </c>
      <c r="AA166" s="10"/>
      <c r="AB166" s="36">
        <f t="shared" si="34"/>
        <v>0</v>
      </c>
      <c r="AC166" s="10"/>
    </row>
    <row r="167" spans="1:29" ht="12.75">
      <c r="A167" s="4" t="s">
        <v>166</v>
      </c>
      <c r="B167" s="5" t="s">
        <v>422</v>
      </c>
      <c r="C167" s="5" t="s">
        <v>424</v>
      </c>
      <c r="D167" s="60">
        <v>2136</v>
      </c>
      <c r="E167" s="16"/>
      <c r="F167" s="17">
        <v>16520132.98</v>
      </c>
      <c r="G167" s="16"/>
      <c r="H167" s="18">
        <f t="shared" si="30"/>
        <v>7734.144653558053</v>
      </c>
      <c r="J167" s="60">
        <v>2122</v>
      </c>
      <c r="K167" s="16"/>
      <c r="L167" s="17">
        <v>16906040.8</v>
      </c>
      <c r="M167" s="16"/>
      <c r="N167" s="18">
        <f t="shared" si="31"/>
        <v>7967.031479736098</v>
      </c>
      <c r="P167" s="27">
        <f t="shared" si="35"/>
        <v>14868119.682</v>
      </c>
      <c r="Q167" s="16"/>
      <c r="R167" s="18">
        <f t="shared" si="36"/>
        <v>6960.7301882022475</v>
      </c>
      <c r="T167" s="29">
        <f t="shared" si="37"/>
        <v>0</v>
      </c>
      <c r="U167" s="30"/>
      <c r="V167" s="31">
        <f t="shared" si="38"/>
        <v>0</v>
      </c>
      <c r="X167" s="32">
        <f t="shared" si="32"/>
        <v>0</v>
      </c>
      <c r="Y167" s="33"/>
      <c r="Z167" s="35">
        <f t="shared" si="33"/>
        <v>0</v>
      </c>
      <c r="AA167" s="10"/>
      <c r="AB167" s="36">
        <f t="shared" si="34"/>
        <v>0</v>
      </c>
      <c r="AC167" s="10"/>
    </row>
    <row r="168" spans="1:29" ht="12.75">
      <c r="A168" s="4" t="s">
        <v>167</v>
      </c>
      <c r="B168" s="5" t="s">
        <v>422</v>
      </c>
      <c r="C168" s="5" t="s">
        <v>425</v>
      </c>
      <c r="D168" s="60">
        <v>4099.5</v>
      </c>
      <c r="E168" s="16"/>
      <c r="F168" s="17">
        <v>31288944.29</v>
      </c>
      <c r="G168" s="16"/>
      <c r="H168" s="18">
        <f t="shared" si="30"/>
        <v>7632.380604951823</v>
      </c>
      <c r="J168" s="60">
        <v>4285.5</v>
      </c>
      <c r="K168" s="16"/>
      <c r="L168" s="17">
        <v>31218486.529999997</v>
      </c>
      <c r="M168" s="16"/>
      <c r="N168" s="18">
        <f t="shared" si="31"/>
        <v>7284.677757554544</v>
      </c>
      <c r="P168" s="27">
        <f t="shared" si="35"/>
        <v>28160049.861</v>
      </c>
      <c r="Q168" s="16"/>
      <c r="R168" s="18">
        <f t="shared" si="36"/>
        <v>6869.142544456641</v>
      </c>
      <c r="T168" s="29">
        <f t="shared" si="37"/>
        <v>0</v>
      </c>
      <c r="U168" s="30"/>
      <c r="V168" s="31">
        <f t="shared" si="38"/>
        <v>0</v>
      </c>
      <c r="X168" s="32">
        <f t="shared" si="32"/>
        <v>0</v>
      </c>
      <c r="Y168" s="33"/>
      <c r="Z168" s="35">
        <f t="shared" si="33"/>
        <v>0</v>
      </c>
      <c r="AA168" s="10"/>
      <c r="AB168" s="36">
        <f t="shared" si="34"/>
        <v>0</v>
      </c>
      <c r="AC168" s="10"/>
    </row>
    <row r="169" spans="1:29" ht="12.75">
      <c r="A169" s="4" t="s">
        <v>168</v>
      </c>
      <c r="B169" s="5" t="s">
        <v>422</v>
      </c>
      <c r="C169" s="5" t="s">
        <v>426</v>
      </c>
      <c r="D169" s="60">
        <v>2936</v>
      </c>
      <c r="E169" s="16"/>
      <c r="F169" s="17">
        <v>20878500.89</v>
      </c>
      <c r="G169" s="16"/>
      <c r="H169" s="18">
        <f t="shared" si="30"/>
        <v>7111.20602520436</v>
      </c>
      <c r="J169" s="60">
        <v>3053</v>
      </c>
      <c r="K169" s="16"/>
      <c r="L169" s="17">
        <v>20439689.55</v>
      </c>
      <c r="M169" s="16"/>
      <c r="N169" s="18">
        <f t="shared" si="31"/>
        <v>6694.952358336063</v>
      </c>
      <c r="P169" s="27">
        <f t="shared" si="35"/>
        <v>18790650.801000003</v>
      </c>
      <c r="Q169" s="16"/>
      <c r="R169" s="18">
        <f t="shared" si="36"/>
        <v>6400.085422683925</v>
      </c>
      <c r="T169" s="29">
        <f t="shared" si="37"/>
        <v>0</v>
      </c>
      <c r="U169" s="30"/>
      <c r="V169" s="31">
        <f t="shared" si="38"/>
        <v>0</v>
      </c>
      <c r="X169" s="32">
        <f t="shared" si="32"/>
        <v>0</v>
      </c>
      <c r="Y169" s="33"/>
      <c r="Z169" s="35">
        <f t="shared" si="33"/>
        <v>0</v>
      </c>
      <c r="AA169" s="10"/>
      <c r="AB169" s="36">
        <f t="shared" si="34"/>
        <v>0</v>
      </c>
      <c r="AC169" s="10"/>
    </row>
    <row r="170" spans="1:29" ht="12.75">
      <c r="A170" s="4" t="s">
        <v>169</v>
      </c>
      <c r="B170" s="5" t="s">
        <v>422</v>
      </c>
      <c r="C170" s="5" t="s">
        <v>427</v>
      </c>
      <c r="D170" s="60">
        <v>18436.5</v>
      </c>
      <c r="E170" s="16"/>
      <c r="F170" s="17">
        <v>127155793.28999999</v>
      </c>
      <c r="G170" s="16"/>
      <c r="H170" s="18">
        <f t="shared" si="30"/>
        <v>6896.959471157757</v>
      </c>
      <c r="J170" s="60">
        <v>18733.5</v>
      </c>
      <c r="K170" s="16"/>
      <c r="L170" s="17">
        <v>128933426.68</v>
      </c>
      <c r="M170" s="16"/>
      <c r="N170" s="18">
        <f t="shared" si="31"/>
        <v>6882.506028238184</v>
      </c>
      <c r="P170" s="27">
        <f t="shared" si="35"/>
        <v>114440213.961</v>
      </c>
      <c r="Q170" s="16"/>
      <c r="R170" s="18">
        <f t="shared" si="36"/>
        <v>6207.263524041982</v>
      </c>
      <c r="T170" s="29">
        <f t="shared" si="37"/>
        <v>0</v>
      </c>
      <c r="U170" s="30"/>
      <c r="V170" s="31">
        <f t="shared" si="38"/>
        <v>0</v>
      </c>
      <c r="X170" s="32">
        <f t="shared" si="32"/>
        <v>0</v>
      </c>
      <c r="Y170" s="33"/>
      <c r="Z170" s="35">
        <f t="shared" si="33"/>
        <v>0</v>
      </c>
      <c r="AA170" s="10"/>
      <c r="AB170" s="36">
        <f t="shared" si="34"/>
        <v>0</v>
      </c>
      <c r="AC170" s="10"/>
    </row>
    <row r="171" spans="1:29" ht="12.75">
      <c r="A171" s="4" t="s">
        <v>170</v>
      </c>
      <c r="B171" s="5" t="s">
        <v>422</v>
      </c>
      <c r="C171" s="5" t="s">
        <v>428</v>
      </c>
      <c r="D171" s="60">
        <v>1071</v>
      </c>
      <c r="E171" s="16"/>
      <c r="F171" s="17">
        <v>9585372.72</v>
      </c>
      <c r="G171" s="16"/>
      <c r="H171" s="18">
        <f t="shared" si="30"/>
        <v>8949.927843137255</v>
      </c>
      <c r="J171" s="60">
        <v>1077</v>
      </c>
      <c r="K171" s="16"/>
      <c r="L171" s="17">
        <v>9478441.629999999</v>
      </c>
      <c r="M171" s="16"/>
      <c r="N171" s="18">
        <f t="shared" si="31"/>
        <v>8800.781457753017</v>
      </c>
      <c r="P171" s="27">
        <f t="shared" si="35"/>
        <v>8626835.448</v>
      </c>
      <c r="Q171" s="16"/>
      <c r="R171" s="18">
        <f t="shared" si="36"/>
        <v>8054.935058823529</v>
      </c>
      <c r="T171" s="29">
        <f t="shared" si="37"/>
        <v>0</v>
      </c>
      <c r="U171" s="30"/>
      <c r="V171" s="31">
        <f t="shared" si="38"/>
        <v>0</v>
      </c>
      <c r="X171" s="32">
        <f t="shared" si="32"/>
        <v>0</v>
      </c>
      <c r="Y171" s="33"/>
      <c r="Z171" s="35">
        <f t="shared" si="33"/>
        <v>0</v>
      </c>
      <c r="AA171" s="10"/>
      <c r="AB171" s="36">
        <f t="shared" si="34"/>
        <v>0</v>
      </c>
      <c r="AC171" s="10"/>
    </row>
    <row r="172" spans="1:29" ht="12.75">
      <c r="A172" s="4" t="s">
        <v>171</v>
      </c>
      <c r="B172" s="5" t="s">
        <v>422</v>
      </c>
      <c r="C172" s="5" t="s">
        <v>429</v>
      </c>
      <c r="D172" s="60">
        <v>2198.5</v>
      </c>
      <c r="E172" s="16"/>
      <c r="F172" s="17">
        <v>18285877.52</v>
      </c>
      <c r="G172" s="16"/>
      <c r="H172" s="18">
        <f t="shared" si="30"/>
        <v>8317.433486468046</v>
      </c>
      <c r="J172" s="60">
        <v>2265</v>
      </c>
      <c r="K172" s="16"/>
      <c r="L172" s="17">
        <v>18612176.59</v>
      </c>
      <c r="M172" s="16"/>
      <c r="N172" s="18">
        <f t="shared" si="31"/>
        <v>8217.296507726269</v>
      </c>
      <c r="P172" s="27">
        <f t="shared" si="35"/>
        <v>16457289.768</v>
      </c>
      <c r="Q172" s="16"/>
      <c r="R172" s="18">
        <f t="shared" si="36"/>
        <v>7485.6901378212415</v>
      </c>
      <c r="T172" s="29">
        <f t="shared" si="37"/>
        <v>0</v>
      </c>
      <c r="U172" s="30"/>
      <c r="V172" s="31">
        <f t="shared" si="38"/>
        <v>0</v>
      </c>
      <c r="X172" s="32">
        <f t="shared" si="32"/>
        <v>0</v>
      </c>
      <c r="Y172" s="33"/>
      <c r="Z172" s="35">
        <f t="shared" si="33"/>
        <v>0</v>
      </c>
      <c r="AA172" s="10"/>
      <c r="AB172" s="36">
        <f t="shared" si="34"/>
        <v>0</v>
      </c>
      <c r="AC172" s="10"/>
    </row>
    <row r="173" spans="1:29" ht="12.75">
      <c r="A173" s="4" t="s">
        <v>172</v>
      </c>
      <c r="B173" s="5" t="s">
        <v>422</v>
      </c>
      <c r="C173" s="5" t="s">
        <v>430</v>
      </c>
      <c r="D173" s="60">
        <v>839</v>
      </c>
      <c r="E173" s="16"/>
      <c r="F173" s="17">
        <v>6245832.890000001</v>
      </c>
      <c r="G173" s="16"/>
      <c r="H173" s="18">
        <f t="shared" si="30"/>
        <v>7444.377699642432</v>
      </c>
      <c r="J173" s="60">
        <v>791.5</v>
      </c>
      <c r="K173" s="16"/>
      <c r="L173" s="17">
        <v>6310328.29</v>
      </c>
      <c r="M173" s="16"/>
      <c r="N173" s="18">
        <f t="shared" si="31"/>
        <v>7972.619444093493</v>
      </c>
      <c r="P173" s="27">
        <f t="shared" si="35"/>
        <v>5621249.601000001</v>
      </c>
      <c r="Q173" s="16"/>
      <c r="R173" s="18">
        <f t="shared" si="36"/>
        <v>6699.939929678189</v>
      </c>
      <c r="T173" s="29">
        <f t="shared" si="37"/>
        <v>0</v>
      </c>
      <c r="U173" s="30"/>
      <c r="V173" s="31">
        <f t="shared" si="38"/>
        <v>0</v>
      </c>
      <c r="X173" s="32">
        <f t="shared" si="32"/>
        <v>0</v>
      </c>
      <c r="Y173" s="33"/>
      <c r="Z173" s="35">
        <f t="shared" si="33"/>
        <v>0</v>
      </c>
      <c r="AA173" s="10"/>
      <c r="AB173" s="36">
        <f t="shared" si="34"/>
        <v>0</v>
      </c>
      <c r="AC173" s="10"/>
    </row>
    <row r="174" spans="1:29" ht="12.75">
      <c r="A174" s="4" t="s">
        <v>173</v>
      </c>
      <c r="B174" s="5" t="s">
        <v>422</v>
      </c>
      <c r="C174" s="5" t="s">
        <v>431</v>
      </c>
      <c r="D174" s="60">
        <v>143</v>
      </c>
      <c r="E174" s="16"/>
      <c r="F174" s="17">
        <v>1785390.2400000002</v>
      </c>
      <c r="G174" s="16"/>
      <c r="H174" s="18">
        <f t="shared" si="30"/>
        <v>12485.246433566435</v>
      </c>
      <c r="J174" s="60">
        <v>146.5</v>
      </c>
      <c r="K174" s="16"/>
      <c r="L174" s="17">
        <v>1990909.65</v>
      </c>
      <c r="M174" s="16"/>
      <c r="N174" s="18">
        <f t="shared" si="31"/>
        <v>13589.826962457337</v>
      </c>
      <c r="P174" s="27">
        <f t="shared" si="35"/>
        <v>1606851.2160000002</v>
      </c>
      <c r="Q174" s="16"/>
      <c r="R174" s="18">
        <f t="shared" si="36"/>
        <v>11236.721790209793</v>
      </c>
      <c r="T174" s="29">
        <f t="shared" si="37"/>
        <v>0</v>
      </c>
      <c r="U174" s="30"/>
      <c r="V174" s="31">
        <f t="shared" si="38"/>
        <v>0</v>
      </c>
      <c r="X174" s="32">
        <f t="shared" si="32"/>
        <v>0</v>
      </c>
      <c r="Y174" s="33"/>
      <c r="Z174" s="35">
        <f t="shared" si="33"/>
        <v>0</v>
      </c>
      <c r="AA174" s="10"/>
      <c r="AB174" s="36">
        <f t="shared" si="34"/>
        <v>0</v>
      </c>
      <c r="AC174" s="10"/>
    </row>
    <row r="175" spans="1:29" ht="12.75">
      <c r="A175" s="4" t="s">
        <v>174</v>
      </c>
      <c r="B175" s="5" t="s">
        <v>422</v>
      </c>
      <c r="C175" s="5" t="s">
        <v>432</v>
      </c>
      <c r="D175" s="60">
        <v>165</v>
      </c>
      <c r="E175" s="16"/>
      <c r="F175" s="17">
        <v>1854608.1600000001</v>
      </c>
      <c r="G175" s="16"/>
      <c r="H175" s="18">
        <f t="shared" si="30"/>
        <v>11240.049454545455</v>
      </c>
      <c r="J175" s="60">
        <v>159</v>
      </c>
      <c r="K175" s="16"/>
      <c r="L175" s="17">
        <v>1910604.6099999999</v>
      </c>
      <c r="M175" s="16"/>
      <c r="N175" s="18">
        <f t="shared" si="31"/>
        <v>12016.381194968553</v>
      </c>
      <c r="P175" s="27">
        <f t="shared" si="35"/>
        <v>1669147.3440000003</v>
      </c>
      <c r="Q175" s="16"/>
      <c r="R175" s="18">
        <f t="shared" si="36"/>
        <v>10116.044509090909</v>
      </c>
      <c r="T175" s="29">
        <f t="shared" si="37"/>
        <v>0</v>
      </c>
      <c r="U175" s="30"/>
      <c r="V175" s="31">
        <f t="shared" si="38"/>
        <v>0</v>
      </c>
      <c r="X175" s="32">
        <f t="shared" si="32"/>
        <v>0</v>
      </c>
      <c r="Y175" s="33"/>
      <c r="Z175" s="35">
        <f t="shared" si="33"/>
        <v>0</v>
      </c>
      <c r="AA175" s="10"/>
      <c r="AB175" s="36">
        <f t="shared" si="34"/>
        <v>0</v>
      </c>
      <c r="AC175" s="10"/>
    </row>
    <row r="176" spans="1:29" ht="12.75">
      <c r="A176" s="4" t="s">
        <v>175</v>
      </c>
      <c r="B176" s="5" t="s">
        <v>422</v>
      </c>
      <c r="C176" s="5" t="s">
        <v>433</v>
      </c>
      <c r="D176" s="60">
        <v>74.5</v>
      </c>
      <c r="E176" s="16"/>
      <c r="F176" s="17">
        <v>1497808.54</v>
      </c>
      <c r="G176" s="16"/>
      <c r="H176" s="18">
        <f t="shared" si="30"/>
        <v>20104.812617449665</v>
      </c>
      <c r="J176" s="60">
        <v>83.5</v>
      </c>
      <c r="K176" s="16"/>
      <c r="L176" s="17">
        <v>1588398.58</v>
      </c>
      <c r="M176" s="16"/>
      <c r="N176" s="18">
        <f t="shared" si="31"/>
        <v>19022.737485029942</v>
      </c>
      <c r="P176" s="27">
        <f t="shared" si="35"/>
        <v>1348027.686</v>
      </c>
      <c r="Q176" s="16"/>
      <c r="R176" s="18">
        <f t="shared" si="36"/>
        <v>18094.3313557047</v>
      </c>
      <c r="T176" s="29">
        <f t="shared" si="37"/>
        <v>0</v>
      </c>
      <c r="U176" s="30"/>
      <c r="V176" s="31">
        <f t="shared" si="38"/>
        <v>0</v>
      </c>
      <c r="X176" s="32">
        <f t="shared" si="32"/>
        <v>0</v>
      </c>
      <c r="Y176" s="33"/>
      <c r="Z176" s="35">
        <f t="shared" si="33"/>
        <v>0</v>
      </c>
      <c r="AA176" s="10"/>
      <c r="AB176" s="36">
        <f t="shared" si="34"/>
        <v>0</v>
      </c>
      <c r="AC176" s="10"/>
    </row>
    <row r="177" spans="1:29" ht="12.75">
      <c r="A177" s="74" t="s">
        <v>176</v>
      </c>
      <c r="B177" s="5" t="s">
        <v>434</v>
      </c>
      <c r="C177" s="5" t="s">
        <v>435</v>
      </c>
      <c r="D177" s="60">
        <v>786.5</v>
      </c>
      <c r="E177" s="16"/>
      <c r="F177" s="17">
        <v>6445632.03</v>
      </c>
      <c r="G177" s="16"/>
      <c r="H177" s="18">
        <f t="shared" si="30"/>
        <v>8195.336338207248</v>
      </c>
      <c r="J177" s="60">
        <v>768.5</v>
      </c>
      <c r="K177" s="16"/>
      <c r="L177" s="17">
        <v>6381293.48</v>
      </c>
      <c r="M177" s="16"/>
      <c r="N177" s="18">
        <f t="shared" si="31"/>
        <v>8303.56991541965</v>
      </c>
      <c r="P177" s="27">
        <f t="shared" si="35"/>
        <v>5801068.8270000005</v>
      </c>
      <c r="Q177" s="16"/>
      <c r="R177" s="18">
        <f t="shared" si="36"/>
        <v>7375.802704386523</v>
      </c>
      <c r="T177" s="29">
        <f t="shared" si="37"/>
        <v>0</v>
      </c>
      <c r="U177" s="30"/>
      <c r="V177" s="31">
        <f t="shared" si="38"/>
        <v>0</v>
      </c>
      <c r="X177" s="32">
        <f t="shared" si="32"/>
        <v>0</v>
      </c>
      <c r="Y177" s="33"/>
      <c r="Z177" s="35">
        <f t="shared" si="33"/>
        <v>0</v>
      </c>
      <c r="AA177" s="10"/>
      <c r="AB177" s="36">
        <f t="shared" si="34"/>
        <v>0</v>
      </c>
      <c r="AC177" s="10"/>
    </row>
    <row r="178" spans="1:29" ht="12.75">
      <c r="A178" s="74" t="s">
        <v>177</v>
      </c>
      <c r="B178" s="5" t="s">
        <v>434</v>
      </c>
      <c r="C178" s="5" t="s">
        <v>436</v>
      </c>
      <c r="D178" s="60">
        <v>652.5</v>
      </c>
      <c r="E178" s="16"/>
      <c r="F178" s="17">
        <v>4935808.9799999995</v>
      </c>
      <c r="G178" s="16"/>
      <c r="H178" s="18">
        <f t="shared" si="30"/>
        <v>7564.458206896551</v>
      </c>
      <c r="J178" s="60">
        <v>665.5</v>
      </c>
      <c r="K178" s="16"/>
      <c r="L178" s="17">
        <v>5378325.77</v>
      </c>
      <c r="M178" s="16"/>
      <c r="N178" s="18">
        <f t="shared" si="31"/>
        <v>8081.631510142749</v>
      </c>
      <c r="P178" s="27">
        <f t="shared" si="35"/>
        <v>4442228.0819999995</v>
      </c>
      <c r="Q178" s="16"/>
      <c r="R178" s="18">
        <f t="shared" si="36"/>
        <v>6808.012386206896</v>
      </c>
      <c r="T178" s="29">
        <f t="shared" si="37"/>
        <v>0</v>
      </c>
      <c r="U178" s="30"/>
      <c r="V178" s="31">
        <f t="shared" si="38"/>
        <v>0</v>
      </c>
      <c r="X178" s="32">
        <f t="shared" si="32"/>
        <v>0</v>
      </c>
      <c r="Y178" s="33"/>
      <c r="Z178" s="35">
        <f t="shared" si="33"/>
        <v>0</v>
      </c>
      <c r="AA178" s="10"/>
      <c r="AB178" s="36">
        <f t="shared" si="34"/>
        <v>0</v>
      </c>
      <c r="AC178" s="10"/>
    </row>
    <row r="179" spans="1:29" ht="12.75">
      <c r="A179" s="74" t="s">
        <v>178</v>
      </c>
      <c r="B179" s="5" t="s">
        <v>434</v>
      </c>
      <c r="C179" s="5" t="s">
        <v>437</v>
      </c>
      <c r="D179" s="60">
        <v>131</v>
      </c>
      <c r="E179" s="16"/>
      <c r="F179" s="17">
        <v>1747577.4000000001</v>
      </c>
      <c r="G179" s="16"/>
      <c r="H179" s="18">
        <f t="shared" si="30"/>
        <v>13340.285496183207</v>
      </c>
      <c r="J179" s="60">
        <v>136</v>
      </c>
      <c r="K179" s="16"/>
      <c r="L179" s="17">
        <v>1744205.51</v>
      </c>
      <c r="M179" s="16"/>
      <c r="N179" s="18">
        <f t="shared" si="31"/>
        <v>12825.040514705883</v>
      </c>
      <c r="P179" s="27">
        <f t="shared" si="35"/>
        <v>1572819.6600000001</v>
      </c>
      <c r="Q179" s="16"/>
      <c r="R179" s="18">
        <f t="shared" si="36"/>
        <v>12006.256946564887</v>
      </c>
      <c r="T179" s="29">
        <f t="shared" si="37"/>
        <v>0</v>
      </c>
      <c r="U179" s="30"/>
      <c r="V179" s="31">
        <f t="shared" si="38"/>
        <v>0</v>
      </c>
      <c r="X179" s="32">
        <f t="shared" si="32"/>
        <v>0</v>
      </c>
      <c r="Y179" s="33"/>
      <c r="Z179" s="35">
        <f t="shared" si="33"/>
        <v>0</v>
      </c>
      <c r="AA179" s="10"/>
      <c r="AB179" s="36">
        <f t="shared" si="34"/>
        <v>0</v>
      </c>
      <c r="AC179" s="10"/>
    </row>
    <row r="180" spans="1:29" ht="12.75">
      <c r="A180" s="74" t="s">
        <v>179</v>
      </c>
      <c r="B180" s="5" t="s">
        <v>434</v>
      </c>
      <c r="C180" s="5" t="s">
        <v>438</v>
      </c>
      <c r="D180" s="60">
        <v>78</v>
      </c>
      <c r="E180" s="16"/>
      <c r="F180" s="17">
        <v>1367452.3599999999</v>
      </c>
      <c r="G180" s="16"/>
      <c r="H180" s="18">
        <f t="shared" si="30"/>
        <v>17531.44051282051</v>
      </c>
      <c r="J180" s="60">
        <v>76.5</v>
      </c>
      <c r="K180" s="16"/>
      <c r="L180" s="17">
        <v>1527403.71</v>
      </c>
      <c r="M180" s="16"/>
      <c r="N180" s="18">
        <f t="shared" si="31"/>
        <v>19966.06156862745</v>
      </c>
      <c r="P180" s="27">
        <f t="shared" si="35"/>
        <v>1230707.1239999998</v>
      </c>
      <c r="Q180" s="16"/>
      <c r="R180" s="18">
        <f t="shared" si="36"/>
        <v>15778.29646153846</v>
      </c>
      <c r="T180" s="29">
        <f t="shared" si="37"/>
        <v>0</v>
      </c>
      <c r="U180" s="30"/>
      <c r="V180" s="31">
        <f t="shared" si="38"/>
        <v>0</v>
      </c>
      <c r="X180" s="32">
        <f t="shared" si="32"/>
        <v>0</v>
      </c>
      <c r="Y180" s="33"/>
      <c r="Z180" s="35">
        <f t="shared" si="33"/>
        <v>0</v>
      </c>
      <c r="AA180" s="10"/>
      <c r="AB180" s="36">
        <f t="shared" si="34"/>
        <v>0</v>
      </c>
      <c r="AC180" s="10"/>
    </row>
    <row r="181" spans="1:29" ht="13.5" thickBot="1">
      <c r="A181" s="8" t="s">
        <v>180</v>
      </c>
      <c r="C181" s="5" t="s">
        <v>439</v>
      </c>
      <c r="D181" s="73">
        <v>7556</v>
      </c>
      <c r="E181" s="19"/>
      <c r="F181" s="20">
        <v>54236208.96000001</v>
      </c>
      <c r="G181" s="19"/>
      <c r="H181" s="21">
        <f t="shared" si="30"/>
        <v>7177.899544732664</v>
      </c>
      <c r="J181" s="73">
        <v>10074.5</v>
      </c>
      <c r="K181" s="19"/>
      <c r="L181" s="20">
        <v>62661051.34</v>
      </c>
      <c r="M181" s="19"/>
      <c r="N181" s="21">
        <f t="shared" si="31"/>
        <v>6219.76786341754</v>
      </c>
      <c r="P181" s="28">
        <f t="shared" si="35"/>
        <v>48812588.06400001</v>
      </c>
      <c r="Q181" s="19"/>
      <c r="R181" s="21">
        <f t="shared" si="36"/>
        <v>6460.109590259398</v>
      </c>
      <c r="T181" s="42">
        <f t="shared" si="37"/>
        <v>0</v>
      </c>
      <c r="U181" s="43"/>
      <c r="V181" s="44">
        <f t="shared" si="38"/>
        <v>-240.34172684185796</v>
      </c>
      <c r="X181" s="39">
        <f t="shared" si="32"/>
        <v>0</v>
      </c>
      <c r="Y181" s="40"/>
      <c r="Z181" s="41">
        <f t="shared" si="33"/>
        <v>-0.03720397053391277</v>
      </c>
      <c r="AA181" s="10"/>
      <c r="AB181" s="38">
        <f t="shared" si="34"/>
        <v>0</v>
      </c>
      <c r="AC181" s="10"/>
    </row>
    <row r="182" spans="4:29" ht="12.75">
      <c r="D182" s="7">
        <f>SUM(D3:D181)</f>
        <v>788634.5</v>
      </c>
      <c r="F182" s="11">
        <f>SUM(F3:F181)</f>
        <v>6328313155.999997</v>
      </c>
      <c r="J182" s="7">
        <f>SUM(J3:J181)</f>
        <v>798285</v>
      </c>
      <c r="L182" s="11">
        <f>SUM(L3:L181)</f>
        <v>6359147585.030003</v>
      </c>
      <c r="T182" s="17"/>
      <c r="X182" s="17"/>
      <c r="AA182" s="10"/>
      <c r="AB182" s="10"/>
      <c r="AC182" s="10"/>
    </row>
    <row r="183" spans="4:28" ht="12.75">
      <c r="D183" s="7"/>
      <c r="J183" s="7"/>
      <c r="T183" s="17"/>
      <c r="X183" s="17"/>
      <c r="AA183" s="10"/>
      <c r="AB183" s="10"/>
    </row>
    <row r="184" spans="1:28" ht="12.75">
      <c r="A184" s="45"/>
      <c r="D184" s="10"/>
      <c r="J184" s="10"/>
      <c r="T184" s="17"/>
      <c r="X184" s="17"/>
      <c r="AA184" s="9"/>
      <c r="AB184" s="9"/>
    </row>
    <row r="185" spans="3:28" ht="12.75">
      <c r="C185" s="45" t="s">
        <v>499</v>
      </c>
      <c r="D185" s="9" t="s">
        <v>505</v>
      </c>
      <c r="J185" s="9"/>
      <c r="T185" s="17"/>
      <c r="X185" s="17"/>
      <c r="AA185" s="9"/>
      <c r="AB185" s="9"/>
    </row>
    <row r="186" spans="4:28" ht="12.75">
      <c r="D186" s="10"/>
      <c r="F186" s="11"/>
      <c r="J186" s="10"/>
      <c r="L186" s="11"/>
      <c r="T186" s="17"/>
      <c r="X186" s="17"/>
      <c r="AA186" s="9"/>
      <c r="AB186" s="9"/>
    </row>
    <row r="187" spans="4:28" ht="12.75">
      <c r="D187" s="10"/>
      <c r="J187" s="10"/>
      <c r="T187" s="17"/>
      <c r="X187" s="17"/>
      <c r="AA187" s="9"/>
      <c r="AB187" s="9"/>
    </row>
    <row r="188" spans="4:28" ht="12.75">
      <c r="D188" s="10"/>
      <c r="J188" s="10"/>
      <c r="T188" s="17"/>
      <c r="X188" s="17"/>
      <c r="AA188" s="9"/>
      <c r="AB188" s="9"/>
    </row>
    <row r="189" spans="4:28" ht="12.75">
      <c r="D189" s="10"/>
      <c r="J189" s="10"/>
      <c r="T189" s="17"/>
      <c r="X189" s="17"/>
      <c r="AA189" s="9"/>
      <c r="AB189" s="9"/>
    </row>
    <row r="190" spans="4:28" ht="12.75">
      <c r="D190" s="10"/>
      <c r="J190" s="10"/>
      <c r="T190" s="17"/>
      <c r="X190" s="17"/>
      <c r="AA190" s="9"/>
      <c r="AB190" s="9"/>
    </row>
    <row r="191" spans="4:28" ht="12.75">
      <c r="D191" s="10"/>
      <c r="J191" s="10"/>
      <c r="T191" s="17"/>
      <c r="X191" s="17"/>
      <c r="AA191" s="9"/>
      <c r="AB191" s="9"/>
    </row>
    <row r="192" spans="4:28" ht="12.75">
      <c r="D192" s="10"/>
      <c r="J192" s="10"/>
      <c r="T192" s="17"/>
      <c r="X192" s="17"/>
      <c r="AA192" s="9"/>
      <c r="AB192" s="9"/>
    </row>
    <row r="193" spans="4:28" ht="12.75">
      <c r="D193" s="10"/>
      <c r="J193" s="10"/>
      <c r="T193" s="17"/>
      <c r="X193" s="17"/>
      <c r="AA193" s="9"/>
      <c r="AB193" s="9"/>
    </row>
    <row r="194" spans="4:28" ht="12.75">
      <c r="D194" s="9"/>
      <c r="J194" s="9"/>
      <c r="T194" s="17"/>
      <c r="X194" s="17"/>
      <c r="AA194" s="9"/>
      <c r="AB194" s="9"/>
    </row>
    <row r="195" spans="4:28" ht="12.75">
      <c r="D195" s="9"/>
      <c r="J195" s="9"/>
      <c r="T195" s="17"/>
      <c r="X195" s="17"/>
      <c r="AA195" s="9"/>
      <c r="AB195" s="9"/>
    </row>
    <row r="196" spans="4:28" ht="12.75">
      <c r="D196" s="9"/>
      <c r="J196" s="9"/>
      <c r="T196" s="17"/>
      <c r="X196" s="17"/>
      <c r="AA196" s="9"/>
      <c r="AB196" s="9"/>
    </row>
    <row r="197" spans="4:28" ht="12.75">
      <c r="D197" s="9"/>
      <c r="J197" s="9"/>
      <c r="T197" s="17"/>
      <c r="X197" s="17"/>
      <c r="AA197" s="9"/>
      <c r="AB197" s="9"/>
    </row>
    <row r="198" spans="4:28" ht="12.75">
      <c r="D198" s="9"/>
      <c r="J198" s="9"/>
      <c r="T198" s="17"/>
      <c r="X198" s="17"/>
      <c r="AA198" s="9"/>
      <c r="AB198" s="9"/>
    </row>
    <row r="199" spans="4:28" ht="12.75">
      <c r="D199" s="9"/>
      <c r="J199" s="9"/>
      <c r="T199" s="17"/>
      <c r="X199" s="17"/>
      <c r="AA199" s="9"/>
      <c r="AB199" s="9"/>
    </row>
    <row r="200" spans="4:28" ht="12.75">
      <c r="D200" s="9"/>
      <c r="J200" s="9"/>
      <c r="T200" s="17"/>
      <c r="X200" s="17"/>
      <c r="AA200" s="9"/>
      <c r="AB200" s="9"/>
    </row>
    <row r="201" spans="4:28" ht="12.75">
      <c r="D201" s="9"/>
      <c r="J201" s="9"/>
      <c r="AA201" s="9"/>
      <c r="AB201" s="9"/>
    </row>
    <row r="202" spans="4:28" ht="12.75">
      <c r="D202" s="9"/>
      <c r="J202" s="9"/>
      <c r="AA202" s="9"/>
      <c r="AB202" s="9"/>
    </row>
    <row r="203" spans="4:28" ht="12.75">
      <c r="D203" s="9"/>
      <c r="J203" s="9"/>
      <c r="AA203" s="9"/>
      <c r="AB203" s="9"/>
    </row>
    <row r="204" spans="4:28" ht="12.75">
      <c r="D204" s="9"/>
      <c r="J204" s="9"/>
      <c r="AA204" s="9"/>
      <c r="AB204" s="9"/>
    </row>
    <row r="205" spans="4:28" ht="12.75">
      <c r="D205" s="9"/>
      <c r="J205" s="9"/>
      <c r="AA205" s="9"/>
      <c r="AB205" s="9"/>
    </row>
    <row r="206" spans="4:28" ht="12.75">
      <c r="D206" s="9"/>
      <c r="J206" s="9"/>
      <c r="AA206" s="9"/>
      <c r="AB206" s="9"/>
    </row>
    <row r="207" spans="4:28" ht="12.75">
      <c r="D207" s="9"/>
      <c r="J207" s="9"/>
      <c r="AA207" s="9"/>
      <c r="AB207" s="9"/>
    </row>
    <row r="208" spans="4:28" ht="12.75">
      <c r="D208" s="9"/>
      <c r="J208" s="9"/>
      <c r="AA208" s="9"/>
      <c r="AB208" s="9"/>
    </row>
    <row r="209" spans="4:28" ht="12.75">
      <c r="D209" s="9"/>
      <c r="J209" s="9"/>
      <c r="AA209" s="9"/>
      <c r="AB209" s="9"/>
    </row>
    <row r="210" spans="4:28" ht="12.75">
      <c r="D210" s="9"/>
      <c r="J210" s="9"/>
      <c r="AA210" s="9"/>
      <c r="AB210" s="9"/>
    </row>
    <row r="211" spans="4:28" ht="12.75">
      <c r="D211" s="9"/>
      <c r="J211" s="9"/>
      <c r="AA211" s="9"/>
      <c r="AB211" s="9"/>
    </row>
    <row r="212" spans="4:28" ht="12.75">
      <c r="D212" s="9"/>
      <c r="J212" s="9"/>
      <c r="AA212" s="9"/>
      <c r="AB212" s="9"/>
    </row>
    <row r="213" spans="4:28" ht="12.75">
      <c r="D213" s="9"/>
      <c r="J213" s="9"/>
      <c r="AA213" s="9"/>
      <c r="AB213" s="9"/>
    </row>
    <row r="214" spans="4:28" ht="12.75">
      <c r="D214" s="9"/>
      <c r="J214" s="9"/>
      <c r="AA214" s="9"/>
      <c r="AB214" s="9"/>
    </row>
    <row r="215" spans="4:28" ht="12.75">
      <c r="D215" s="9"/>
      <c r="J215" s="9"/>
      <c r="AA215" s="9"/>
      <c r="AB215" s="9"/>
    </row>
    <row r="216" spans="4:28" ht="12.75">
      <c r="D216" s="9"/>
      <c r="J216" s="9"/>
      <c r="AA216" s="9"/>
      <c r="AB216" s="9"/>
    </row>
    <row r="217" spans="4:28" ht="12.75">
      <c r="D217" s="9"/>
      <c r="J217" s="9"/>
      <c r="AA217" s="9"/>
      <c r="AB217" s="9"/>
    </row>
    <row r="218" spans="4:28" ht="12.75">
      <c r="D218" s="9"/>
      <c r="J218" s="9"/>
      <c r="AA218" s="9"/>
      <c r="AB218" s="9"/>
    </row>
    <row r="219" spans="4:28" ht="12.75">
      <c r="D219" s="9"/>
      <c r="J219" s="9"/>
      <c r="AA219" s="9"/>
      <c r="AB219" s="9"/>
    </row>
    <row r="220" spans="4:28" ht="12.75">
      <c r="D220" s="9"/>
      <c r="J220" s="9"/>
      <c r="AA220" s="9"/>
      <c r="AB220" s="9"/>
    </row>
    <row r="221" spans="4:28" ht="12.75">
      <c r="D221" s="9"/>
      <c r="J221" s="9"/>
      <c r="AA221" s="9"/>
      <c r="AB221" s="9"/>
    </row>
    <row r="222" spans="4:28" ht="12.75">
      <c r="D222" s="9"/>
      <c r="J222" s="9"/>
      <c r="AA222" s="9"/>
      <c r="AB222" s="9"/>
    </row>
    <row r="223" spans="4:28" ht="12.75">
      <c r="D223" s="9"/>
      <c r="J223" s="9"/>
      <c r="AA223" s="9"/>
      <c r="AB223" s="9"/>
    </row>
    <row r="224" spans="4:28" ht="12.75">
      <c r="D224" s="9"/>
      <c r="J224" s="9"/>
      <c r="AA224" s="9"/>
      <c r="AB224" s="9"/>
    </row>
    <row r="225" spans="4:28" ht="12.75">
      <c r="D225" s="9"/>
      <c r="J225" s="9"/>
      <c r="AA225" s="9"/>
      <c r="AB225" s="9"/>
    </row>
    <row r="226" spans="4:28" ht="12.75">
      <c r="D226" s="9"/>
      <c r="J226" s="9"/>
      <c r="AA226" s="9"/>
      <c r="AB226" s="9"/>
    </row>
    <row r="227" spans="4:28" ht="12.75">
      <c r="D227" s="9"/>
      <c r="J227" s="9"/>
      <c r="AA227" s="9"/>
      <c r="AB227" s="9"/>
    </row>
    <row r="228" spans="4:28" ht="12.75">
      <c r="D228" s="9"/>
      <c r="J228" s="9"/>
      <c r="AA228" s="9"/>
      <c r="AB228" s="9"/>
    </row>
    <row r="229" spans="4:28" ht="12.75">
      <c r="D229" s="9"/>
      <c r="J229" s="9"/>
      <c r="AA229" s="9"/>
      <c r="AB229" s="9"/>
    </row>
    <row r="230" spans="4:28" ht="12.75">
      <c r="D230" s="9"/>
      <c r="J230" s="9"/>
      <c r="AA230" s="9"/>
      <c r="AB230" s="9"/>
    </row>
    <row r="231" spans="4:28" ht="12.75">
      <c r="D231" s="9"/>
      <c r="J231" s="9"/>
      <c r="AA231" s="9"/>
      <c r="AB231" s="9"/>
    </row>
    <row r="232" spans="4:28" ht="12.75">
      <c r="D232" s="9"/>
      <c r="J232" s="9"/>
      <c r="AA232" s="9"/>
      <c r="AB232" s="9"/>
    </row>
    <row r="233" spans="4:28" ht="12.75">
      <c r="D233" s="9"/>
      <c r="J233" s="9"/>
      <c r="AA233" s="9"/>
      <c r="AB233" s="9"/>
    </row>
    <row r="234" spans="4:28" ht="12.75">
      <c r="D234" s="9"/>
      <c r="J234" s="9"/>
      <c r="AA234" s="9"/>
      <c r="AB234" s="9"/>
    </row>
    <row r="235" spans="4:28" ht="12.75">
      <c r="D235" s="9"/>
      <c r="J235" s="9"/>
      <c r="AA235" s="9"/>
      <c r="AB235" s="9"/>
    </row>
    <row r="236" spans="4:28" ht="12.75">
      <c r="D236" s="9"/>
      <c r="J236" s="9"/>
      <c r="AA236" s="9"/>
      <c r="AB236" s="9"/>
    </row>
    <row r="237" spans="4:28" ht="12.75">
      <c r="D237" s="9"/>
      <c r="J237" s="9"/>
      <c r="AA237" s="9"/>
      <c r="AB237" s="9"/>
    </row>
    <row r="238" spans="4:28" ht="12.75">
      <c r="D238" s="9"/>
      <c r="J238" s="9"/>
      <c r="AA238" s="9"/>
      <c r="AB238" s="9"/>
    </row>
    <row r="239" spans="4:28" ht="12.75">
      <c r="D239" s="9"/>
      <c r="J239" s="9"/>
      <c r="AA239" s="9"/>
      <c r="AB239" s="9"/>
    </row>
    <row r="240" spans="4:28" ht="12.75">
      <c r="D240" s="9"/>
      <c r="J240" s="9"/>
      <c r="AA240" s="9"/>
      <c r="AB240" s="9"/>
    </row>
    <row r="241" spans="4:28" ht="12.75">
      <c r="D241" s="9"/>
      <c r="J241" s="9"/>
      <c r="AA241" s="9"/>
      <c r="AB241" s="9"/>
    </row>
    <row r="242" spans="4:28" ht="12.75">
      <c r="D242" s="9"/>
      <c r="J242" s="9"/>
      <c r="AA242" s="9"/>
      <c r="AB242" s="9"/>
    </row>
    <row r="243" spans="4:28" ht="12.75">
      <c r="D243" s="9"/>
      <c r="J243" s="9"/>
      <c r="AA243" s="9"/>
      <c r="AB243" s="9"/>
    </row>
    <row r="244" spans="4:28" ht="12.75">
      <c r="D244" s="9"/>
      <c r="J244" s="9"/>
      <c r="AA244" s="9"/>
      <c r="AB244" s="9"/>
    </row>
    <row r="245" spans="4:28" ht="12.75">
      <c r="D245" s="9"/>
      <c r="J245" s="9"/>
      <c r="AA245" s="9"/>
      <c r="AB245" s="9"/>
    </row>
    <row r="246" spans="4:28" ht="12.75">
      <c r="D246" s="9"/>
      <c r="J246" s="9"/>
      <c r="AA246" s="9"/>
      <c r="AB246" s="9"/>
    </row>
    <row r="247" spans="4:28" ht="12.75">
      <c r="D247" s="9"/>
      <c r="J247" s="9"/>
      <c r="AA247" s="9"/>
      <c r="AB247" s="9"/>
    </row>
    <row r="248" spans="4:28" ht="12.75">
      <c r="D248" s="9"/>
      <c r="J248" s="9"/>
      <c r="AA248" s="9"/>
      <c r="AB248" s="9"/>
    </row>
    <row r="249" spans="4:28" ht="12.75">
      <c r="D249" s="9"/>
      <c r="J249" s="9"/>
      <c r="AA249" s="9"/>
      <c r="AB249" s="9"/>
    </row>
    <row r="250" spans="4:28" ht="12.75">
      <c r="D250" s="9"/>
      <c r="J250" s="9"/>
      <c r="AA250" s="9"/>
      <c r="AB250" s="9"/>
    </row>
    <row r="251" spans="4:28" ht="12.75">
      <c r="D251" s="9"/>
      <c r="J251" s="9"/>
      <c r="AA251" s="9"/>
      <c r="AB251" s="9"/>
    </row>
    <row r="252" spans="4:28" ht="12.75">
      <c r="D252" s="9"/>
      <c r="J252" s="9"/>
      <c r="AA252" s="9"/>
      <c r="AB252" s="9"/>
    </row>
    <row r="253" spans="4:28" ht="12.75">
      <c r="D253" s="9"/>
      <c r="J253" s="9"/>
      <c r="AA253" s="9"/>
      <c r="AB253" s="9"/>
    </row>
    <row r="254" spans="4:28" ht="12.75">
      <c r="D254" s="9"/>
      <c r="J254" s="9"/>
      <c r="AA254" s="9"/>
      <c r="AB254" s="9"/>
    </row>
    <row r="255" spans="4:28" ht="12.75">
      <c r="D255" s="9"/>
      <c r="J255" s="9"/>
      <c r="AA255" s="9"/>
      <c r="AB255" s="9"/>
    </row>
    <row r="256" spans="4:28" ht="12.75">
      <c r="D256" s="9"/>
      <c r="J256" s="9"/>
      <c r="AA256" s="9"/>
      <c r="AB256" s="9"/>
    </row>
    <row r="257" spans="4:10" ht="12.75">
      <c r="D257" s="9"/>
      <c r="J257" s="9"/>
    </row>
  </sheetData>
  <sheetProtection/>
  <mergeCells count="5">
    <mergeCell ref="J1:N1"/>
    <mergeCell ref="X1:Z1"/>
    <mergeCell ref="P1:R1"/>
    <mergeCell ref="T1:V1"/>
    <mergeCell ref="D1:H1"/>
  </mergeCells>
  <conditionalFormatting sqref="AB3:AB181 X3:X181 Z3:Z181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5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6"/>
  <sheetViews>
    <sheetView zoomScalePageLayoutView="0" workbookViewId="0" topLeftCell="A1">
      <pane xSplit="1" ySplit="2" topLeftCell="E18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05" sqref="I205"/>
    </sheetView>
  </sheetViews>
  <sheetFormatPr defaultColWidth="9.140625" defaultRowHeight="12.75"/>
  <cols>
    <col min="1" max="1" width="9.140625" style="1" customWidth="1"/>
    <col min="2" max="2" width="20.7109375" style="2" bestFit="1" customWidth="1"/>
    <col min="3" max="3" width="12.7109375" style="3" bestFit="1" customWidth="1"/>
    <col min="4" max="4" width="10.140625" style="3" bestFit="1" customWidth="1"/>
    <col min="5" max="5" width="12.7109375" style="3" bestFit="1" customWidth="1"/>
    <col min="6" max="6" width="13.8515625" style="3" bestFit="1" customWidth="1"/>
    <col min="7" max="7" width="12.7109375" style="3" customWidth="1"/>
    <col min="8" max="8" width="17.57421875" style="3" customWidth="1"/>
    <col min="11" max="12" width="9.7109375" style="54" bestFit="1" customWidth="1"/>
    <col min="13" max="13" width="8.57421875" style="54" bestFit="1" customWidth="1"/>
    <col min="14" max="14" width="9.00390625" style="54" bestFit="1" customWidth="1"/>
    <col min="15" max="17" width="10.421875" style="54" customWidth="1"/>
    <col min="18" max="19" width="9.7109375" style="54" bestFit="1" customWidth="1"/>
  </cols>
  <sheetData>
    <row r="1" spans="6:17" ht="12.75">
      <c r="F1" s="76" t="s">
        <v>496</v>
      </c>
      <c r="G1" s="76" t="s">
        <v>497</v>
      </c>
      <c r="L1" s="70" t="s">
        <v>448</v>
      </c>
      <c r="M1" s="70" t="s">
        <v>449</v>
      </c>
      <c r="N1" s="70" t="s">
        <v>450</v>
      </c>
      <c r="O1" s="55" t="s">
        <v>451</v>
      </c>
      <c r="P1" s="55" t="s">
        <v>452</v>
      </c>
      <c r="Q1" s="55" t="s">
        <v>453</v>
      </c>
    </row>
    <row r="2" spans="1:18" ht="102">
      <c r="A2" s="1" t="s">
        <v>0</v>
      </c>
      <c r="B2" s="2" t="s">
        <v>200</v>
      </c>
      <c r="F2"/>
      <c r="G2"/>
      <c r="K2" s="69" t="s">
        <v>481</v>
      </c>
      <c r="L2" s="71" t="s">
        <v>482</v>
      </c>
      <c r="M2" s="71" t="s">
        <v>454</v>
      </c>
      <c r="N2" s="71" t="s">
        <v>455</v>
      </c>
      <c r="O2" s="56" t="s">
        <v>483</v>
      </c>
      <c r="P2" s="56" t="s">
        <v>484</v>
      </c>
      <c r="Q2" s="56" t="s">
        <v>485</v>
      </c>
      <c r="R2" s="53"/>
    </row>
    <row r="3" spans="1:19" ht="12.75">
      <c r="A3" s="1" t="s">
        <v>2</v>
      </c>
      <c r="B3" s="2">
        <v>52718626.68</v>
      </c>
      <c r="C3" s="3">
        <v>10750</v>
      </c>
      <c r="F3" s="77">
        <v>1440927</v>
      </c>
      <c r="G3" s="77">
        <v>553272.54</v>
      </c>
      <c r="H3" s="3">
        <f>B3+C3+D3-E3+F3+G3</f>
        <v>54723576.22</v>
      </c>
      <c r="K3" s="57">
        <v>7149.5</v>
      </c>
      <c r="L3" s="57">
        <v>5650</v>
      </c>
      <c r="M3" s="58">
        <v>161</v>
      </c>
      <c r="N3" s="59">
        <v>1338.5</v>
      </c>
      <c r="O3" s="58">
        <v>0</v>
      </c>
      <c r="P3" s="58">
        <v>0</v>
      </c>
      <c r="Q3" s="59">
        <v>0</v>
      </c>
      <c r="R3" s="57">
        <f>SUM(L3:Q3)</f>
        <v>7149.5</v>
      </c>
      <c r="S3" s="57">
        <f>SUM(L3:N3)</f>
        <v>7149.5</v>
      </c>
    </row>
    <row r="4" spans="1:19" ht="12.75">
      <c r="A4" s="1" t="s">
        <v>3</v>
      </c>
      <c r="B4" s="2">
        <v>306446606.74</v>
      </c>
      <c r="D4" s="3">
        <v>6380.37</v>
      </c>
      <c r="F4" s="77">
        <v>7749253</v>
      </c>
      <c r="G4" s="77">
        <v>2923773</v>
      </c>
      <c r="H4" s="3">
        <f aca="true" t="shared" si="0" ref="H4:H67">B4+C4+D4-E4+F4+G4</f>
        <v>317126013.11</v>
      </c>
      <c r="K4" s="57">
        <v>39925.5</v>
      </c>
      <c r="L4" s="57">
        <v>34836.5</v>
      </c>
      <c r="M4" s="58">
        <v>274.5</v>
      </c>
      <c r="N4" s="59">
        <v>4814.5</v>
      </c>
      <c r="O4" s="58">
        <v>0</v>
      </c>
      <c r="P4" s="58">
        <v>1873</v>
      </c>
      <c r="Q4" s="59">
        <v>0</v>
      </c>
      <c r="R4" s="57">
        <f aca="true" t="shared" si="1" ref="R4:R67">SUM(L4:Q4)</f>
        <v>41798.5</v>
      </c>
      <c r="S4" s="57">
        <f aca="true" t="shared" si="2" ref="S4:S67">SUM(L4:N4)</f>
        <v>39925.5</v>
      </c>
    </row>
    <row r="5" spans="1:19" ht="12.75">
      <c r="A5" s="1" t="s">
        <v>4</v>
      </c>
      <c r="B5" s="2">
        <v>54499380.69</v>
      </c>
      <c r="D5" s="3">
        <v>64.88</v>
      </c>
      <c r="E5" s="3">
        <v>456427.08</v>
      </c>
      <c r="F5" s="77">
        <v>1489126.35</v>
      </c>
      <c r="G5" s="77">
        <v>353965.52</v>
      </c>
      <c r="H5" s="3">
        <f t="shared" si="0"/>
        <v>55886110.36000001</v>
      </c>
      <c r="K5" s="57">
        <v>6969.5</v>
      </c>
      <c r="L5" s="57">
        <v>6686.5</v>
      </c>
      <c r="M5" s="58">
        <v>283</v>
      </c>
      <c r="N5" s="59">
        <v>0</v>
      </c>
      <c r="O5" s="58">
        <v>0</v>
      </c>
      <c r="P5" s="58">
        <v>0</v>
      </c>
      <c r="Q5" s="59">
        <v>0</v>
      </c>
      <c r="R5" s="57">
        <f t="shared" si="1"/>
        <v>6969.5</v>
      </c>
      <c r="S5" s="57">
        <f t="shared" si="2"/>
        <v>6969.5</v>
      </c>
    </row>
    <row r="6" spans="1:19" ht="12.75">
      <c r="A6" s="1" t="s">
        <v>5</v>
      </c>
      <c r="B6" s="2">
        <v>95342061.6</v>
      </c>
      <c r="C6" s="3">
        <v>310455.56</v>
      </c>
      <c r="E6" s="3">
        <v>790211.71</v>
      </c>
      <c r="F6" s="77">
        <v>2714284.75</v>
      </c>
      <c r="G6" s="77">
        <v>1042203.7</v>
      </c>
      <c r="H6" s="3">
        <f t="shared" si="0"/>
        <v>98618793.9</v>
      </c>
      <c r="K6" s="57">
        <v>14119.5</v>
      </c>
      <c r="L6" s="57">
        <v>13909.5</v>
      </c>
      <c r="M6" s="58">
        <v>210</v>
      </c>
      <c r="N6" s="59">
        <v>0</v>
      </c>
      <c r="O6" s="58">
        <v>13.5</v>
      </c>
      <c r="P6" s="58">
        <v>397</v>
      </c>
      <c r="Q6" s="59">
        <v>0</v>
      </c>
      <c r="R6" s="57">
        <f t="shared" si="1"/>
        <v>14530</v>
      </c>
      <c r="S6" s="57">
        <f t="shared" si="2"/>
        <v>14119.5</v>
      </c>
    </row>
    <row r="7" spans="1:19" ht="12.75">
      <c r="A7" s="1" t="s">
        <v>6</v>
      </c>
      <c r="B7" s="2">
        <v>7209646.19</v>
      </c>
      <c r="C7" s="3">
        <v>20313.15</v>
      </c>
      <c r="F7" s="77">
        <v>218836.99</v>
      </c>
      <c r="G7" s="77">
        <v>84027</v>
      </c>
      <c r="H7" s="3">
        <f t="shared" si="0"/>
        <v>7532823.330000001</v>
      </c>
      <c r="K7" s="57">
        <v>1064</v>
      </c>
      <c r="L7" s="57">
        <v>1054</v>
      </c>
      <c r="M7" s="58">
        <v>10</v>
      </c>
      <c r="N7" s="59">
        <v>0</v>
      </c>
      <c r="O7" s="58">
        <v>0</v>
      </c>
      <c r="P7" s="58">
        <v>0</v>
      </c>
      <c r="Q7" s="59">
        <v>0</v>
      </c>
      <c r="R7" s="57">
        <f t="shared" si="1"/>
        <v>1064</v>
      </c>
      <c r="S7" s="57">
        <f t="shared" si="2"/>
        <v>1064</v>
      </c>
    </row>
    <row r="8" spans="1:19" ht="12.75">
      <c r="A8" s="1" t="s">
        <v>7</v>
      </c>
      <c r="B8" s="2">
        <v>6687856.76</v>
      </c>
      <c r="F8" s="77">
        <v>195206</v>
      </c>
      <c r="G8" s="77">
        <v>74953</v>
      </c>
      <c r="H8" s="3">
        <f t="shared" si="0"/>
        <v>6958015.76</v>
      </c>
      <c r="K8" s="57">
        <v>949</v>
      </c>
      <c r="L8" s="57">
        <v>938</v>
      </c>
      <c r="M8" s="58">
        <v>11</v>
      </c>
      <c r="N8" s="59">
        <v>0</v>
      </c>
      <c r="O8" s="58">
        <v>0</v>
      </c>
      <c r="P8" s="58">
        <v>0</v>
      </c>
      <c r="Q8" s="59">
        <v>0</v>
      </c>
      <c r="R8" s="57">
        <f t="shared" si="1"/>
        <v>949</v>
      </c>
      <c r="S8" s="57">
        <f t="shared" si="2"/>
        <v>949</v>
      </c>
    </row>
    <row r="9" spans="1:19" ht="12.75">
      <c r="A9" s="1" t="s">
        <v>8</v>
      </c>
      <c r="B9" s="2">
        <v>74052974.41</v>
      </c>
      <c r="C9" s="3">
        <v>700000</v>
      </c>
      <c r="E9" s="3">
        <v>561335.26</v>
      </c>
      <c r="F9" s="77">
        <v>1989625</v>
      </c>
      <c r="G9" s="77">
        <v>763956</v>
      </c>
      <c r="H9" s="3">
        <f t="shared" si="0"/>
        <v>76945220.14999999</v>
      </c>
      <c r="K9" s="57">
        <v>9450</v>
      </c>
      <c r="L9" s="57">
        <v>9160.5</v>
      </c>
      <c r="M9" s="58">
        <v>289.5</v>
      </c>
      <c r="N9" s="59">
        <v>0</v>
      </c>
      <c r="O9" s="58">
        <v>0</v>
      </c>
      <c r="P9" s="58">
        <v>422.5</v>
      </c>
      <c r="Q9" s="59">
        <v>1343.5</v>
      </c>
      <c r="R9" s="57">
        <f t="shared" si="1"/>
        <v>11216</v>
      </c>
      <c r="S9" s="57">
        <f t="shared" si="2"/>
        <v>9450</v>
      </c>
    </row>
    <row r="10" spans="1:19" ht="12.75">
      <c r="A10" s="1" t="s">
        <v>9</v>
      </c>
      <c r="B10" s="2">
        <v>13123816.81</v>
      </c>
      <c r="E10" s="3">
        <v>66852.58</v>
      </c>
      <c r="F10" s="77">
        <v>407937</v>
      </c>
      <c r="G10" s="77">
        <v>156636</v>
      </c>
      <c r="H10" s="3">
        <f t="shared" si="0"/>
        <v>13621537.23</v>
      </c>
      <c r="K10" s="57">
        <v>2055</v>
      </c>
      <c r="L10" s="57">
        <v>1980.5</v>
      </c>
      <c r="M10" s="58">
        <v>74.5</v>
      </c>
      <c r="N10" s="59">
        <v>0</v>
      </c>
      <c r="O10" s="58">
        <v>0</v>
      </c>
      <c r="P10" s="58">
        <v>0</v>
      </c>
      <c r="Q10" s="59">
        <v>0</v>
      </c>
      <c r="R10" s="57">
        <f t="shared" si="1"/>
        <v>2055</v>
      </c>
      <c r="S10" s="57">
        <f t="shared" si="2"/>
        <v>2055</v>
      </c>
    </row>
    <row r="11" spans="1:19" ht="12.75">
      <c r="A11" s="1" t="s">
        <v>10</v>
      </c>
      <c r="B11" s="2">
        <v>2754758.43</v>
      </c>
      <c r="C11" s="3">
        <v>75000</v>
      </c>
      <c r="F11" s="77">
        <v>79100</v>
      </c>
      <c r="G11" s="77">
        <v>30372</v>
      </c>
      <c r="H11" s="3">
        <f t="shared" si="0"/>
        <v>2939230.43</v>
      </c>
      <c r="K11" s="57">
        <v>293.5</v>
      </c>
      <c r="L11" s="57">
        <v>286</v>
      </c>
      <c r="M11" s="58">
        <v>7.5</v>
      </c>
      <c r="N11" s="59">
        <v>0</v>
      </c>
      <c r="O11" s="58">
        <v>0</v>
      </c>
      <c r="P11" s="58">
        <v>0</v>
      </c>
      <c r="Q11" s="59">
        <v>0</v>
      </c>
      <c r="R11" s="57">
        <f t="shared" si="1"/>
        <v>293.5</v>
      </c>
      <c r="S11" s="57">
        <f t="shared" si="2"/>
        <v>293.5</v>
      </c>
    </row>
    <row r="12" spans="1:19" ht="12.75">
      <c r="A12" s="1" t="s">
        <v>11</v>
      </c>
      <c r="B12" s="2">
        <v>25582842.48</v>
      </c>
      <c r="F12" s="77">
        <v>616608</v>
      </c>
      <c r="G12" s="77">
        <v>236759</v>
      </c>
      <c r="H12" s="3">
        <f t="shared" si="0"/>
        <v>26436209.48</v>
      </c>
      <c r="K12" s="57">
        <v>2733</v>
      </c>
      <c r="L12" s="57">
        <v>2652</v>
      </c>
      <c r="M12" s="58">
        <v>81</v>
      </c>
      <c r="N12" s="59">
        <v>0</v>
      </c>
      <c r="O12" s="58">
        <v>0</v>
      </c>
      <c r="P12" s="58">
        <v>0</v>
      </c>
      <c r="Q12" s="59">
        <v>0</v>
      </c>
      <c r="R12" s="57">
        <f t="shared" si="1"/>
        <v>2733</v>
      </c>
      <c r="S12" s="57">
        <f t="shared" si="2"/>
        <v>2733</v>
      </c>
    </row>
    <row r="13" spans="1:19" ht="12.75">
      <c r="A13" s="1" t="s">
        <v>12</v>
      </c>
      <c r="B13" s="2">
        <v>13714933.15</v>
      </c>
      <c r="E13" s="3">
        <v>265437.59</v>
      </c>
      <c r="F13" s="77">
        <v>72848.88</v>
      </c>
      <c r="G13" s="77">
        <v>0</v>
      </c>
      <c r="H13" s="3">
        <f t="shared" si="0"/>
        <v>13522344.440000001</v>
      </c>
      <c r="K13" s="57">
        <v>1486</v>
      </c>
      <c r="L13" s="57">
        <v>1439</v>
      </c>
      <c r="M13" s="58">
        <v>47</v>
      </c>
      <c r="N13" s="59">
        <v>0</v>
      </c>
      <c r="O13" s="58">
        <v>0</v>
      </c>
      <c r="P13" s="58">
        <v>0</v>
      </c>
      <c r="Q13" s="59">
        <v>0</v>
      </c>
      <c r="R13" s="57">
        <f t="shared" si="1"/>
        <v>1486</v>
      </c>
      <c r="S13" s="57">
        <f t="shared" si="2"/>
        <v>1486</v>
      </c>
    </row>
    <row r="14" spans="1:19" ht="12.75">
      <c r="A14" s="1" t="s">
        <v>13</v>
      </c>
      <c r="B14" s="2">
        <v>410205497.82</v>
      </c>
      <c r="C14" s="3">
        <v>-446625.19</v>
      </c>
      <c r="E14" s="3">
        <v>1466473.42</v>
      </c>
      <c r="F14" s="77">
        <v>9708777.07</v>
      </c>
      <c r="G14" s="77">
        <v>3727878.45</v>
      </c>
      <c r="H14" s="3">
        <f t="shared" si="0"/>
        <v>421729054.72999996</v>
      </c>
      <c r="K14" s="57">
        <v>49102</v>
      </c>
      <c r="L14" s="57">
        <v>48927</v>
      </c>
      <c r="M14" s="58">
        <v>175</v>
      </c>
      <c r="N14" s="59">
        <v>0</v>
      </c>
      <c r="O14" s="58">
        <v>0</v>
      </c>
      <c r="P14" s="58">
        <v>0</v>
      </c>
      <c r="Q14" s="59">
        <v>0</v>
      </c>
      <c r="R14" s="57">
        <f t="shared" si="1"/>
        <v>49102</v>
      </c>
      <c r="S14" s="57">
        <f t="shared" si="2"/>
        <v>49102</v>
      </c>
    </row>
    <row r="15" spans="1:19" ht="12.75">
      <c r="A15" s="1" t="s">
        <v>14</v>
      </c>
      <c r="B15" s="2">
        <v>117523482.23</v>
      </c>
      <c r="C15" s="3">
        <v>1593783.5</v>
      </c>
      <c r="F15" s="77">
        <v>2877422</v>
      </c>
      <c r="G15" s="77">
        <v>1104843.96</v>
      </c>
      <c r="H15" s="3">
        <f t="shared" si="0"/>
        <v>123099531.69</v>
      </c>
      <c r="K15" s="57">
        <v>14840</v>
      </c>
      <c r="L15" s="57">
        <v>14739.5</v>
      </c>
      <c r="M15" s="58">
        <v>100.5</v>
      </c>
      <c r="N15" s="59">
        <v>0</v>
      </c>
      <c r="O15" s="58">
        <v>0</v>
      </c>
      <c r="P15" s="58">
        <v>0</v>
      </c>
      <c r="Q15" s="59">
        <v>0</v>
      </c>
      <c r="R15" s="57">
        <f t="shared" si="1"/>
        <v>14840</v>
      </c>
      <c r="S15" s="57">
        <f t="shared" si="2"/>
        <v>14840</v>
      </c>
    </row>
    <row r="16" spans="1:19" ht="12.75">
      <c r="A16" s="1" t="s">
        <v>15</v>
      </c>
      <c r="B16" s="2">
        <v>1864624.07</v>
      </c>
      <c r="C16" s="3">
        <v>60378.76</v>
      </c>
      <c r="F16" s="77">
        <v>58261.61</v>
      </c>
      <c r="G16" s="77">
        <v>22371</v>
      </c>
      <c r="H16" s="3">
        <f t="shared" si="0"/>
        <v>2005635.4400000002</v>
      </c>
      <c r="K16" s="57">
        <v>152</v>
      </c>
      <c r="L16" s="57">
        <v>149.5</v>
      </c>
      <c r="M16" s="58">
        <v>2.5</v>
      </c>
      <c r="N16" s="59">
        <v>0</v>
      </c>
      <c r="O16" s="58">
        <v>0</v>
      </c>
      <c r="P16" s="58">
        <v>0</v>
      </c>
      <c r="Q16" s="59">
        <v>0</v>
      </c>
      <c r="R16" s="57">
        <f t="shared" si="1"/>
        <v>152</v>
      </c>
      <c r="S16" s="57">
        <f t="shared" si="2"/>
        <v>152</v>
      </c>
    </row>
    <row r="17" spans="1:19" ht="12.75">
      <c r="A17" s="1" t="s">
        <v>16</v>
      </c>
      <c r="B17" s="2">
        <v>286017752.67</v>
      </c>
      <c r="D17" s="3">
        <v>34981.47</v>
      </c>
      <c r="E17" s="3">
        <v>1374859.3900000001</v>
      </c>
      <c r="F17" s="77">
        <v>7331692</v>
      </c>
      <c r="G17" s="77">
        <v>2815149</v>
      </c>
      <c r="H17" s="3">
        <f t="shared" si="0"/>
        <v>294824715.75000006</v>
      </c>
      <c r="K17" s="57">
        <v>35212</v>
      </c>
      <c r="L17" s="57">
        <v>34528</v>
      </c>
      <c r="M17" s="58">
        <v>684</v>
      </c>
      <c r="N17" s="59">
        <v>0</v>
      </c>
      <c r="O17" s="58">
        <v>0</v>
      </c>
      <c r="P17" s="58">
        <v>0</v>
      </c>
      <c r="Q17" s="59">
        <v>0</v>
      </c>
      <c r="R17" s="57">
        <f t="shared" si="1"/>
        <v>35212</v>
      </c>
      <c r="S17" s="57">
        <f t="shared" si="2"/>
        <v>35212</v>
      </c>
    </row>
    <row r="18" spans="1:19" ht="12.75">
      <c r="A18" s="1" t="s">
        <v>17</v>
      </c>
      <c r="B18" s="2">
        <v>3486822.75</v>
      </c>
      <c r="C18" s="3">
        <v>8000</v>
      </c>
      <c r="F18" s="77">
        <v>105235</v>
      </c>
      <c r="G18" s="77">
        <v>40407.21</v>
      </c>
      <c r="H18" s="3">
        <f t="shared" si="0"/>
        <v>3640464.96</v>
      </c>
      <c r="K18" s="57">
        <v>429.5</v>
      </c>
      <c r="L18" s="57">
        <v>423.5</v>
      </c>
      <c r="M18" s="58">
        <v>6</v>
      </c>
      <c r="N18" s="59">
        <v>0</v>
      </c>
      <c r="O18" s="58">
        <v>0</v>
      </c>
      <c r="P18" s="58">
        <v>0</v>
      </c>
      <c r="Q18" s="59">
        <v>0</v>
      </c>
      <c r="R18" s="57">
        <f t="shared" si="1"/>
        <v>429.5</v>
      </c>
      <c r="S18" s="57">
        <f t="shared" si="2"/>
        <v>429.5</v>
      </c>
    </row>
    <row r="19" spans="1:19" ht="12.75">
      <c r="A19" s="1" t="s">
        <v>18</v>
      </c>
      <c r="B19" s="2">
        <v>11437535.09</v>
      </c>
      <c r="C19" s="3">
        <v>20000</v>
      </c>
      <c r="E19" s="3">
        <v>8930.79</v>
      </c>
      <c r="F19" s="77">
        <v>306569</v>
      </c>
      <c r="G19" s="77">
        <v>117713</v>
      </c>
      <c r="H19" s="3">
        <f t="shared" si="0"/>
        <v>11872886.3</v>
      </c>
      <c r="K19" s="57">
        <v>1469.5</v>
      </c>
      <c r="L19" s="57">
        <v>1443.5</v>
      </c>
      <c r="M19" s="58">
        <v>26</v>
      </c>
      <c r="N19" s="59">
        <v>0</v>
      </c>
      <c r="O19" s="58">
        <v>0</v>
      </c>
      <c r="P19" s="58">
        <v>0</v>
      </c>
      <c r="Q19" s="59">
        <v>0</v>
      </c>
      <c r="R19" s="57">
        <f t="shared" si="1"/>
        <v>1469.5</v>
      </c>
      <c r="S19" s="57">
        <f t="shared" si="2"/>
        <v>1469.5</v>
      </c>
    </row>
    <row r="20" spans="1:19" ht="12.75">
      <c r="A20" s="1" t="s">
        <v>19</v>
      </c>
      <c r="B20" s="2">
        <v>1850815.97</v>
      </c>
      <c r="C20" s="3">
        <v>22000</v>
      </c>
      <c r="E20" s="3">
        <v>1537</v>
      </c>
      <c r="F20" s="77">
        <v>0</v>
      </c>
      <c r="G20" s="77">
        <v>19892</v>
      </c>
      <c r="H20" s="3">
        <f t="shared" si="0"/>
        <v>1891170.97</v>
      </c>
      <c r="K20" s="57">
        <v>154.5</v>
      </c>
      <c r="L20" s="57">
        <v>148.5</v>
      </c>
      <c r="M20" s="58">
        <v>6</v>
      </c>
      <c r="N20" s="59">
        <v>0</v>
      </c>
      <c r="O20" s="58">
        <v>0</v>
      </c>
      <c r="P20" s="58">
        <v>0</v>
      </c>
      <c r="Q20" s="59">
        <v>0</v>
      </c>
      <c r="R20" s="57">
        <f t="shared" si="1"/>
        <v>154.5</v>
      </c>
      <c r="S20" s="57">
        <f t="shared" si="2"/>
        <v>154.5</v>
      </c>
    </row>
    <row r="21" spans="1:19" ht="12.75">
      <c r="A21" s="1" t="s">
        <v>20</v>
      </c>
      <c r="B21" s="2">
        <v>978494.78</v>
      </c>
      <c r="C21" s="3">
        <v>59500</v>
      </c>
      <c r="F21" s="77">
        <v>25083</v>
      </c>
      <c r="G21" s="77">
        <v>9631</v>
      </c>
      <c r="H21" s="3">
        <f t="shared" si="0"/>
        <v>1072708.78</v>
      </c>
      <c r="K21" s="57">
        <v>62</v>
      </c>
      <c r="L21" s="57">
        <v>60.5</v>
      </c>
      <c r="M21" s="58">
        <v>1.5</v>
      </c>
      <c r="N21" s="59">
        <v>0</v>
      </c>
      <c r="O21" s="58">
        <v>0</v>
      </c>
      <c r="P21" s="58">
        <v>0</v>
      </c>
      <c r="Q21" s="59">
        <v>0</v>
      </c>
      <c r="R21" s="57">
        <f t="shared" si="1"/>
        <v>62</v>
      </c>
      <c r="S21" s="57">
        <f t="shared" si="2"/>
        <v>62</v>
      </c>
    </row>
    <row r="22" spans="1:19" ht="12.75">
      <c r="A22" s="1" t="s">
        <v>21</v>
      </c>
      <c r="B22" s="2">
        <v>2246674.36</v>
      </c>
      <c r="C22" s="3">
        <v>25000</v>
      </c>
      <c r="F22" s="77">
        <v>71502.14</v>
      </c>
      <c r="G22" s="77">
        <v>27455</v>
      </c>
      <c r="H22" s="3">
        <f t="shared" si="0"/>
        <v>2370631.5</v>
      </c>
      <c r="K22" s="57">
        <v>263</v>
      </c>
      <c r="L22" s="57">
        <v>254</v>
      </c>
      <c r="M22" s="58">
        <v>9</v>
      </c>
      <c r="N22" s="59">
        <v>0</v>
      </c>
      <c r="O22" s="58">
        <v>0</v>
      </c>
      <c r="P22" s="58">
        <v>0</v>
      </c>
      <c r="Q22" s="59">
        <v>0</v>
      </c>
      <c r="R22" s="57">
        <f t="shared" si="1"/>
        <v>263</v>
      </c>
      <c r="S22" s="57">
        <f t="shared" si="2"/>
        <v>263</v>
      </c>
    </row>
    <row r="23" spans="1:19" ht="12.75">
      <c r="A23" s="1" t="s">
        <v>22</v>
      </c>
      <c r="B23" s="2">
        <v>2393586.13</v>
      </c>
      <c r="C23" s="3">
        <v>58525.69</v>
      </c>
      <c r="D23" s="3">
        <v>0</v>
      </c>
      <c r="F23" s="77">
        <v>72098.58</v>
      </c>
      <c r="G23" s="77">
        <v>27683.69</v>
      </c>
      <c r="H23" s="3">
        <f t="shared" si="0"/>
        <v>2551894.09</v>
      </c>
      <c r="K23" s="57">
        <v>348</v>
      </c>
      <c r="L23" s="57">
        <v>61.5</v>
      </c>
      <c r="M23" s="58">
        <v>1.5</v>
      </c>
      <c r="N23" s="59">
        <v>285</v>
      </c>
      <c r="O23" s="58">
        <v>0</v>
      </c>
      <c r="P23" s="58">
        <v>0</v>
      </c>
      <c r="Q23" s="59">
        <v>0</v>
      </c>
      <c r="R23" s="57">
        <f t="shared" si="1"/>
        <v>348</v>
      </c>
      <c r="S23" s="57">
        <f t="shared" si="2"/>
        <v>348</v>
      </c>
    </row>
    <row r="24" spans="1:19" ht="12.75">
      <c r="A24" s="1" t="s">
        <v>23</v>
      </c>
      <c r="B24" s="2">
        <v>794701.96</v>
      </c>
      <c r="C24" s="3">
        <v>34740.62</v>
      </c>
      <c r="F24" s="77">
        <v>0</v>
      </c>
      <c r="G24" s="77">
        <v>7496</v>
      </c>
      <c r="H24" s="3">
        <f t="shared" si="0"/>
        <v>836938.58</v>
      </c>
      <c r="K24" s="57">
        <v>47.5</v>
      </c>
      <c r="L24" s="57">
        <v>46.5</v>
      </c>
      <c r="M24" s="58">
        <v>1</v>
      </c>
      <c r="N24" s="59">
        <v>0</v>
      </c>
      <c r="O24" s="58">
        <v>0</v>
      </c>
      <c r="P24" s="58">
        <v>0</v>
      </c>
      <c r="Q24" s="59">
        <v>0</v>
      </c>
      <c r="R24" s="57">
        <f t="shared" si="1"/>
        <v>47.5</v>
      </c>
      <c r="S24" s="57">
        <f t="shared" si="2"/>
        <v>47.5</v>
      </c>
    </row>
    <row r="25" spans="1:19" ht="12.75">
      <c r="A25" s="1" t="s">
        <v>24</v>
      </c>
      <c r="B25" s="2">
        <v>3678609.08</v>
      </c>
      <c r="C25" s="3">
        <v>18000</v>
      </c>
      <c r="D25" s="3">
        <v>8098.08</v>
      </c>
      <c r="F25" s="77">
        <v>114496</v>
      </c>
      <c r="G25" s="77">
        <v>43963</v>
      </c>
      <c r="H25" s="3">
        <f t="shared" si="0"/>
        <v>3863166.16</v>
      </c>
      <c r="K25" s="57">
        <v>512</v>
      </c>
      <c r="L25" s="57">
        <v>488.5</v>
      </c>
      <c r="M25" s="58">
        <v>23.5</v>
      </c>
      <c r="N25" s="59">
        <v>0</v>
      </c>
      <c r="O25" s="58">
        <v>0</v>
      </c>
      <c r="P25" s="58">
        <v>0</v>
      </c>
      <c r="Q25" s="59">
        <v>0</v>
      </c>
      <c r="R25" s="57">
        <f t="shared" si="1"/>
        <v>512</v>
      </c>
      <c r="S25" s="57">
        <f t="shared" si="2"/>
        <v>512</v>
      </c>
    </row>
    <row r="26" spans="1:19" ht="12.75">
      <c r="A26" s="1" t="s">
        <v>25</v>
      </c>
      <c r="B26" s="2">
        <v>2173136.25</v>
      </c>
      <c r="C26" s="3">
        <v>15000</v>
      </c>
      <c r="D26" s="3">
        <v>1416</v>
      </c>
      <c r="F26" s="77">
        <v>70784</v>
      </c>
      <c r="G26" s="77">
        <v>27179</v>
      </c>
      <c r="H26" s="3">
        <f t="shared" si="0"/>
        <v>2287515.25</v>
      </c>
      <c r="K26" s="57">
        <v>272.5</v>
      </c>
      <c r="L26" s="57">
        <v>267</v>
      </c>
      <c r="M26" s="58">
        <v>5.5</v>
      </c>
      <c r="N26" s="59">
        <v>0</v>
      </c>
      <c r="O26" s="58">
        <v>0</v>
      </c>
      <c r="P26" s="58">
        <v>0</v>
      </c>
      <c r="Q26" s="59">
        <v>0</v>
      </c>
      <c r="R26" s="57">
        <f t="shared" si="1"/>
        <v>272.5</v>
      </c>
      <c r="S26" s="57">
        <f t="shared" si="2"/>
        <v>272.5</v>
      </c>
    </row>
    <row r="27" spans="1:19" ht="12.75">
      <c r="A27" s="1" t="s">
        <v>26</v>
      </c>
      <c r="B27" s="2">
        <v>191724604.41</v>
      </c>
      <c r="C27" s="3">
        <v>330541.88</v>
      </c>
      <c r="E27" s="3">
        <v>525063.96</v>
      </c>
      <c r="F27" s="77">
        <v>4952077.58</v>
      </c>
      <c r="G27" s="77">
        <v>1901448.83</v>
      </c>
      <c r="H27" s="3">
        <f t="shared" si="0"/>
        <v>198383608.74</v>
      </c>
      <c r="K27" s="57">
        <v>25322.5</v>
      </c>
      <c r="L27" s="57">
        <v>25172.5</v>
      </c>
      <c r="M27" s="58">
        <v>150</v>
      </c>
      <c r="N27" s="59">
        <v>0</v>
      </c>
      <c r="O27" s="58">
        <v>0</v>
      </c>
      <c r="P27" s="58">
        <v>0</v>
      </c>
      <c r="Q27" s="59">
        <v>0</v>
      </c>
      <c r="R27" s="57">
        <f t="shared" si="1"/>
        <v>25322.5</v>
      </c>
      <c r="S27" s="57">
        <f t="shared" si="2"/>
        <v>25322.5</v>
      </c>
    </row>
    <row r="28" spans="1:19" ht="12.75">
      <c r="A28" s="1" t="s">
        <v>27</v>
      </c>
      <c r="B28" s="2">
        <v>239260654.72</v>
      </c>
      <c r="C28" s="3">
        <v>1254000</v>
      </c>
      <c r="D28" s="3">
        <v>2.15</v>
      </c>
      <c r="E28" s="3">
        <v>920155.13</v>
      </c>
      <c r="F28" s="77">
        <v>5511842</v>
      </c>
      <c r="G28" s="77">
        <v>2116381.65</v>
      </c>
      <c r="H28" s="3">
        <f t="shared" si="0"/>
        <v>247222725.39000002</v>
      </c>
      <c r="K28" s="57">
        <v>27986.5</v>
      </c>
      <c r="L28" s="57">
        <v>27745.5</v>
      </c>
      <c r="M28" s="58">
        <v>167</v>
      </c>
      <c r="N28" s="59">
        <v>74</v>
      </c>
      <c r="O28" s="58">
        <v>0</v>
      </c>
      <c r="P28" s="58">
        <v>0</v>
      </c>
      <c r="Q28" s="59">
        <v>0</v>
      </c>
      <c r="R28" s="57">
        <f t="shared" si="1"/>
        <v>27986.5</v>
      </c>
      <c r="S28" s="57">
        <f t="shared" si="2"/>
        <v>27986.5</v>
      </c>
    </row>
    <row r="29" spans="1:19" ht="12.75">
      <c r="A29" s="1" t="s">
        <v>28</v>
      </c>
      <c r="B29" s="2">
        <v>7766066.3</v>
      </c>
      <c r="C29" s="3">
        <v>40000</v>
      </c>
      <c r="F29" s="77">
        <v>187723.59</v>
      </c>
      <c r="G29" s="77">
        <v>72080</v>
      </c>
      <c r="H29" s="3">
        <f t="shared" si="0"/>
        <v>8065869.89</v>
      </c>
      <c r="K29" s="57">
        <v>902</v>
      </c>
      <c r="L29" s="57">
        <v>894</v>
      </c>
      <c r="M29" s="58">
        <v>8</v>
      </c>
      <c r="N29" s="59">
        <v>0</v>
      </c>
      <c r="O29" s="58">
        <v>0</v>
      </c>
      <c r="P29" s="58">
        <v>0</v>
      </c>
      <c r="Q29" s="59">
        <v>0</v>
      </c>
      <c r="R29" s="57">
        <f t="shared" si="1"/>
        <v>902</v>
      </c>
      <c r="S29" s="57">
        <f t="shared" si="2"/>
        <v>902</v>
      </c>
    </row>
    <row r="30" spans="1:19" ht="12.75">
      <c r="A30" s="1" t="s">
        <v>29</v>
      </c>
      <c r="B30" s="2">
        <v>8539735.86</v>
      </c>
      <c r="C30" s="3">
        <v>75000</v>
      </c>
      <c r="F30" s="77">
        <v>211925.16</v>
      </c>
      <c r="G30" s="77">
        <v>81373.15</v>
      </c>
      <c r="H30" s="3">
        <f t="shared" si="0"/>
        <v>8908034.17</v>
      </c>
      <c r="K30" s="57">
        <v>1066</v>
      </c>
      <c r="L30" s="57">
        <v>1039.5</v>
      </c>
      <c r="M30" s="58">
        <v>26.5</v>
      </c>
      <c r="N30" s="59">
        <v>0</v>
      </c>
      <c r="O30" s="58">
        <v>0</v>
      </c>
      <c r="P30" s="58">
        <v>0</v>
      </c>
      <c r="Q30" s="59">
        <v>0</v>
      </c>
      <c r="R30" s="57">
        <f t="shared" si="1"/>
        <v>1066</v>
      </c>
      <c r="S30" s="57">
        <f t="shared" si="2"/>
        <v>1066</v>
      </c>
    </row>
    <row r="31" spans="1:19" ht="12.75">
      <c r="A31" s="1" t="s">
        <v>30</v>
      </c>
      <c r="B31" s="2">
        <v>1730476.6600000001</v>
      </c>
      <c r="C31" s="3">
        <v>41972.22</v>
      </c>
      <c r="F31" s="77">
        <v>37957</v>
      </c>
      <c r="G31" s="77">
        <v>0</v>
      </c>
      <c r="H31" s="3">
        <f t="shared" si="0"/>
        <v>1810405.8800000001</v>
      </c>
      <c r="K31" s="57">
        <v>104.5</v>
      </c>
      <c r="L31" s="57">
        <v>104.5</v>
      </c>
      <c r="M31" s="58">
        <v>0</v>
      </c>
      <c r="N31" s="59">
        <v>0</v>
      </c>
      <c r="O31" s="58">
        <v>0</v>
      </c>
      <c r="P31" s="58">
        <v>0</v>
      </c>
      <c r="Q31" s="59">
        <v>0</v>
      </c>
      <c r="R31" s="57">
        <f t="shared" si="1"/>
        <v>104.5</v>
      </c>
      <c r="S31" s="57">
        <f t="shared" si="2"/>
        <v>104.5</v>
      </c>
    </row>
    <row r="32" spans="1:19" ht="12.75">
      <c r="A32" s="1" t="s">
        <v>31</v>
      </c>
      <c r="B32" s="2">
        <v>2488152.4</v>
      </c>
      <c r="C32" s="3">
        <v>54000</v>
      </c>
      <c r="E32" s="3">
        <v>2105.02</v>
      </c>
      <c r="F32" s="77">
        <v>58370</v>
      </c>
      <c r="G32" s="77">
        <v>22550.66</v>
      </c>
      <c r="H32" s="3">
        <f t="shared" si="0"/>
        <v>2620968.04</v>
      </c>
      <c r="K32" s="57">
        <v>173</v>
      </c>
      <c r="L32" s="57">
        <v>169</v>
      </c>
      <c r="M32" s="58">
        <v>4</v>
      </c>
      <c r="N32" s="59">
        <v>0</v>
      </c>
      <c r="O32" s="58">
        <v>0</v>
      </c>
      <c r="P32" s="58">
        <v>0</v>
      </c>
      <c r="Q32" s="59">
        <v>0</v>
      </c>
      <c r="R32" s="57">
        <f t="shared" si="1"/>
        <v>173</v>
      </c>
      <c r="S32" s="57">
        <f t="shared" si="2"/>
        <v>173</v>
      </c>
    </row>
    <row r="33" spans="1:19" ht="12.75">
      <c r="A33" s="1" t="s">
        <v>32</v>
      </c>
      <c r="B33" s="2">
        <v>8743585.4</v>
      </c>
      <c r="C33" s="3">
        <v>9000</v>
      </c>
      <c r="D33" s="3">
        <v>1070.77</v>
      </c>
      <c r="E33" s="3">
        <v>12330.82</v>
      </c>
      <c r="F33" s="77">
        <v>0</v>
      </c>
      <c r="G33" s="77">
        <v>0</v>
      </c>
      <c r="H33" s="3">
        <f t="shared" si="0"/>
        <v>8741325.35</v>
      </c>
      <c r="K33" s="57">
        <v>882.5</v>
      </c>
      <c r="L33" s="57">
        <v>862.5</v>
      </c>
      <c r="M33" s="58">
        <v>20</v>
      </c>
      <c r="N33" s="59">
        <v>0</v>
      </c>
      <c r="O33" s="58">
        <v>0</v>
      </c>
      <c r="P33" s="58">
        <v>0</v>
      </c>
      <c r="Q33" s="59">
        <v>0</v>
      </c>
      <c r="R33" s="57">
        <f t="shared" si="1"/>
        <v>882.5</v>
      </c>
      <c r="S33" s="57">
        <f t="shared" si="2"/>
        <v>882.5</v>
      </c>
    </row>
    <row r="34" spans="1:19" ht="12.75">
      <c r="A34" s="1" t="s">
        <v>33</v>
      </c>
      <c r="B34" s="2">
        <v>7297489.6</v>
      </c>
      <c r="C34" s="3">
        <v>70000</v>
      </c>
      <c r="F34" s="77">
        <v>213687</v>
      </c>
      <c r="G34" s="77">
        <v>82049</v>
      </c>
      <c r="H34" s="3">
        <f t="shared" si="0"/>
        <v>7663225.6</v>
      </c>
      <c r="K34" s="57">
        <v>1021.5</v>
      </c>
      <c r="L34" s="57">
        <v>994.5</v>
      </c>
      <c r="M34" s="58">
        <v>27</v>
      </c>
      <c r="N34" s="59">
        <v>0</v>
      </c>
      <c r="O34" s="58">
        <v>0</v>
      </c>
      <c r="P34" s="58">
        <v>0</v>
      </c>
      <c r="Q34" s="59">
        <v>0</v>
      </c>
      <c r="R34" s="57">
        <f t="shared" si="1"/>
        <v>1021.5</v>
      </c>
      <c r="S34" s="57">
        <f t="shared" si="2"/>
        <v>1021.5</v>
      </c>
    </row>
    <row r="35" spans="1:19" ht="12.75">
      <c r="A35" s="1" t="s">
        <v>34</v>
      </c>
      <c r="B35" s="2">
        <v>2390990.02</v>
      </c>
      <c r="C35" s="3">
        <v>75000</v>
      </c>
      <c r="F35" s="77">
        <v>81220</v>
      </c>
      <c r="G35" s="77">
        <v>31186</v>
      </c>
      <c r="H35" s="3">
        <f t="shared" si="0"/>
        <v>2578396.02</v>
      </c>
      <c r="K35" s="57">
        <v>315</v>
      </c>
      <c r="L35" s="57">
        <v>305</v>
      </c>
      <c r="M35" s="58">
        <v>10</v>
      </c>
      <c r="N35" s="59">
        <v>0</v>
      </c>
      <c r="O35" s="58">
        <v>0</v>
      </c>
      <c r="P35" s="58">
        <v>0</v>
      </c>
      <c r="Q35" s="59">
        <v>0</v>
      </c>
      <c r="R35" s="57">
        <f t="shared" si="1"/>
        <v>315</v>
      </c>
      <c r="S35" s="57">
        <f t="shared" si="2"/>
        <v>315</v>
      </c>
    </row>
    <row r="36" spans="1:19" ht="12.75">
      <c r="A36" s="1" t="s">
        <v>35</v>
      </c>
      <c r="B36" s="2">
        <v>2595067.0300000003</v>
      </c>
      <c r="C36" s="3">
        <v>70000</v>
      </c>
      <c r="F36" s="77">
        <v>74047.15</v>
      </c>
      <c r="G36" s="77">
        <v>19062.67</v>
      </c>
      <c r="H36" s="3">
        <f t="shared" si="0"/>
        <v>2758176.85</v>
      </c>
      <c r="K36" s="57">
        <v>239</v>
      </c>
      <c r="L36" s="57">
        <v>235</v>
      </c>
      <c r="M36" s="58">
        <v>4</v>
      </c>
      <c r="N36" s="59">
        <v>0</v>
      </c>
      <c r="O36" s="58">
        <v>0</v>
      </c>
      <c r="P36" s="58">
        <v>0</v>
      </c>
      <c r="Q36" s="59">
        <v>0</v>
      </c>
      <c r="R36" s="57">
        <f t="shared" si="1"/>
        <v>239</v>
      </c>
      <c r="S36" s="57">
        <f t="shared" si="2"/>
        <v>239</v>
      </c>
    </row>
    <row r="37" spans="1:19" ht="12.75">
      <c r="A37" s="1" t="s">
        <v>36</v>
      </c>
      <c r="B37" s="2">
        <v>1865029.29</v>
      </c>
      <c r="C37" s="3">
        <v>55000</v>
      </c>
      <c r="F37" s="77">
        <v>70499</v>
      </c>
      <c r="G37" s="77">
        <v>27069</v>
      </c>
      <c r="H37" s="3">
        <f t="shared" si="0"/>
        <v>2017597.29</v>
      </c>
      <c r="K37" s="57">
        <v>230</v>
      </c>
      <c r="L37" s="57">
        <v>225</v>
      </c>
      <c r="M37" s="58">
        <v>5</v>
      </c>
      <c r="N37" s="59">
        <v>0</v>
      </c>
      <c r="O37" s="58">
        <v>0</v>
      </c>
      <c r="P37" s="58">
        <v>0</v>
      </c>
      <c r="Q37" s="59">
        <v>0</v>
      </c>
      <c r="R37" s="57">
        <f t="shared" si="1"/>
        <v>230</v>
      </c>
      <c r="S37" s="57">
        <f t="shared" si="2"/>
        <v>230</v>
      </c>
    </row>
    <row r="38" spans="1:19" ht="12.75">
      <c r="A38" s="1" t="s">
        <v>37</v>
      </c>
      <c r="B38" s="2">
        <v>2283015.17</v>
      </c>
      <c r="C38" s="3">
        <v>50000</v>
      </c>
      <c r="F38" s="77">
        <v>73628</v>
      </c>
      <c r="G38" s="77">
        <v>28271</v>
      </c>
      <c r="H38" s="3">
        <f t="shared" si="0"/>
        <v>2434914.17</v>
      </c>
      <c r="K38" s="57">
        <v>257.5</v>
      </c>
      <c r="L38" s="57">
        <v>250</v>
      </c>
      <c r="M38" s="58">
        <v>7.5</v>
      </c>
      <c r="N38" s="59">
        <v>0</v>
      </c>
      <c r="O38" s="58">
        <v>0</v>
      </c>
      <c r="P38" s="58">
        <v>0</v>
      </c>
      <c r="Q38" s="59">
        <v>0</v>
      </c>
      <c r="R38" s="57">
        <f t="shared" si="1"/>
        <v>257.5</v>
      </c>
      <c r="S38" s="57">
        <f t="shared" si="2"/>
        <v>257.5</v>
      </c>
    </row>
    <row r="39" spans="1:19" ht="12.75">
      <c r="A39" s="1" t="s">
        <v>38</v>
      </c>
      <c r="B39" s="2">
        <v>3287882.91</v>
      </c>
      <c r="C39" s="3">
        <v>10000</v>
      </c>
      <c r="F39" s="77">
        <v>108265</v>
      </c>
      <c r="G39" s="77">
        <v>41570</v>
      </c>
      <c r="H39" s="3">
        <f t="shared" si="0"/>
        <v>3447717.91</v>
      </c>
      <c r="K39" s="57">
        <v>494</v>
      </c>
      <c r="L39" s="57">
        <v>468.5</v>
      </c>
      <c r="M39" s="58">
        <v>14.5</v>
      </c>
      <c r="N39" s="59">
        <v>11</v>
      </c>
      <c r="O39" s="58">
        <v>0</v>
      </c>
      <c r="P39" s="58">
        <v>0</v>
      </c>
      <c r="Q39" s="59">
        <v>0</v>
      </c>
      <c r="R39" s="57">
        <f t="shared" si="1"/>
        <v>494</v>
      </c>
      <c r="S39" s="57">
        <f t="shared" si="2"/>
        <v>494</v>
      </c>
    </row>
    <row r="40" spans="1:19" ht="12.75">
      <c r="A40" s="1" t="s">
        <v>39</v>
      </c>
      <c r="B40" s="2">
        <v>3559576.8</v>
      </c>
      <c r="C40" s="3">
        <v>57250</v>
      </c>
      <c r="F40" s="77">
        <v>100233</v>
      </c>
      <c r="G40" s="77">
        <v>38486</v>
      </c>
      <c r="H40" s="3">
        <f t="shared" si="0"/>
        <v>3755545.8</v>
      </c>
      <c r="K40" s="57">
        <v>426.5</v>
      </c>
      <c r="L40" s="57">
        <v>418</v>
      </c>
      <c r="M40" s="58">
        <v>8.5</v>
      </c>
      <c r="N40" s="59">
        <v>0</v>
      </c>
      <c r="O40" s="58">
        <v>0</v>
      </c>
      <c r="P40" s="58">
        <v>0</v>
      </c>
      <c r="Q40" s="59">
        <v>0</v>
      </c>
      <c r="R40" s="57">
        <f t="shared" si="1"/>
        <v>426.5</v>
      </c>
      <c r="S40" s="57">
        <f t="shared" si="2"/>
        <v>426.5</v>
      </c>
    </row>
    <row r="41" spans="1:19" ht="12.75">
      <c r="A41" s="1" t="s">
        <v>40</v>
      </c>
      <c r="B41" s="2">
        <v>34858698.9</v>
      </c>
      <c r="C41" s="3">
        <v>175000</v>
      </c>
      <c r="F41" s="77">
        <v>964423.56</v>
      </c>
      <c r="G41" s="77">
        <v>440248.63</v>
      </c>
      <c r="H41" s="3">
        <f t="shared" si="0"/>
        <v>36438371.09</v>
      </c>
      <c r="K41" s="57">
        <v>4939</v>
      </c>
      <c r="L41" s="57">
        <v>4837.5</v>
      </c>
      <c r="M41" s="58">
        <v>101.5</v>
      </c>
      <c r="N41" s="59">
        <v>0</v>
      </c>
      <c r="O41" s="58">
        <v>0</v>
      </c>
      <c r="P41" s="58">
        <v>0</v>
      </c>
      <c r="Q41" s="59">
        <v>0</v>
      </c>
      <c r="R41" s="57">
        <f t="shared" si="1"/>
        <v>4939</v>
      </c>
      <c r="S41" s="57">
        <f t="shared" si="2"/>
        <v>4939</v>
      </c>
    </row>
    <row r="42" spans="1:19" ht="12.75">
      <c r="A42" s="1" t="s">
        <v>41</v>
      </c>
      <c r="B42" s="2">
        <v>597500569.5</v>
      </c>
      <c r="C42" s="3">
        <v>1967359</v>
      </c>
      <c r="D42" s="3">
        <v>6844.68</v>
      </c>
      <c r="E42" s="3">
        <v>5273090.6</v>
      </c>
      <c r="F42" s="77">
        <v>15343706</v>
      </c>
      <c r="G42" s="77">
        <v>6076419.64</v>
      </c>
      <c r="H42" s="3">
        <f t="shared" si="0"/>
        <v>615621808.2199999</v>
      </c>
      <c r="K42" s="57">
        <v>72172</v>
      </c>
      <c r="L42" s="57">
        <v>70061.5</v>
      </c>
      <c r="M42" s="58">
        <v>2014.5</v>
      </c>
      <c r="N42" s="59">
        <v>96</v>
      </c>
      <c r="O42" s="58">
        <v>0</v>
      </c>
      <c r="P42" s="58">
        <v>0</v>
      </c>
      <c r="Q42" s="59">
        <v>0</v>
      </c>
      <c r="R42" s="57">
        <f t="shared" si="1"/>
        <v>72172</v>
      </c>
      <c r="S42" s="57">
        <f t="shared" si="2"/>
        <v>72172</v>
      </c>
    </row>
    <row r="43" spans="1:19" ht="12.75">
      <c r="A43" s="1" t="s">
        <v>42</v>
      </c>
      <c r="B43" s="2">
        <v>2483500.3</v>
      </c>
      <c r="E43" s="3">
        <v>4543</v>
      </c>
      <c r="F43" s="77">
        <v>76196</v>
      </c>
      <c r="G43" s="77">
        <v>29257</v>
      </c>
      <c r="H43" s="3">
        <f t="shared" si="0"/>
        <v>2584410.3</v>
      </c>
      <c r="K43" s="57">
        <v>270</v>
      </c>
      <c r="L43" s="57">
        <v>264</v>
      </c>
      <c r="M43" s="58">
        <v>6</v>
      </c>
      <c r="N43" s="59">
        <v>0</v>
      </c>
      <c r="O43" s="58">
        <v>0</v>
      </c>
      <c r="P43" s="58">
        <v>0</v>
      </c>
      <c r="Q43" s="59">
        <v>0</v>
      </c>
      <c r="R43" s="57">
        <f t="shared" si="1"/>
        <v>270</v>
      </c>
      <c r="S43" s="57">
        <f t="shared" si="2"/>
        <v>270</v>
      </c>
    </row>
    <row r="44" spans="1:19" ht="12.75">
      <c r="A44" s="1" t="s">
        <v>43</v>
      </c>
      <c r="B44" s="2">
        <v>419355087.53</v>
      </c>
      <c r="E44" s="3">
        <v>929241.18</v>
      </c>
      <c r="F44" s="77">
        <v>11050587</v>
      </c>
      <c r="G44" s="77">
        <v>4243093</v>
      </c>
      <c r="H44" s="3">
        <f t="shared" si="0"/>
        <v>433719526.34999996</v>
      </c>
      <c r="K44" s="57">
        <v>57566</v>
      </c>
      <c r="L44" s="57">
        <v>54541</v>
      </c>
      <c r="M44" s="58">
        <v>116</v>
      </c>
      <c r="N44" s="59">
        <v>2909</v>
      </c>
      <c r="O44" s="58">
        <v>0</v>
      </c>
      <c r="P44" s="58">
        <v>0</v>
      </c>
      <c r="Q44" s="59">
        <v>0</v>
      </c>
      <c r="R44" s="57">
        <f t="shared" si="1"/>
        <v>57566</v>
      </c>
      <c r="S44" s="57">
        <f t="shared" si="2"/>
        <v>57566</v>
      </c>
    </row>
    <row r="45" spans="1:19" ht="12.75">
      <c r="A45" s="1" t="s">
        <v>44</v>
      </c>
      <c r="B45" s="2">
        <v>55781816.95</v>
      </c>
      <c r="C45" s="3">
        <v>40000</v>
      </c>
      <c r="D45" s="3">
        <v>-1048.6</v>
      </c>
      <c r="E45" s="3">
        <v>177900.03</v>
      </c>
      <c r="F45" s="77">
        <v>1209935.38</v>
      </c>
      <c r="G45" s="77">
        <v>464578.79</v>
      </c>
      <c r="H45" s="3">
        <f t="shared" si="0"/>
        <v>57317382.49</v>
      </c>
      <c r="K45" s="57">
        <v>5783.5</v>
      </c>
      <c r="L45" s="57">
        <v>5723.5</v>
      </c>
      <c r="M45" s="58">
        <v>60</v>
      </c>
      <c r="N45" s="59">
        <v>0</v>
      </c>
      <c r="O45" s="58">
        <v>0</v>
      </c>
      <c r="P45" s="58">
        <v>191.5</v>
      </c>
      <c r="Q45" s="59">
        <v>0</v>
      </c>
      <c r="R45" s="57">
        <f t="shared" si="1"/>
        <v>5975</v>
      </c>
      <c r="S45" s="57">
        <f t="shared" si="2"/>
        <v>5783.5</v>
      </c>
    </row>
    <row r="46" spans="1:19" ht="12.75">
      <c r="A46" s="1" t="s">
        <v>45</v>
      </c>
      <c r="B46" s="2">
        <v>17117867.76</v>
      </c>
      <c r="C46" s="3">
        <v>460000</v>
      </c>
      <c r="F46" s="77">
        <v>510656.47</v>
      </c>
      <c r="G46" s="77">
        <v>196077</v>
      </c>
      <c r="H46" s="3">
        <f t="shared" si="0"/>
        <v>18284601.23</v>
      </c>
      <c r="K46" s="57">
        <v>2428.5</v>
      </c>
      <c r="L46" s="57">
        <v>2418</v>
      </c>
      <c r="M46" s="58">
        <v>10.5</v>
      </c>
      <c r="N46" s="59">
        <v>0</v>
      </c>
      <c r="O46" s="58">
        <v>0</v>
      </c>
      <c r="P46" s="58">
        <v>0</v>
      </c>
      <c r="Q46" s="59">
        <v>0</v>
      </c>
      <c r="R46" s="57">
        <f t="shared" si="1"/>
        <v>2428.5</v>
      </c>
      <c r="S46" s="57">
        <f t="shared" si="2"/>
        <v>2428.5</v>
      </c>
    </row>
    <row r="47" spans="1:19" ht="12.75">
      <c r="A47" s="1" t="s">
        <v>46</v>
      </c>
      <c r="B47" s="2">
        <v>2900932.29</v>
      </c>
      <c r="C47" s="3">
        <v>44500</v>
      </c>
      <c r="E47" s="3">
        <v>1928.07</v>
      </c>
      <c r="F47" s="77">
        <v>89985</v>
      </c>
      <c r="G47" s="77">
        <v>34551</v>
      </c>
      <c r="H47" s="3">
        <f t="shared" si="0"/>
        <v>3068040.22</v>
      </c>
      <c r="K47" s="57">
        <v>337.5</v>
      </c>
      <c r="L47" s="57">
        <v>333</v>
      </c>
      <c r="M47" s="58">
        <v>4.5</v>
      </c>
      <c r="N47" s="59">
        <v>0</v>
      </c>
      <c r="O47" s="58">
        <v>0</v>
      </c>
      <c r="P47" s="58">
        <v>0</v>
      </c>
      <c r="Q47" s="59">
        <v>0</v>
      </c>
      <c r="R47" s="57">
        <f t="shared" si="1"/>
        <v>337.5</v>
      </c>
      <c r="S47" s="57">
        <f t="shared" si="2"/>
        <v>337.5</v>
      </c>
    </row>
    <row r="48" spans="1:19" ht="12.75">
      <c r="A48" s="1" t="s">
        <v>47</v>
      </c>
      <c r="B48" s="2">
        <v>2670979.67</v>
      </c>
      <c r="C48" s="3">
        <v>50749.47</v>
      </c>
      <c r="E48" s="3">
        <v>4079.08</v>
      </c>
      <c r="F48" s="77">
        <v>83980</v>
      </c>
      <c r="G48" s="77">
        <v>32246</v>
      </c>
      <c r="H48" s="3">
        <f t="shared" si="0"/>
        <v>2833876.06</v>
      </c>
      <c r="K48" s="57">
        <v>304</v>
      </c>
      <c r="L48" s="57">
        <v>295</v>
      </c>
      <c r="M48" s="58">
        <v>9</v>
      </c>
      <c r="N48" s="59">
        <v>0</v>
      </c>
      <c r="O48" s="58">
        <v>0</v>
      </c>
      <c r="P48" s="58">
        <v>0</v>
      </c>
      <c r="Q48" s="59">
        <v>0</v>
      </c>
      <c r="R48" s="57">
        <f t="shared" si="1"/>
        <v>304</v>
      </c>
      <c r="S48" s="57">
        <f t="shared" si="2"/>
        <v>304</v>
      </c>
    </row>
    <row r="49" spans="1:19" ht="12.75">
      <c r="A49" s="1" t="s">
        <v>48</v>
      </c>
      <c r="B49" s="2">
        <v>2153113.07</v>
      </c>
      <c r="F49" s="77">
        <v>71728</v>
      </c>
      <c r="G49" s="77">
        <v>27541</v>
      </c>
      <c r="H49" s="3">
        <f t="shared" si="0"/>
        <v>2252382.07</v>
      </c>
      <c r="K49" s="57">
        <v>210.5</v>
      </c>
      <c r="L49" s="57">
        <v>206.5</v>
      </c>
      <c r="M49" s="58">
        <v>4</v>
      </c>
      <c r="N49" s="59">
        <v>0</v>
      </c>
      <c r="O49" s="58">
        <v>0</v>
      </c>
      <c r="P49" s="58">
        <v>0</v>
      </c>
      <c r="Q49" s="59">
        <v>0</v>
      </c>
      <c r="R49" s="57">
        <f t="shared" si="1"/>
        <v>210.5</v>
      </c>
      <c r="S49" s="57">
        <f t="shared" si="2"/>
        <v>210.5</v>
      </c>
    </row>
    <row r="50" spans="1:19" ht="12.75">
      <c r="A50" s="1" t="s">
        <v>49</v>
      </c>
      <c r="B50" s="2">
        <v>712794.68</v>
      </c>
      <c r="C50" s="3">
        <v>25860.190000000002</v>
      </c>
      <c r="F50" s="77">
        <v>21488</v>
      </c>
      <c r="G50" s="77">
        <v>8251</v>
      </c>
      <c r="H50" s="3">
        <f t="shared" si="0"/>
        <v>768393.8700000001</v>
      </c>
      <c r="K50" s="57">
        <v>32</v>
      </c>
      <c r="L50" s="57">
        <v>32</v>
      </c>
      <c r="M50" s="58">
        <v>0</v>
      </c>
      <c r="N50" s="59">
        <v>0</v>
      </c>
      <c r="O50" s="58">
        <v>0</v>
      </c>
      <c r="P50" s="58">
        <v>0</v>
      </c>
      <c r="Q50" s="59">
        <v>0</v>
      </c>
      <c r="R50" s="57">
        <f t="shared" si="1"/>
        <v>32</v>
      </c>
      <c r="S50" s="57">
        <f t="shared" si="2"/>
        <v>32</v>
      </c>
    </row>
    <row r="51" spans="1:19" ht="12.75">
      <c r="A51" s="1" t="s">
        <v>50</v>
      </c>
      <c r="B51" s="2">
        <v>4559876.3</v>
      </c>
      <c r="F51" s="77">
        <v>133471.11</v>
      </c>
      <c r="G51" s="77">
        <v>0</v>
      </c>
      <c r="H51" s="3">
        <f t="shared" si="0"/>
        <v>4693347.41</v>
      </c>
      <c r="K51" s="57">
        <v>584.5</v>
      </c>
      <c r="L51" s="57">
        <v>573.5</v>
      </c>
      <c r="M51" s="58">
        <v>11</v>
      </c>
      <c r="N51" s="59">
        <v>0</v>
      </c>
      <c r="O51" s="58">
        <v>0</v>
      </c>
      <c r="P51" s="58">
        <v>0</v>
      </c>
      <c r="Q51" s="59">
        <v>0</v>
      </c>
      <c r="R51" s="57">
        <f t="shared" si="1"/>
        <v>584.5</v>
      </c>
      <c r="S51" s="57">
        <f t="shared" si="2"/>
        <v>584.5</v>
      </c>
    </row>
    <row r="52" spans="1:19" ht="12.75">
      <c r="A52" s="1" t="s">
        <v>51</v>
      </c>
      <c r="B52" s="2">
        <v>80046398.44</v>
      </c>
      <c r="C52" s="3">
        <v>42610</v>
      </c>
      <c r="D52" s="3">
        <v>5658.32</v>
      </c>
      <c r="E52" s="3">
        <v>861504.43</v>
      </c>
      <c r="F52" s="77">
        <v>2091817</v>
      </c>
      <c r="G52" s="77">
        <v>803195</v>
      </c>
      <c r="H52" s="3">
        <f t="shared" si="0"/>
        <v>82128174.32999998</v>
      </c>
      <c r="K52" s="57">
        <v>10248.5</v>
      </c>
      <c r="L52" s="57">
        <v>10066.5</v>
      </c>
      <c r="M52" s="58">
        <v>182</v>
      </c>
      <c r="N52" s="59">
        <v>0</v>
      </c>
      <c r="O52" s="58">
        <v>0</v>
      </c>
      <c r="P52" s="58">
        <v>0</v>
      </c>
      <c r="Q52" s="59">
        <v>0</v>
      </c>
      <c r="R52" s="57">
        <f t="shared" si="1"/>
        <v>10248.5</v>
      </c>
      <c r="S52" s="57">
        <f t="shared" si="2"/>
        <v>10248.5</v>
      </c>
    </row>
    <row r="53" spans="1:19" ht="12.75">
      <c r="A53" s="1" t="s">
        <v>52</v>
      </c>
      <c r="B53" s="2">
        <v>57740304.91</v>
      </c>
      <c r="E53" s="3">
        <v>101623</v>
      </c>
      <c r="F53" s="77">
        <v>1574390.83</v>
      </c>
      <c r="G53" s="77">
        <v>604518.15</v>
      </c>
      <c r="H53" s="3">
        <f t="shared" si="0"/>
        <v>59817590.88999999</v>
      </c>
      <c r="K53" s="57">
        <v>8299.5</v>
      </c>
      <c r="L53" s="57">
        <v>8239.5</v>
      </c>
      <c r="M53" s="58">
        <v>60</v>
      </c>
      <c r="N53" s="59">
        <v>0</v>
      </c>
      <c r="O53" s="58">
        <v>0</v>
      </c>
      <c r="P53" s="58">
        <v>0</v>
      </c>
      <c r="Q53" s="59">
        <v>0</v>
      </c>
      <c r="R53" s="57">
        <f t="shared" si="1"/>
        <v>8299.5</v>
      </c>
      <c r="S53" s="57">
        <f t="shared" si="2"/>
        <v>8299.5</v>
      </c>
    </row>
    <row r="54" spans="1:19" ht="12.75">
      <c r="A54" s="1" t="s">
        <v>53</v>
      </c>
      <c r="B54" s="2">
        <v>51852531.19</v>
      </c>
      <c r="C54" s="3">
        <v>5000</v>
      </c>
      <c r="D54" s="3">
        <v>1135.04</v>
      </c>
      <c r="E54" s="3">
        <v>240764</v>
      </c>
      <c r="F54" s="77">
        <v>1333291.33</v>
      </c>
      <c r="G54" s="77">
        <v>511944</v>
      </c>
      <c r="H54" s="3">
        <f t="shared" si="0"/>
        <v>53463137.559999995</v>
      </c>
      <c r="K54" s="57">
        <v>7019</v>
      </c>
      <c r="L54" s="57">
        <v>6959</v>
      </c>
      <c r="M54" s="58">
        <v>60</v>
      </c>
      <c r="N54" s="59">
        <v>0</v>
      </c>
      <c r="O54" s="58">
        <v>0</v>
      </c>
      <c r="P54" s="58">
        <v>0</v>
      </c>
      <c r="Q54" s="59">
        <v>0</v>
      </c>
      <c r="R54" s="57">
        <f t="shared" si="1"/>
        <v>7019</v>
      </c>
      <c r="S54" s="57">
        <f t="shared" si="2"/>
        <v>7019</v>
      </c>
    </row>
    <row r="55" spans="1:19" ht="12.75">
      <c r="A55" s="1" t="s">
        <v>54</v>
      </c>
      <c r="B55" s="2">
        <v>217545529.38</v>
      </c>
      <c r="E55" s="3">
        <v>1188310.5</v>
      </c>
      <c r="F55" s="77">
        <v>5485896</v>
      </c>
      <c r="G55" s="77">
        <v>2106419.21</v>
      </c>
      <c r="H55" s="3">
        <f t="shared" si="0"/>
        <v>223949534.09</v>
      </c>
      <c r="K55" s="57">
        <v>27710</v>
      </c>
      <c r="L55" s="57">
        <v>27238</v>
      </c>
      <c r="M55" s="58">
        <v>416</v>
      </c>
      <c r="N55" s="59">
        <v>56</v>
      </c>
      <c r="O55" s="58">
        <v>0</v>
      </c>
      <c r="P55" s="58">
        <v>1767</v>
      </c>
      <c r="Q55" s="59">
        <v>0</v>
      </c>
      <c r="R55" s="57">
        <f t="shared" si="1"/>
        <v>29477</v>
      </c>
      <c r="S55" s="57">
        <f t="shared" si="2"/>
        <v>27710</v>
      </c>
    </row>
    <row r="56" spans="1:19" ht="12.75">
      <c r="A56" s="1" t="s">
        <v>55</v>
      </c>
      <c r="B56" s="2">
        <v>30882810.05</v>
      </c>
      <c r="C56" s="3">
        <v>60606.99</v>
      </c>
      <c r="F56" s="77">
        <v>836510</v>
      </c>
      <c r="G56" s="77">
        <v>321195</v>
      </c>
      <c r="H56" s="3">
        <f t="shared" si="0"/>
        <v>32101122.04</v>
      </c>
      <c r="K56" s="57">
        <v>4302.5</v>
      </c>
      <c r="L56" s="57">
        <v>4302.5</v>
      </c>
      <c r="M56" s="58">
        <v>0</v>
      </c>
      <c r="N56" s="59">
        <v>0</v>
      </c>
      <c r="O56" s="58">
        <v>0</v>
      </c>
      <c r="P56" s="58">
        <v>0</v>
      </c>
      <c r="Q56" s="59">
        <v>0</v>
      </c>
      <c r="R56" s="57">
        <f t="shared" si="1"/>
        <v>4302.5</v>
      </c>
      <c r="S56" s="57">
        <f t="shared" si="2"/>
        <v>4302.5</v>
      </c>
    </row>
    <row r="57" spans="1:19" ht="12.75">
      <c r="A57" s="1" t="s">
        <v>56</v>
      </c>
      <c r="B57" s="2">
        <v>10022625.36</v>
      </c>
      <c r="C57" s="3">
        <v>409500</v>
      </c>
      <c r="F57" s="77">
        <v>269653</v>
      </c>
      <c r="G57" s="77">
        <v>103539</v>
      </c>
      <c r="H57" s="3">
        <f t="shared" si="0"/>
        <v>10805317.36</v>
      </c>
      <c r="K57" s="57">
        <v>1336</v>
      </c>
      <c r="L57" s="57">
        <v>1336</v>
      </c>
      <c r="M57" s="58">
        <v>0</v>
      </c>
      <c r="N57" s="59">
        <v>0</v>
      </c>
      <c r="O57" s="58">
        <v>0</v>
      </c>
      <c r="P57" s="58">
        <v>0</v>
      </c>
      <c r="Q57" s="59">
        <v>0</v>
      </c>
      <c r="R57" s="57">
        <f t="shared" si="1"/>
        <v>1336</v>
      </c>
      <c r="S57" s="57">
        <f t="shared" si="2"/>
        <v>1336</v>
      </c>
    </row>
    <row r="58" spans="1:19" ht="12.75">
      <c r="A58" s="1" t="s">
        <v>57</v>
      </c>
      <c r="B58" s="2">
        <v>158737212.97</v>
      </c>
      <c r="C58" s="3">
        <v>-175000</v>
      </c>
      <c r="D58" s="3">
        <v>113139.87</v>
      </c>
      <c r="F58" s="77">
        <v>4123633</v>
      </c>
      <c r="G58" s="77">
        <v>1583351</v>
      </c>
      <c r="H58" s="3">
        <f t="shared" si="0"/>
        <v>164382336.84</v>
      </c>
      <c r="K58" s="57">
        <v>21765.5</v>
      </c>
      <c r="L58" s="57">
        <v>21691.5</v>
      </c>
      <c r="M58" s="58">
        <v>40.5</v>
      </c>
      <c r="N58" s="59">
        <v>33.5</v>
      </c>
      <c r="O58" s="58">
        <v>0</v>
      </c>
      <c r="P58" s="58">
        <v>0</v>
      </c>
      <c r="Q58" s="59">
        <v>0</v>
      </c>
      <c r="R58" s="57">
        <f t="shared" si="1"/>
        <v>21765.5</v>
      </c>
      <c r="S58" s="57">
        <f t="shared" si="2"/>
        <v>21765.5</v>
      </c>
    </row>
    <row r="59" spans="1:19" ht="12.75">
      <c r="A59" s="1" t="s">
        <v>58</v>
      </c>
      <c r="B59" s="2">
        <v>5847057.33</v>
      </c>
      <c r="E59" s="3">
        <v>21902.31</v>
      </c>
      <c r="F59" s="77">
        <v>199788.8</v>
      </c>
      <c r="G59" s="77">
        <v>76713</v>
      </c>
      <c r="H59" s="3">
        <f t="shared" si="0"/>
        <v>6101656.82</v>
      </c>
      <c r="K59" s="57">
        <v>928.5</v>
      </c>
      <c r="L59" s="57">
        <v>897</v>
      </c>
      <c r="M59" s="58">
        <v>31.5</v>
      </c>
      <c r="N59" s="59">
        <v>0</v>
      </c>
      <c r="O59" s="58">
        <v>0</v>
      </c>
      <c r="P59" s="58">
        <v>0</v>
      </c>
      <c r="Q59" s="59">
        <v>0</v>
      </c>
      <c r="R59" s="57">
        <f t="shared" si="1"/>
        <v>928.5</v>
      </c>
      <c r="S59" s="57">
        <f t="shared" si="2"/>
        <v>928.5</v>
      </c>
    </row>
    <row r="60" spans="1:19" ht="12.75">
      <c r="A60" s="1" t="s">
        <v>59</v>
      </c>
      <c r="B60" s="2">
        <v>4481755.34</v>
      </c>
      <c r="F60" s="77">
        <v>143105</v>
      </c>
      <c r="G60" s="77">
        <v>54948</v>
      </c>
      <c r="H60" s="3">
        <f t="shared" si="0"/>
        <v>4679808.34</v>
      </c>
      <c r="K60" s="57">
        <v>661</v>
      </c>
      <c r="L60" s="57">
        <v>652</v>
      </c>
      <c r="M60" s="58">
        <v>9</v>
      </c>
      <c r="N60" s="59">
        <v>0</v>
      </c>
      <c r="O60" s="58">
        <v>0</v>
      </c>
      <c r="P60" s="58">
        <v>0</v>
      </c>
      <c r="Q60" s="59">
        <v>0</v>
      </c>
      <c r="R60" s="57">
        <f t="shared" si="1"/>
        <v>661</v>
      </c>
      <c r="S60" s="57">
        <f t="shared" si="2"/>
        <v>661</v>
      </c>
    </row>
    <row r="61" spans="1:19" ht="12.75">
      <c r="A61" s="1" t="s">
        <v>60</v>
      </c>
      <c r="B61" s="2">
        <v>2265227.48</v>
      </c>
      <c r="C61" s="3">
        <v>40102.25</v>
      </c>
      <c r="F61" s="77">
        <v>76115</v>
      </c>
      <c r="G61" s="77">
        <v>29226</v>
      </c>
      <c r="H61" s="3">
        <f t="shared" si="0"/>
        <v>2410670.73</v>
      </c>
      <c r="K61" s="57">
        <v>210.5</v>
      </c>
      <c r="L61" s="57">
        <v>204.5</v>
      </c>
      <c r="M61" s="58">
        <v>6</v>
      </c>
      <c r="N61" s="59">
        <v>0</v>
      </c>
      <c r="O61" s="58">
        <v>0</v>
      </c>
      <c r="P61" s="58">
        <v>0</v>
      </c>
      <c r="Q61" s="59">
        <v>0</v>
      </c>
      <c r="R61" s="57">
        <f t="shared" si="1"/>
        <v>210.5</v>
      </c>
      <c r="S61" s="57">
        <f t="shared" si="2"/>
        <v>210.5</v>
      </c>
    </row>
    <row r="62" spans="1:19" ht="12.75">
      <c r="A62" s="1" t="s">
        <v>61</v>
      </c>
      <c r="B62" s="2">
        <v>40526314.36</v>
      </c>
      <c r="C62" s="3">
        <v>142300</v>
      </c>
      <c r="D62" s="3">
        <v>11945.28</v>
      </c>
      <c r="F62" s="77">
        <v>1061745.69</v>
      </c>
      <c r="G62" s="77">
        <v>407678.36</v>
      </c>
      <c r="H62" s="3">
        <f t="shared" si="0"/>
        <v>42149983.69</v>
      </c>
      <c r="K62" s="57">
        <v>5591</v>
      </c>
      <c r="L62" s="57">
        <v>5571</v>
      </c>
      <c r="M62" s="58">
        <v>20</v>
      </c>
      <c r="N62" s="59">
        <v>0</v>
      </c>
      <c r="O62" s="58">
        <v>0</v>
      </c>
      <c r="P62" s="58">
        <v>0</v>
      </c>
      <c r="Q62" s="59">
        <v>0</v>
      </c>
      <c r="R62" s="57">
        <f t="shared" si="1"/>
        <v>5591</v>
      </c>
      <c r="S62" s="57">
        <f t="shared" si="2"/>
        <v>5591</v>
      </c>
    </row>
    <row r="63" spans="1:19" ht="12.75">
      <c r="A63" s="1" t="s">
        <v>62</v>
      </c>
      <c r="B63" s="2">
        <v>92407546.11</v>
      </c>
      <c r="E63" s="3">
        <v>19855.600000000002</v>
      </c>
      <c r="F63" s="77">
        <v>2642881.91</v>
      </c>
      <c r="G63" s="77">
        <v>1014787.02</v>
      </c>
      <c r="H63" s="3">
        <f t="shared" si="0"/>
        <v>96045359.44</v>
      </c>
      <c r="K63" s="57">
        <v>13936</v>
      </c>
      <c r="L63" s="57">
        <v>13873.5</v>
      </c>
      <c r="M63" s="58">
        <v>62.5</v>
      </c>
      <c r="N63" s="59">
        <v>0</v>
      </c>
      <c r="O63" s="58">
        <v>0</v>
      </c>
      <c r="P63" s="58">
        <v>0</v>
      </c>
      <c r="Q63" s="59">
        <v>0</v>
      </c>
      <c r="R63" s="57">
        <f t="shared" si="1"/>
        <v>13936</v>
      </c>
      <c r="S63" s="57">
        <f t="shared" si="2"/>
        <v>13936</v>
      </c>
    </row>
    <row r="64" spans="1:19" ht="12.75">
      <c r="A64" s="1" t="s">
        <v>63</v>
      </c>
      <c r="B64" s="2">
        <v>2008347.48</v>
      </c>
      <c r="C64" s="3">
        <v>19850</v>
      </c>
      <c r="F64" s="77">
        <v>66543</v>
      </c>
      <c r="G64" s="77">
        <v>25551</v>
      </c>
      <c r="H64" s="3">
        <f t="shared" si="0"/>
        <v>2120291.48</v>
      </c>
      <c r="K64" s="57">
        <v>203</v>
      </c>
      <c r="L64" s="57">
        <v>181.5</v>
      </c>
      <c r="M64" s="58">
        <v>2.5</v>
      </c>
      <c r="N64" s="59">
        <v>19</v>
      </c>
      <c r="O64" s="58">
        <v>0</v>
      </c>
      <c r="P64" s="58">
        <v>0</v>
      </c>
      <c r="Q64" s="59">
        <v>0</v>
      </c>
      <c r="R64" s="57">
        <f t="shared" si="1"/>
        <v>203</v>
      </c>
      <c r="S64" s="57">
        <f t="shared" si="2"/>
        <v>203</v>
      </c>
    </row>
    <row r="65" spans="1:19" ht="12.75">
      <c r="A65" s="1" t="s">
        <v>64</v>
      </c>
      <c r="B65" s="2">
        <v>2758381.17</v>
      </c>
      <c r="C65" s="3">
        <v>50500</v>
      </c>
      <c r="D65" s="3">
        <v>0</v>
      </c>
      <c r="E65" s="3">
        <v>5024</v>
      </c>
      <c r="F65" s="77">
        <v>84323</v>
      </c>
      <c r="G65" s="77">
        <v>32378</v>
      </c>
      <c r="H65" s="3">
        <f t="shared" si="0"/>
        <v>2920558.17</v>
      </c>
      <c r="K65" s="57">
        <v>300.5</v>
      </c>
      <c r="L65" s="57">
        <v>293.5</v>
      </c>
      <c r="M65" s="58">
        <v>7</v>
      </c>
      <c r="N65" s="59">
        <v>0</v>
      </c>
      <c r="O65" s="58">
        <v>0</v>
      </c>
      <c r="P65" s="58">
        <v>0</v>
      </c>
      <c r="Q65" s="59">
        <v>0</v>
      </c>
      <c r="R65" s="57">
        <f t="shared" si="1"/>
        <v>300.5</v>
      </c>
      <c r="S65" s="57">
        <f t="shared" si="2"/>
        <v>300.5</v>
      </c>
    </row>
    <row r="66" spans="1:19" ht="12.75">
      <c r="A66" s="1" t="s">
        <v>65</v>
      </c>
      <c r="B66" s="2">
        <v>24416754.74</v>
      </c>
      <c r="C66" s="3">
        <v>452220.13</v>
      </c>
      <c r="E66" s="3">
        <v>28436</v>
      </c>
      <c r="F66" s="77">
        <v>716799</v>
      </c>
      <c r="G66" s="77">
        <v>275229</v>
      </c>
      <c r="H66" s="3">
        <f t="shared" si="0"/>
        <v>25832566.869999997</v>
      </c>
      <c r="K66" s="57">
        <v>3699.5</v>
      </c>
      <c r="L66" s="57">
        <v>3605</v>
      </c>
      <c r="M66" s="58">
        <v>94.5</v>
      </c>
      <c r="N66" s="59">
        <v>0</v>
      </c>
      <c r="O66" s="58">
        <v>0</v>
      </c>
      <c r="P66" s="58">
        <v>0</v>
      </c>
      <c r="Q66" s="59">
        <v>0</v>
      </c>
      <c r="R66" s="57">
        <f t="shared" si="1"/>
        <v>3699.5</v>
      </c>
      <c r="S66" s="57">
        <f t="shared" si="2"/>
        <v>3699.5</v>
      </c>
    </row>
    <row r="67" spans="1:19" ht="12.75">
      <c r="A67" s="1" t="s">
        <v>66</v>
      </c>
      <c r="B67" s="2">
        <v>10710314.93</v>
      </c>
      <c r="C67" s="3">
        <v>133236.6</v>
      </c>
      <c r="F67" s="77">
        <v>318155</v>
      </c>
      <c r="G67" s="77">
        <v>122162</v>
      </c>
      <c r="H67" s="3">
        <f t="shared" si="0"/>
        <v>11283868.53</v>
      </c>
      <c r="K67" s="57">
        <v>1599.5</v>
      </c>
      <c r="L67" s="57">
        <v>1569</v>
      </c>
      <c r="M67" s="58">
        <v>30.5</v>
      </c>
      <c r="N67" s="59">
        <v>0</v>
      </c>
      <c r="O67" s="58">
        <v>0</v>
      </c>
      <c r="P67" s="58">
        <v>0</v>
      </c>
      <c r="Q67" s="59">
        <v>0</v>
      </c>
      <c r="R67" s="57">
        <f t="shared" si="1"/>
        <v>1599.5</v>
      </c>
      <c r="S67" s="57">
        <f t="shared" si="2"/>
        <v>1599.5</v>
      </c>
    </row>
    <row r="68" spans="1:19" ht="12.75">
      <c r="A68" s="1" t="s">
        <v>67</v>
      </c>
      <c r="B68" s="2">
        <v>2314474.32</v>
      </c>
      <c r="C68" s="3">
        <v>84715</v>
      </c>
      <c r="F68" s="77">
        <v>66921</v>
      </c>
      <c r="G68" s="77">
        <v>25696</v>
      </c>
      <c r="H68" s="3">
        <f aca="true" t="shared" si="3" ref="H68:H131">B68+C68+D68-E68+F68+G68</f>
        <v>2491806.32</v>
      </c>
      <c r="K68" s="57">
        <v>204.5</v>
      </c>
      <c r="L68" s="57">
        <v>199</v>
      </c>
      <c r="M68" s="58">
        <v>5.5</v>
      </c>
      <c r="N68" s="59">
        <v>0</v>
      </c>
      <c r="O68" s="58">
        <v>0</v>
      </c>
      <c r="P68" s="58">
        <v>0</v>
      </c>
      <c r="Q68" s="59">
        <v>0</v>
      </c>
      <c r="R68" s="57">
        <f aca="true" t="shared" si="4" ref="R68:R131">SUM(L68:Q68)</f>
        <v>204.5</v>
      </c>
      <c r="S68" s="57">
        <f aca="true" t="shared" si="5" ref="S68:S131">SUM(L68:N68)</f>
        <v>204.5</v>
      </c>
    </row>
    <row r="69" spans="1:19" ht="12.75">
      <c r="A69" s="1" t="s">
        <v>68</v>
      </c>
      <c r="B69" s="2">
        <v>40540556.3</v>
      </c>
      <c r="F69" s="77">
        <v>1054552.44</v>
      </c>
      <c r="G69" s="77">
        <v>404916.42</v>
      </c>
      <c r="H69" s="3">
        <f t="shared" si="3"/>
        <v>42000025.16</v>
      </c>
      <c r="K69" s="57">
        <v>5020</v>
      </c>
      <c r="L69" s="57">
        <v>4948.5</v>
      </c>
      <c r="M69" s="58">
        <v>71.5</v>
      </c>
      <c r="N69" s="59">
        <v>0</v>
      </c>
      <c r="O69" s="58">
        <v>0</v>
      </c>
      <c r="P69" s="58">
        <v>186.5</v>
      </c>
      <c r="Q69" s="59">
        <v>0</v>
      </c>
      <c r="R69" s="57">
        <f t="shared" si="4"/>
        <v>5206.5</v>
      </c>
      <c r="S69" s="57">
        <f t="shared" si="5"/>
        <v>5020</v>
      </c>
    </row>
    <row r="70" spans="1:19" ht="12.75">
      <c r="A70" s="1" t="s">
        <v>69</v>
      </c>
      <c r="B70" s="2">
        <v>35050281.34</v>
      </c>
      <c r="C70" s="3">
        <v>192353</v>
      </c>
      <c r="F70" s="77">
        <v>922763.84</v>
      </c>
      <c r="G70" s="77">
        <v>354313.92</v>
      </c>
      <c r="H70" s="3">
        <f t="shared" si="3"/>
        <v>36519712.10000001</v>
      </c>
      <c r="K70" s="57">
        <v>4773.5</v>
      </c>
      <c r="L70" s="57">
        <v>4416</v>
      </c>
      <c r="M70" s="58">
        <v>50.5</v>
      </c>
      <c r="N70" s="59">
        <v>307</v>
      </c>
      <c r="O70" s="58">
        <v>0</v>
      </c>
      <c r="P70" s="58">
        <v>0</v>
      </c>
      <c r="Q70" s="59">
        <v>0</v>
      </c>
      <c r="R70" s="57">
        <f t="shared" si="4"/>
        <v>4773.5</v>
      </c>
      <c r="S70" s="57">
        <f t="shared" si="5"/>
        <v>4773.5</v>
      </c>
    </row>
    <row r="71" spans="1:19" ht="12.75">
      <c r="A71" s="1" t="s">
        <v>70</v>
      </c>
      <c r="B71" s="2">
        <v>9099838.46</v>
      </c>
      <c r="C71" s="3">
        <v>54333.4</v>
      </c>
      <c r="F71" s="77">
        <v>241649</v>
      </c>
      <c r="G71" s="77">
        <v>92785.97</v>
      </c>
      <c r="H71" s="3">
        <f t="shared" si="3"/>
        <v>9488606.830000002</v>
      </c>
      <c r="K71" s="57">
        <v>1028</v>
      </c>
      <c r="L71" s="57">
        <v>993</v>
      </c>
      <c r="M71" s="58">
        <v>35</v>
      </c>
      <c r="N71" s="59">
        <v>0</v>
      </c>
      <c r="O71" s="58">
        <v>0</v>
      </c>
      <c r="P71" s="58">
        <v>0</v>
      </c>
      <c r="Q71" s="59">
        <v>0</v>
      </c>
      <c r="R71" s="57">
        <f t="shared" si="4"/>
        <v>1028</v>
      </c>
      <c r="S71" s="57">
        <f t="shared" si="5"/>
        <v>1028</v>
      </c>
    </row>
    <row r="72" spans="1:19" ht="12.75">
      <c r="A72" s="1" t="s">
        <v>71</v>
      </c>
      <c r="B72" s="2">
        <v>3941490.12</v>
      </c>
      <c r="C72" s="3">
        <v>23628.45</v>
      </c>
      <c r="F72" s="77">
        <v>88839</v>
      </c>
      <c r="G72" s="77">
        <v>34112</v>
      </c>
      <c r="H72" s="3">
        <f t="shared" si="3"/>
        <v>4088069.5700000003</v>
      </c>
      <c r="K72" s="57">
        <v>329.5</v>
      </c>
      <c r="L72" s="57">
        <v>326</v>
      </c>
      <c r="M72" s="58">
        <v>3.5</v>
      </c>
      <c r="N72" s="59">
        <v>0</v>
      </c>
      <c r="O72" s="58">
        <v>0</v>
      </c>
      <c r="P72" s="58">
        <v>0</v>
      </c>
      <c r="Q72" s="59">
        <v>0</v>
      </c>
      <c r="R72" s="57">
        <f t="shared" si="4"/>
        <v>329.5</v>
      </c>
      <c r="S72" s="57">
        <f t="shared" si="5"/>
        <v>329.5</v>
      </c>
    </row>
    <row r="73" spans="1:19" ht="12.75">
      <c r="A73" s="1" t="s">
        <v>72</v>
      </c>
      <c r="B73" s="2">
        <v>3980960.51</v>
      </c>
      <c r="C73" s="3">
        <v>22197.5</v>
      </c>
      <c r="F73" s="77">
        <v>0</v>
      </c>
      <c r="G73" s="77">
        <v>0</v>
      </c>
      <c r="H73" s="3">
        <f t="shared" si="3"/>
        <v>4003158.01</v>
      </c>
      <c r="K73" s="57">
        <v>426</v>
      </c>
      <c r="L73" s="57">
        <v>416</v>
      </c>
      <c r="M73" s="58">
        <v>10</v>
      </c>
      <c r="N73" s="59">
        <v>0</v>
      </c>
      <c r="O73" s="58">
        <v>0</v>
      </c>
      <c r="P73" s="58">
        <v>0</v>
      </c>
      <c r="Q73" s="59">
        <v>0</v>
      </c>
      <c r="R73" s="57">
        <f t="shared" si="4"/>
        <v>426</v>
      </c>
      <c r="S73" s="57">
        <f t="shared" si="5"/>
        <v>426</v>
      </c>
    </row>
    <row r="74" spans="1:19" ht="12.75">
      <c r="A74" s="1" t="s">
        <v>73</v>
      </c>
      <c r="B74" s="2">
        <v>10864602.52</v>
      </c>
      <c r="C74" s="3">
        <v>364684.5</v>
      </c>
      <c r="F74" s="77">
        <v>195991</v>
      </c>
      <c r="G74" s="77">
        <v>75255</v>
      </c>
      <c r="H74" s="3">
        <f t="shared" si="3"/>
        <v>11500533.02</v>
      </c>
      <c r="K74" s="57">
        <v>1239.5</v>
      </c>
      <c r="L74" s="57">
        <v>1224.5</v>
      </c>
      <c r="M74" s="58">
        <v>15</v>
      </c>
      <c r="N74" s="59">
        <v>0</v>
      </c>
      <c r="O74" s="58">
        <v>0</v>
      </c>
      <c r="P74" s="58">
        <v>0</v>
      </c>
      <c r="Q74" s="59">
        <v>0</v>
      </c>
      <c r="R74" s="57">
        <f t="shared" si="4"/>
        <v>1239.5</v>
      </c>
      <c r="S74" s="57">
        <f t="shared" si="5"/>
        <v>1239.5</v>
      </c>
    </row>
    <row r="75" spans="1:19" ht="12.75">
      <c r="A75" s="1" t="s">
        <v>74</v>
      </c>
      <c r="B75" s="2">
        <v>13210345.83</v>
      </c>
      <c r="C75" s="3">
        <v>132552.96</v>
      </c>
      <c r="E75" s="3">
        <v>9573.52</v>
      </c>
      <c r="F75" s="77">
        <v>0</v>
      </c>
      <c r="G75" s="77">
        <v>0</v>
      </c>
      <c r="H75" s="3">
        <f t="shared" si="3"/>
        <v>13333325.270000001</v>
      </c>
      <c r="K75" s="57">
        <v>1718.5</v>
      </c>
      <c r="L75" s="57">
        <v>1695</v>
      </c>
      <c r="M75" s="58">
        <v>23.5</v>
      </c>
      <c r="N75" s="59">
        <v>0</v>
      </c>
      <c r="O75" s="58">
        <v>0</v>
      </c>
      <c r="P75" s="58">
        <v>0</v>
      </c>
      <c r="Q75" s="59">
        <v>0</v>
      </c>
      <c r="R75" s="57">
        <f t="shared" si="4"/>
        <v>1718.5</v>
      </c>
      <c r="S75" s="57">
        <f t="shared" si="5"/>
        <v>1718.5</v>
      </c>
    </row>
    <row r="76" spans="1:19" ht="12.75">
      <c r="A76" s="1" t="s">
        <v>75</v>
      </c>
      <c r="B76" s="2">
        <v>1210165.5</v>
      </c>
      <c r="D76" s="3">
        <v>8097.67</v>
      </c>
      <c r="F76" s="77">
        <v>17609</v>
      </c>
      <c r="G76" s="77">
        <v>13126</v>
      </c>
      <c r="H76" s="3">
        <f t="shared" si="3"/>
        <v>1248998.17</v>
      </c>
      <c r="K76" s="57">
        <v>80.5</v>
      </c>
      <c r="L76" s="57">
        <v>77</v>
      </c>
      <c r="M76" s="58">
        <v>3.5</v>
      </c>
      <c r="N76" s="59">
        <v>0</v>
      </c>
      <c r="O76" s="58">
        <v>0</v>
      </c>
      <c r="P76" s="58">
        <v>0</v>
      </c>
      <c r="Q76" s="59">
        <v>0</v>
      </c>
      <c r="R76" s="57">
        <f t="shared" si="4"/>
        <v>80.5</v>
      </c>
      <c r="S76" s="57">
        <f t="shared" si="5"/>
        <v>80.5</v>
      </c>
    </row>
    <row r="77" spans="1:19" ht="12.75">
      <c r="A77" s="1" t="s">
        <v>76</v>
      </c>
      <c r="B77" s="2">
        <v>4142381.54</v>
      </c>
      <c r="C77" s="3">
        <v>122245.69</v>
      </c>
      <c r="E77" s="3">
        <v>5489.150000000001</v>
      </c>
      <c r="F77" s="77">
        <v>125743.05</v>
      </c>
      <c r="G77" s="77">
        <v>48281.55</v>
      </c>
      <c r="H77" s="3">
        <f t="shared" si="3"/>
        <v>4433162.68</v>
      </c>
      <c r="K77" s="57">
        <v>538.5</v>
      </c>
      <c r="L77" s="57">
        <v>523.5</v>
      </c>
      <c r="M77" s="58">
        <v>15</v>
      </c>
      <c r="N77" s="59">
        <v>0</v>
      </c>
      <c r="O77" s="58">
        <v>0</v>
      </c>
      <c r="P77" s="58">
        <v>0</v>
      </c>
      <c r="Q77" s="59">
        <v>0</v>
      </c>
      <c r="R77" s="57">
        <f t="shared" si="4"/>
        <v>538.5</v>
      </c>
      <c r="S77" s="57">
        <f t="shared" si="5"/>
        <v>538.5</v>
      </c>
    </row>
    <row r="78" spans="1:19" ht="12.75">
      <c r="A78" s="1" t="s">
        <v>77</v>
      </c>
      <c r="B78" s="2">
        <v>2319467.92</v>
      </c>
      <c r="C78" s="3">
        <v>70000</v>
      </c>
      <c r="F78" s="77">
        <v>67384</v>
      </c>
      <c r="G78" s="77">
        <v>25875</v>
      </c>
      <c r="H78" s="3">
        <f t="shared" si="3"/>
        <v>2482726.92</v>
      </c>
      <c r="K78" s="57">
        <v>208.5</v>
      </c>
      <c r="L78" s="57">
        <v>206</v>
      </c>
      <c r="M78" s="58">
        <v>2.5</v>
      </c>
      <c r="N78" s="59">
        <v>0</v>
      </c>
      <c r="O78" s="58">
        <v>0</v>
      </c>
      <c r="P78" s="58">
        <v>0</v>
      </c>
      <c r="Q78" s="59">
        <v>0</v>
      </c>
      <c r="R78" s="57">
        <f t="shared" si="4"/>
        <v>208.5</v>
      </c>
      <c r="S78" s="57">
        <f t="shared" si="5"/>
        <v>208.5</v>
      </c>
    </row>
    <row r="79" spans="1:19" ht="12.75">
      <c r="A79" s="1" t="s">
        <v>78</v>
      </c>
      <c r="B79" s="2">
        <v>2118505.32</v>
      </c>
      <c r="C79" s="3">
        <v>34363.9</v>
      </c>
      <c r="E79" s="3">
        <v>2796.86</v>
      </c>
      <c r="F79" s="77">
        <v>64134</v>
      </c>
      <c r="G79" s="77">
        <v>24626</v>
      </c>
      <c r="H79" s="3">
        <f t="shared" si="3"/>
        <v>2238832.36</v>
      </c>
      <c r="K79" s="57">
        <v>184</v>
      </c>
      <c r="L79" s="57">
        <v>179</v>
      </c>
      <c r="M79" s="58">
        <v>5</v>
      </c>
      <c r="N79" s="59">
        <v>0</v>
      </c>
      <c r="O79" s="58">
        <v>0</v>
      </c>
      <c r="P79" s="58">
        <v>0</v>
      </c>
      <c r="Q79" s="59">
        <v>0</v>
      </c>
      <c r="R79" s="57">
        <f t="shared" si="4"/>
        <v>184</v>
      </c>
      <c r="S79" s="57">
        <f t="shared" si="5"/>
        <v>184</v>
      </c>
    </row>
    <row r="80" spans="1:19" ht="12.75">
      <c r="A80" s="1" t="s">
        <v>79</v>
      </c>
      <c r="B80" s="2">
        <v>654876013.41</v>
      </c>
      <c r="C80" s="3">
        <v>429384.9</v>
      </c>
      <c r="D80" s="3">
        <v>222000.6</v>
      </c>
      <c r="E80" s="3">
        <v>3481747.86</v>
      </c>
      <c r="F80" s="77">
        <v>15710515.88</v>
      </c>
      <c r="G80" s="77">
        <v>6032365.51</v>
      </c>
      <c r="H80" s="3">
        <f t="shared" si="3"/>
        <v>673788532.4399999</v>
      </c>
      <c r="K80" s="57">
        <v>80266.5</v>
      </c>
      <c r="L80" s="57">
        <v>79493</v>
      </c>
      <c r="M80" s="58">
        <v>645.5</v>
      </c>
      <c r="N80" s="59">
        <v>128</v>
      </c>
      <c r="O80" s="58">
        <v>0</v>
      </c>
      <c r="P80" s="58">
        <v>0</v>
      </c>
      <c r="Q80" s="59">
        <v>0</v>
      </c>
      <c r="R80" s="57">
        <f t="shared" si="4"/>
        <v>80266.5</v>
      </c>
      <c r="S80" s="57">
        <f t="shared" si="5"/>
        <v>80266.5</v>
      </c>
    </row>
    <row r="81" spans="1:19" ht="12.75">
      <c r="A81" s="1" t="s">
        <v>80</v>
      </c>
      <c r="B81" s="2">
        <v>1754798.08</v>
      </c>
      <c r="C81" s="3">
        <v>38667.92</v>
      </c>
      <c r="F81" s="77">
        <v>54796</v>
      </c>
      <c r="G81" s="77">
        <v>21040</v>
      </c>
      <c r="H81" s="3">
        <f t="shared" si="3"/>
        <v>1869302</v>
      </c>
      <c r="K81" s="57">
        <v>163.5</v>
      </c>
      <c r="L81" s="57">
        <v>160.5</v>
      </c>
      <c r="M81" s="58">
        <v>3</v>
      </c>
      <c r="N81" s="59">
        <v>0</v>
      </c>
      <c r="O81" s="58">
        <v>0</v>
      </c>
      <c r="P81" s="58">
        <v>0</v>
      </c>
      <c r="Q81" s="59">
        <v>0</v>
      </c>
      <c r="R81" s="57">
        <f t="shared" si="4"/>
        <v>163.5</v>
      </c>
      <c r="S81" s="57">
        <f t="shared" si="5"/>
        <v>163.5</v>
      </c>
    </row>
    <row r="82" spans="1:19" ht="12.75">
      <c r="A82" s="1" t="s">
        <v>81</v>
      </c>
      <c r="B82" s="2">
        <v>1011471.2</v>
      </c>
      <c r="C82" s="3">
        <v>22118</v>
      </c>
      <c r="F82" s="78">
        <v>29472</v>
      </c>
      <c r="G82" s="78">
        <v>0</v>
      </c>
      <c r="H82" s="3">
        <f t="shared" si="3"/>
        <v>1063061.2</v>
      </c>
      <c r="K82" s="57">
        <v>77.5</v>
      </c>
      <c r="L82" s="57">
        <v>74.5</v>
      </c>
      <c r="M82" s="58">
        <v>3</v>
      </c>
      <c r="N82" s="59">
        <v>0</v>
      </c>
      <c r="O82" s="58">
        <v>0</v>
      </c>
      <c r="P82" s="58">
        <v>0</v>
      </c>
      <c r="Q82" s="59">
        <v>0</v>
      </c>
      <c r="R82" s="57">
        <f t="shared" si="4"/>
        <v>77.5</v>
      </c>
      <c r="S82" s="57">
        <f t="shared" si="5"/>
        <v>77.5</v>
      </c>
    </row>
    <row r="83" spans="1:19" ht="12.75">
      <c r="A83" s="1" t="s">
        <v>82</v>
      </c>
      <c r="B83" s="2">
        <v>1676609.42</v>
      </c>
      <c r="E83" s="3">
        <v>1907.0900000000001</v>
      </c>
      <c r="F83" s="77">
        <v>51408</v>
      </c>
      <c r="G83" s="77">
        <v>19739</v>
      </c>
      <c r="H83" s="3">
        <f t="shared" si="3"/>
        <v>1745849.3299999998</v>
      </c>
      <c r="K83" s="57">
        <v>147.5</v>
      </c>
      <c r="L83" s="57">
        <v>144</v>
      </c>
      <c r="M83" s="58">
        <v>3.5</v>
      </c>
      <c r="N83" s="59">
        <v>0</v>
      </c>
      <c r="O83" s="58">
        <v>0</v>
      </c>
      <c r="P83" s="58">
        <v>0</v>
      </c>
      <c r="Q83" s="59">
        <v>0</v>
      </c>
      <c r="R83" s="57">
        <f t="shared" si="4"/>
        <v>147.5</v>
      </c>
      <c r="S83" s="57">
        <f t="shared" si="5"/>
        <v>147.5</v>
      </c>
    </row>
    <row r="84" spans="1:19" ht="12.75">
      <c r="A84" s="1" t="s">
        <v>83</v>
      </c>
      <c r="B84" s="2">
        <v>1363499.35</v>
      </c>
      <c r="C84" s="3">
        <v>41000</v>
      </c>
      <c r="E84" s="3">
        <v>1456.82</v>
      </c>
      <c r="F84" s="77">
        <v>38800</v>
      </c>
      <c r="G84" s="77">
        <v>14898</v>
      </c>
      <c r="H84" s="3">
        <f t="shared" si="3"/>
        <v>1456740.53</v>
      </c>
      <c r="K84" s="57">
        <v>102</v>
      </c>
      <c r="L84" s="57">
        <v>99.5</v>
      </c>
      <c r="M84" s="58">
        <v>2.5</v>
      </c>
      <c r="N84" s="59">
        <v>0</v>
      </c>
      <c r="O84" s="58">
        <v>0</v>
      </c>
      <c r="P84" s="58">
        <v>0</v>
      </c>
      <c r="Q84" s="59">
        <v>0</v>
      </c>
      <c r="R84" s="57">
        <f t="shared" si="4"/>
        <v>102</v>
      </c>
      <c r="S84" s="57">
        <f t="shared" si="5"/>
        <v>102</v>
      </c>
    </row>
    <row r="85" spans="1:19" ht="12.75">
      <c r="A85" s="1" t="s">
        <v>84</v>
      </c>
      <c r="B85" s="2">
        <v>1842755.82</v>
      </c>
      <c r="C85" s="3">
        <v>5715</v>
      </c>
      <c r="E85" s="3">
        <v>3487.35</v>
      </c>
      <c r="F85" s="77">
        <v>60229</v>
      </c>
      <c r="G85" s="77">
        <v>23126</v>
      </c>
      <c r="H85" s="3">
        <f t="shared" si="3"/>
        <v>1928338.47</v>
      </c>
      <c r="K85" s="57">
        <v>182</v>
      </c>
      <c r="L85" s="57">
        <v>175</v>
      </c>
      <c r="M85" s="58">
        <v>7</v>
      </c>
      <c r="N85" s="59">
        <v>0</v>
      </c>
      <c r="O85" s="58">
        <v>0</v>
      </c>
      <c r="P85" s="58">
        <v>0</v>
      </c>
      <c r="Q85" s="59">
        <v>0</v>
      </c>
      <c r="R85" s="57">
        <f t="shared" si="4"/>
        <v>182</v>
      </c>
      <c r="S85" s="57">
        <f t="shared" si="5"/>
        <v>182</v>
      </c>
    </row>
    <row r="86" spans="1:19" ht="12.75">
      <c r="A86" s="1" t="s">
        <v>85</v>
      </c>
      <c r="B86" s="2">
        <v>1551338.62</v>
      </c>
      <c r="C86" s="3">
        <v>35999.81</v>
      </c>
      <c r="D86" s="3">
        <v>1410.27</v>
      </c>
      <c r="E86" s="3">
        <v>1773.54</v>
      </c>
      <c r="F86" s="77">
        <v>43314</v>
      </c>
      <c r="G86" s="77">
        <v>16631</v>
      </c>
      <c r="H86" s="3">
        <f t="shared" si="3"/>
        <v>1646920.1600000001</v>
      </c>
      <c r="K86" s="57">
        <v>119</v>
      </c>
      <c r="L86" s="57">
        <v>116</v>
      </c>
      <c r="M86" s="58">
        <v>3</v>
      </c>
      <c r="N86" s="59">
        <v>0</v>
      </c>
      <c r="O86" s="58">
        <v>0</v>
      </c>
      <c r="P86" s="58">
        <v>0</v>
      </c>
      <c r="Q86" s="59">
        <v>0</v>
      </c>
      <c r="R86" s="57">
        <f t="shared" si="4"/>
        <v>119</v>
      </c>
      <c r="S86" s="57">
        <f t="shared" si="5"/>
        <v>119</v>
      </c>
    </row>
    <row r="87" spans="1:19" ht="12.75">
      <c r="A87" s="1" t="s">
        <v>86</v>
      </c>
      <c r="B87" s="2">
        <v>5054577.84</v>
      </c>
      <c r="C87" s="3">
        <v>28000</v>
      </c>
      <c r="E87" s="3">
        <v>5712.68</v>
      </c>
      <c r="F87" s="77">
        <v>146179.38</v>
      </c>
      <c r="G87" s="77">
        <v>56128</v>
      </c>
      <c r="H87" s="3">
        <f t="shared" si="3"/>
        <v>5279172.54</v>
      </c>
      <c r="K87" s="57">
        <v>732.5</v>
      </c>
      <c r="L87" s="57">
        <v>715</v>
      </c>
      <c r="M87" s="58">
        <v>17.5</v>
      </c>
      <c r="N87" s="59">
        <v>0</v>
      </c>
      <c r="O87" s="58">
        <v>0</v>
      </c>
      <c r="P87" s="58">
        <v>0</v>
      </c>
      <c r="Q87" s="59">
        <v>0</v>
      </c>
      <c r="R87" s="57">
        <f t="shared" si="4"/>
        <v>732.5</v>
      </c>
      <c r="S87" s="57">
        <f t="shared" si="5"/>
        <v>732.5</v>
      </c>
    </row>
    <row r="88" spans="1:19" ht="12.75">
      <c r="A88" s="1" t="s">
        <v>87</v>
      </c>
      <c r="B88" s="2">
        <v>8482029.68</v>
      </c>
      <c r="C88" s="3">
        <v>45833.37</v>
      </c>
      <c r="E88" s="3">
        <v>9124.91</v>
      </c>
      <c r="F88" s="77">
        <v>230537</v>
      </c>
      <c r="G88" s="77">
        <v>88519</v>
      </c>
      <c r="H88" s="3">
        <f t="shared" si="3"/>
        <v>8837794.139999999</v>
      </c>
      <c r="K88" s="57">
        <v>1047.5</v>
      </c>
      <c r="L88" s="57">
        <v>1010</v>
      </c>
      <c r="M88" s="58">
        <v>37.5</v>
      </c>
      <c r="N88" s="59">
        <v>0</v>
      </c>
      <c r="O88" s="58">
        <v>0</v>
      </c>
      <c r="P88" s="58">
        <v>0</v>
      </c>
      <c r="Q88" s="59">
        <v>0</v>
      </c>
      <c r="R88" s="57">
        <f t="shared" si="4"/>
        <v>1047.5</v>
      </c>
      <c r="S88" s="57">
        <f t="shared" si="5"/>
        <v>1047.5</v>
      </c>
    </row>
    <row r="89" spans="1:19" ht="12.75">
      <c r="A89" s="1" t="s">
        <v>88</v>
      </c>
      <c r="B89" s="2">
        <v>33313115.68</v>
      </c>
      <c r="C89" s="3">
        <v>768000</v>
      </c>
      <c r="D89" s="3">
        <v>438.14</v>
      </c>
      <c r="F89" s="77">
        <v>879199.95</v>
      </c>
      <c r="G89" s="77">
        <v>337586</v>
      </c>
      <c r="H89" s="3">
        <f t="shared" si="3"/>
        <v>35298339.77</v>
      </c>
      <c r="K89" s="57">
        <v>4351</v>
      </c>
      <c r="L89" s="57">
        <v>4269</v>
      </c>
      <c r="M89" s="58">
        <v>82</v>
      </c>
      <c r="N89" s="59">
        <v>0</v>
      </c>
      <c r="O89" s="58">
        <v>0</v>
      </c>
      <c r="P89" s="58">
        <v>128</v>
      </c>
      <c r="Q89" s="59">
        <v>0</v>
      </c>
      <c r="R89" s="57">
        <f t="shared" si="4"/>
        <v>4479</v>
      </c>
      <c r="S89" s="57">
        <f t="shared" si="5"/>
        <v>4351</v>
      </c>
    </row>
    <row r="90" spans="1:19" ht="12.75">
      <c r="A90" s="1" t="s">
        <v>89</v>
      </c>
      <c r="B90" s="2">
        <v>9832131.36</v>
      </c>
      <c r="C90" s="3">
        <v>99500</v>
      </c>
      <c r="F90" s="77">
        <v>273528</v>
      </c>
      <c r="G90" s="77">
        <v>105026</v>
      </c>
      <c r="H90" s="3">
        <f t="shared" si="3"/>
        <v>10310185.36</v>
      </c>
      <c r="K90" s="57">
        <v>1328</v>
      </c>
      <c r="L90" s="57">
        <v>1318</v>
      </c>
      <c r="M90" s="58">
        <v>10</v>
      </c>
      <c r="N90" s="59">
        <v>0</v>
      </c>
      <c r="O90" s="58">
        <v>0</v>
      </c>
      <c r="P90" s="58">
        <v>0</v>
      </c>
      <c r="Q90" s="59">
        <v>0</v>
      </c>
      <c r="R90" s="57">
        <f t="shared" si="4"/>
        <v>1328</v>
      </c>
      <c r="S90" s="57">
        <f t="shared" si="5"/>
        <v>1328</v>
      </c>
    </row>
    <row r="91" spans="1:19" ht="12.75">
      <c r="A91" s="1" t="s">
        <v>90</v>
      </c>
      <c r="B91" s="2">
        <v>7975477.55</v>
      </c>
      <c r="C91" s="3">
        <v>130000</v>
      </c>
      <c r="E91" s="3">
        <v>15958.28</v>
      </c>
      <c r="F91" s="77">
        <v>170555.97</v>
      </c>
      <c r="G91" s="77">
        <v>65488.36</v>
      </c>
      <c r="H91" s="3">
        <f t="shared" si="3"/>
        <v>8325563.6</v>
      </c>
      <c r="K91" s="57">
        <v>734.5</v>
      </c>
      <c r="L91" s="57">
        <v>713.5</v>
      </c>
      <c r="M91" s="58">
        <v>21</v>
      </c>
      <c r="N91" s="59">
        <v>0</v>
      </c>
      <c r="O91" s="58">
        <v>0</v>
      </c>
      <c r="P91" s="58">
        <v>0</v>
      </c>
      <c r="Q91" s="59">
        <v>0</v>
      </c>
      <c r="R91" s="57">
        <f t="shared" si="4"/>
        <v>734.5</v>
      </c>
      <c r="S91" s="57">
        <f t="shared" si="5"/>
        <v>734.5</v>
      </c>
    </row>
    <row r="92" spans="1:19" ht="12.75">
      <c r="A92" s="1" t="s">
        <v>91</v>
      </c>
      <c r="B92" s="2">
        <v>185511460.48</v>
      </c>
      <c r="C92" s="3">
        <v>742282.38</v>
      </c>
      <c r="D92" s="3">
        <v>26947.23</v>
      </c>
      <c r="E92" s="3">
        <v>702107.42</v>
      </c>
      <c r="F92" s="77">
        <v>4802794</v>
      </c>
      <c r="G92" s="77">
        <v>1844128</v>
      </c>
      <c r="H92" s="3">
        <f t="shared" si="3"/>
        <v>192225504.67</v>
      </c>
      <c r="K92" s="57">
        <v>25334.5</v>
      </c>
      <c r="L92" s="57">
        <v>25046</v>
      </c>
      <c r="M92" s="58">
        <v>182</v>
      </c>
      <c r="N92" s="59">
        <v>106.5</v>
      </c>
      <c r="O92" s="58">
        <v>0</v>
      </c>
      <c r="P92" s="58">
        <v>285.5</v>
      </c>
      <c r="Q92" s="59">
        <v>516</v>
      </c>
      <c r="R92" s="57">
        <f t="shared" si="4"/>
        <v>26136</v>
      </c>
      <c r="S92" s="57">
        <f t="shared" si="5"/>
        <v>25334.5</v>
      </c>
    </row>
    <row r="93" spans="1:19" ht="12.75">
      <c r="A93" s="1" t="s">
        <v>92</v>
      </c>
      <c r="B93" s="2">
        <v>104584002.75</v>
      </c>
      <c r="E93" s="3">
        <v>415915.16000000003</v>
      </c>
      <c r="F93" s="77">
        <v>2726287.62</v>
      </c>
      <c r="G93" s="77">
        <v>1046812.44</v>
      </c>
      <c r="H93" s="3">
        <f t="shared" si="3"/>
        <v>107941187.65</v>
      </c>
      <c r="K93" s="57">
        <v>14294</v>
      </c>
      <c r="L93" s="57">
        <v>14204</v>
      </c>
      <c r="M93" s="58">
        <v>90</v>
      </c>
      <c r="N93" s="59">
        <v>0</v>
      </c>
      <c r="O93" s="58">
        <v>0</v>
      </c>
      <c r="P93" s="58">
        <v>0</v>
      </c>
      <c r="Q93" s="59">
        <v>0</v>
      </c>
      <c r="R93" s="57">
        <f t="shared" si="4"/>
        <v>14294</v>
      </c>
      <c r="S93" s="57">
        <f t="shared" si="5"/>
        <v>14294</v>
      </c>
    </row>
    <row r="94" spans="1:19" ht="12.75">
      <c r="A94" s="1" t="s">
        <v>93</v>
      </c>
      <c r="B94" s="2">
        <v>9338452.57</v>
      </c>
      <c r="C94" s="3">
        <v>36887.68</v>
      </c>
      <c r="F94" s="77">
        <v>116393</v>
      </c>
      <c r="G94" s="77">
        <v>44692</v>
      </c>
      <c r="H94" s="3">
        <f t="shared" si="3"/>
        <v>9536425.25</v>
      </c>
      <c r="K94" s="57">
        <v>1087</v>
      </c>
      <c r="L94" s="57">
        <v>1072</v>
      </c>
      <c r="M94" s="58">
        <v>15</v>
      </c>
      <c r="N94" s="59">
        <v>0</v>
      </c>
      <c r="O94" s="58">
        <v>0</v>
      </c>
      <c r="P94" s="58">
        <v>0</v>
      </c>
      <c r="Q94" s="59">
        <v>0</v>
      </c>
      <c r="R94" s="57">
        <f t="shared" si="4"/>
        <v>1087</v>
      </c>
      <c r="S94" s="57">
        <f t="shared" si="5"/>
        <v>1087</v>
      </c>
    </row>
    <row r="95" spans="1:19" ht="12.75">
      <c r="A95" s="1" t="s">
        <v>94</v>
      </c>
      <c r="B95" s="2">
        <v>10109427.67</v>
      </c>
      <c r="C95" s="3">
        <v>770000</v>
      </c>
      <c r="E95" s="3">
        <v>27614.2</v>
      </c>
      <c r="F95" s="77">
        <v>289871</v>
      </c>
      <c r="G95" s="77">
        <v>111302</v>
      </c>
      <c r="H95" s="3">
        <f t="shared" si="3"/>
        <v>11252986.47</v>
      </c>
      <c r="K95" s="57">
        <v>1348.5</v>
      </c>
      <c r="L95" s="57">
        <v>1301.5</v>
      </c>
      <c r="M95" s="58">
        <v>47</v>
      </c>
      <c r="N95" s="59">
        <v>0</v>
      </c>
      <c r="O95" s="58">
        <v>0</v>
      </c>
      <c r="P95" s="58">
        <v>0</v>
      </c>
      <c r="Q95" s="59">
        <v>0</v>
      </c>
      <c r="R95" s="57">
        <f t="shared" si="4"/>
        <v>1348.5</v>
      </c>
      <c r="S95" s="57">
        <f t="shared" si="5"/>
        <v>1348.5</v>
      </c>
    </row>
    <row r="96" spans="1:19" ht="12.75">
      <c r="A96" s="1" t="s">
        <v>95</v>
      </c>
      <c r="B96" s="2">
        <v>2493332.61</v>
      </c>
      <c r="C96" s="3">
        <v>90000</v>
      </c>
      <c r="F96" s="77">
        <v>63441</v>
      </c>
      <c r="G96" s="77">
        <v>0</v>
      </c>
      <c r="H96" s="3">
        <f t="shared" si="3"/>
        <v>2646773.61</v>
      </c>
      <c r="K96" s="57">
        <v>203</v>
      </c>
      <c r="L96" s="57">
        <v>199.5</v>
      </c>
      <c r="M96" s="58">
        <v>3.5</v>
      </c>
      <c r="N96" s="59">
        <v>0</v>
      </c>
      <c r="O96" s="58">
        <v>0</v>
      </c>
      <c r="P96" s="58">
        <v>0</v>
      </c>
      <c r="Q96" s="59">
        <v>0</v>
      </c>
      <c r="R96" s="57">
        <f t="shared" si="4"/>
        <v>203</v>
      </c>
      <c r="S96" s="57">
        <f t="shared" si="5"/>
        <v>203</v>
      </c>
    </row>
    <row r="97" spans="1:19" ht="12.75">
      <c r="A97" s="1" t="s">
        <v>96</v>
      </c>
      <c r="B97" s="2">
        <v>2603074.96</v>
      </c>
      <c r="C97" s="3">
        <v>76000</v>
      </c>
      <c r="F97" s="78">
        <v>81301</v>
      </c>
      <c r="G97" s="78">
        <v>31217</v>
      </c>
      <c r="H97" s="3">
        <f t="shared" si="3"/>
        <v>2791592.96</v>
      </c>
      <c r="K97" s="57">
        <v>320</v>
      </c>
      <c r="L97" s="57">
        <v>315</v>
      </c>
      <c r="M97" s="58">
        <v>5</v>
      </c>
      <c r="N97" s="59">
        <v>0</v>
      </c>
      <c r="O97" s="58">
        <v>0</v>
      </c>
      <c r="P97" s="58">
        <v>0</v>
      </c>
      <c r="Q97" s="59">
        <v>0</v>
      </c>
      <c r="R97" s="57">
        <f t="shared" si="4"/>
        <v>320</v>
      </c>
      <c r="S97" s="57">
        <f t="shared" si="5"/>
        <v>320</v>
      </c>
    </row>
    <row r="98" spans="1:19" ht="12.75">
      <c r="A98" s="1" t="s">
        <v>97</v>
      </c>
      <c r="B98" s="2">
        <v>1668066.1800000002</v>
      </c>
      <c r="C98" s="3">
        <v>27635.850000000002</v>
      </c>
      <c r="F98" s="77">
        <v>43738</v>
      </c>
      <c r="G98" s="77">
        <v>16794</v>
      </c>
      <c r="H98" s="3">
        <f t="shared" si="3"/>
        <v>1756234.0300000003</v>
      </c>
      <c r="K98" s="57">
        <v>97.5</v>
      </c>
      <c r="L98" s="57">
        <v>93</v>
      </c>
      <c r="M98" s="58">
        <v>4.5</v>
      </c>
      <c r="N98" s="59">
        <v>0</v>
      </c>
      <c r="O98" s="58">
        <v>0</v>
      </c>
      <c r="P98" s="58">
        <v>0</v>
      </c>
      <c r="Q98" s="59">
        <v>0</v>
      </c>
      <c r="R98" s="57">
        <f t="shared" si="4"/>
        <v>97.5</v>
      </c>
      <c r="S98" s="57">
        <f t="shared" si="5"/>
        <v>97.5</v>
      </c>
    </row>
    <row r="99" spans="1:19" ht="12.75">
      <c r="A99" s="1" t="s">
        <v>98</v>
      </c>
      <c r="B99" s="2">
        <v>2992465.73</v>
      </c>
      <c r="C99" s="3">
        <v>35000</v>
      </c>
      <c r="F99" s="77">
        <v>73680.42</v>
      </c>
      <c r="G99" s="77">
        <v>31661</v>
      </c>
      <c r="H99" s="3">
        <f t="shared" si="3"/>
        <v>3132807.15</v>
      </c>
      <c r="K99" s="57">
        <v>423</v>
      </c>
      <c r="L99" s="57">
        <v>25.5</v>
      </c>
      <c r="M99" s="58">
        <v>1.5</v>
      </c>
      <c r="N99" s="59">
        <v>396</v>
      </c>
      <c r="O99" s="58">
        <v>0</v>
      </c>
      <c r="P99" s="58">
        <v>0</v>
      </c>
      <c r="Q99" s="59">
        <v>0</v>
      </c>
      <c r="R99" s="57">
        <f t="shared" si="4"/>
        <v>423</v>
      </c>
      <c r="S99" s="57">
        <f t="shared" si="5"/>
        <v>423</v>
      </c>
    </row>
    <row r="100" spans="1:19" ht="12.75">
      <c r="A100" s="1" t="s">
        <v>99</v>
      </c>
      <c r="B100" s="2">
        <v>955329.05</v>
      </c>
      <c r="C100" s="3">
        <v>20000</v>
      </c>
      <c r="F100" s="77">
        <v>21382</v>
      </c>
      <c r="G100" s="77">
        <v>8210</v>
      </c>
      <c r="H100" s="3">
        <f t="shared" si="3"/>
        <v>1004921.05</v>
      </c>
      <c r="K100" s="57">
        <v>55.5</v>
      </c>
      <c r="L100" s="57">
        <v>54.5</v>
      </c>
      <c r="M100" s="58">
        <v>1</v>
      </c>
      <c r="N100" s="59">
        <v>0</v>
      </c>
      <c r="O100" s="58">
        <v>0</v>
      </c>
      <c r="P100" s="58">
        <v>0</v>
      </c>
      <c r="Q100" s="59">
        <v>0</v>
      </c>
      <c r="R100" s="57">
        <f t="shared" si="4"/>
        <v>55.5</v>
      </c>
      <c r="S100" s="57">
        <f t="shared" si="5"/>
        <v>55.5</v>
      </c>
    </row>
    <row r="101" spans="1:19" ht="12.75">
      <c r="A101" s="1" t="s">
        <v>100</v>
      </c>
      <c r="B101" s="2">
        <v>2007756.38</v>
      </c>
      <c r="C101" s="3">
        <v>24000</v>
      </c>
      <c r="F101" s="77">
        <v>56232</v>
      </c>
      <c r="G101" s="77">
        <v>21591</v>
      </c>
      <c r="H101" s="3">
        <f t="shared" si="3"/>
        <v>2109579.38</v>
      </c>
      <c r="K101" s="57">
        <v>153.5</v>
      </c>
      <c r="L101" s="57">
        <v>151</v>
      </c>
      <c r="M101" s="58">
        <v>2.5</v>
      </c>
      <c r="N101" s="59">
        <v>0</v>
      </c>
      <c r="O101" s="58">
        <v>0</v>
      </c>
      <c r="P101" s="58">
        <v>0</v>
      </c>
      <c r="Q101" s="59">
        <v>0</v>
      </c>
      <c r="R101" s="57">
        <f t="shared" si="4"/>
        <v>153.5</v>
      </c>
      <c r="S101" s="57">
        <f t="shared" si="5"/>
        <v>153.5</v>
      </c>
    </row>
    <row r="102" spans="1:19" ht="12.75">
      <c r="A102" s="1" t="s">
        <v>101</v>
      </c>
      <c r="B102" s="2">
        <v>3375768.14</v>
      </c>
      <c r="C102" s="3">
        <v>39300</v>
      </c>
      <c r="E102" s="3">
        <v>3731</v>
      </c>
      <c r="F102" s="77">
        <v>100531</v>
      </c>
      <c r="G102" s="77">
        <v>38601</v>
      </c>
      <c r="H102" s="3">
        <f t="shared" si="3"/>
        <v>3550469.14</v>
      </c>
      <c r="K102" s="57">
        <v>433</v>
      </c>
      <c r="L102" s="57">
        <v>423</v>
      </c>
      <c r="M102" s="58">
        <v>10</v>
      </c>
      <c r="N102" s="59">
        <v>0</v>
      </c>
      <c r="O102" s="58">
        <v>0</v>
      </c>
      <c r="P102" s="58">
        <v>0</v>
      </c>
      <c r="Q102" s="59">
        <v>0</v>
      </c>
      <c r="R102" s="57">
        <f t="shared" si="4"/>
        <v>433</v>
      </c>
      <c r="S102" s="57">
        <f t="shared" si="5"/>
        <v>433</v>
      </c>
    </row>
    <row r="103" spans="1:19" ht="12.75">
      <c r="A103" s="1" t="s">
        <v>102</v>
      </c>
      <c r="B103" s="2">
        <v>1567588.08</v>
      </c>
      <c r="C103" s="3">
        <v>31508.86</v>
      </c>
      <c r="E103" s="3">
        <v>244.93</v>
      </c>
      <c r="F103" s="77">
        <v>48888.26</v>
      </c>
      <c r="G103" s="77">
        <v>18772</v>
      </c>
      <c r="H103" s="3">
        <f t="shared" si="3"/>
        <v>1666512.2700000003</v>
      </c>
      <c r="K103" s="57">
        <v>225</v>
      </c>
      <c r="L103" s="57">
        <v>48</v>
      </c>
      <c r="M103" s="58">
        <v>0.5</v>
      </c>
      <c r="N103" s="59">
        <v>176.5</v>
      </c>
      <c r="O103" s="58">
        <v>0</v>
      </c>
      <c r="P103" s="58">
        <v>0</v>
      </c>
      <c r="Q103" s="59">
        <v>0</v>
      </c>
      <c r="R103" s="57">
        <f t="shared" si="4"/>
        <v>225</v>
      </c>
      <c r="S103" s="57">
        <f t="shared" si="5"/>
        <v>225</v>
      </c>
    </row>
    <row r="104" spans="1:19" ht="12.75">
      <c r="A104" s="1" t="s">
        <v>103</v>
      </c>
      <c r="B104" s="2">
        <v>16054196.99</v>
      </c>
      <c r="E104" s="3">
        <v>23034</v>
      </c>
      <c r="F104" s="77">
        <v>440325</v>
      </c>
      <c r="G104" s="77">
        <v>169071.43</v>
      </c>
      <c r="H104" s="3">
        <f t="shared" si="3"/>
        <v>16640559.42</v>
      </c>
      <c r="K104" s="57">
        <v>2272.5</v>
      </c>
      <c r="L104" s="57">
        <v>2212</v>
      </c>
      <c r="M104" s="58">
        <v>60.5</v>
      </c>
      <c r="N104" s="59">
        <v>0</v>
      </c>
      <c r="O104" s="58">
        <v>0</v>
      </c>
      <c r="P104" s="58">
        <v>0</v>
      </c>
      <c r="Q104" s="59">
        <v>0</v>
      </c>
      <c r="R104" s="57">
        <f t="shared" si="4"/>
        <v>2272.5</v>
      </c>
      <c r="S104" s="57">
        <f t="shared" si="5"/>
        <v>2272.5</v>
      </c>
    </row>
    <row r="105" spans="1:19" ht="12.75">
      <c r="A105" s="1" t="s">
        <v>104</v>
      </c>
      <c r="B105" s="2">
        <v>2047553.33</v>
      </c>
      <c r="C105" s="3">
        <v>16200</v>
      </c>
      <c r="F105" s="77">
        <v>60110</v>
      </c>
      <c r="G105" s="77">
        <v>23080</v>
      </c>
      <c r="H105" s="3">
        <f t="shared" si="3"/>
        <v>2146943.33</v>
      </c>
      <c r="K105" s="57">
        <v>187</v>
      </c>
      <c r="L105" s="57">
        <v>181.5</v>
      </c>
      <c r="M105" s="58">
        <v>5.5</v>
      </c>
      <c r="N105" s="59">
        <v>0</v>
      </c>
      <c r="O105" s="58">
        <v>0</v>
      </c>
      <c r="P105" s="58">
        <v>0</v>
      </c>
      <c r="Q105" s="59">
        <v>0</v>
      </c>
      <c r="R105" s="57">
        <f t="shared" si="4"/>
        <v>187</v>
      </c>
      <c r="S105" s="57">
        <f t="shared" si="5"/>
        <v>187</v>
      </c>
    </row>
    <row r="106" spans="1:19" ht="12.75">
      <c r="A106" s="1" t="s">
        <v>105</v>
      </c>
      <c r="B106" s="2">
        <v>2657051.76</v>
      </c>
      <c r="C106" s="3">
        <v>10000</v>
      </c>
      <c r="E106" s="3">
        <v>1774.57</v>
      </c>
      <c r="F106" s="77">
        <v>79869</v>
      </c>
      <c r="G106" s="77">
        <v>30667</v>
      </c>
      <c r="H106" s="3">
        <f t="shared" si="3"/>
        <v>2775813.19</v>
      </c>
      <c r="K106" s="57">
        <v>307</v>
      </c>
      <c r="L106" s="57">
        <v>303</v>
      </c>
      <c r="M106" s="58">
        <v>4</v>
      </c>
      <c r="N106" s="59">
        <v>0</v>
      </c>
      <c r="O106" s="58">
        <v>0</v>
      </c>
      <c r="P106" s="58">
        <v>0</v>
      </c>
      <c r="Q106" s="59">
        <v>0</v>
      </c>
      <c r="R106" s="57">
        <f t="shared" si="4"/>
        <v>307</v>
      </c>
      <c r="S106" s="57">
        <f t="shared" si="5"/>
        <v>307</v>
      </c>
    </row>
    <row r="107" spans="1:19" ht="12.75">
      <c r="A107" s="1" t="s">
        <v>106</v>
      </c>
      <c r="B107" s="2">
        <v>2145167.16</v>
      </c>
      <c r="C107" s="3">
        <v>28126.33</v>
      </c>
      <c r="F107" s="77">
        <v>55534</v>
      </c>
      <c r="G107" s="77">
        <v>21323</v>
      </c>
      <c r="H107" s="3">
        <f t="shared" si="3"/>
        <v>2250150.49</v>
      </c>
      <c r="K107" s="57">
        <v>160.5</v>
      </c>
      <c r="L107" s="57">
        <v>158.5</v>
      </c>
      <c r="M107" s="58">
        <v>2</v>
      </c>
      <c r="N107" s="59">
        <v>0</v>
      </c>
      <c r="O107" s="58">
        <v>0</v>
      </c>
      <c r="P107" s="58">
        <v>0</v>
      </c>
      <c r="Q107" s="59">
        <v>0</v>
      </c>
      <c r="R107" s="57">
        <f t="shared" si="4"/>
        <v>160.5</v>
      </c>
      <c r="S107" s="57">
        <f t="shared" si="5"/>
        <v>160.5</v>
      </c>
    </row>
    <row r="108" spans="1:19" ht="12.75">
      <c r="A108" s="1" t="s">
        <v>107</v>
      </c>
      <c r="B108" s="2">
        <v>1546678.4100000001</v>
      </c>
      <c r="C108" s="3">
        <v>30000</v>
      </c>
      <c r="F108" s="77">
        <v>48837.07</v>
      </c>
      <c r="G108" s="77">
        <v>18752</v>
      </c>
      <c r="H108" s="3">
        <f t="shared" si="3"/>
        <v>1644267.4800000002</v>
      </c>
      <c r="K108" s="57">
        <v>116.5</v>
      </c>
      <c r="L108" s="57">
        <v>110.5</v>
      </c>
      <c r="M108" s="58">
        <v>6</v>
      </c>
      <c r="N108" s="59">
        <v>0</v>
      </c>
      <c r="O108" s="58">
        <v>0</v>
      </c>
      <c r="P108" s="58">
        <v>0</v>
      </c>
      <c r="Q108" s="59">
        <v>0</v>
      </c>
      <c r="R108" s="57">
        <f t="shared" si="4"/>
        <v>116.5</v>
      </c>
      <c r="S108" s="57">
        <f t="shared" si="5"/>
        <v>116.5</v>
      </c>
    </row>
    <row r="109" spans="1:19" ht="12.75">
      <c r="A109" s="1" t="s">
        <v>108</v>
      </c>
      <c r="B109" s="2">
        <v>3194229.61</v>
      </c>
      <c r="F109" s="77">
        <v>100234.74</v>
      </c>
      <c r="G109" s="77">
        <v>38487</v>
      </c>
      <c r="H109" s="3">
        <f t="shared" si="3"/>
        <v>3332951.35</v>
      </c>
      <c r="K109" s="57">
        <v>440</v>
      </c>
      <c r="L109" s="57">
        <v>430</v>
      </c>
      <c r="M109" s="58">
        <v>10</v>
      </c>
      <c r="N109" s="59">
        <v>0</v>
      </c>
      <c r="O109" s="58">
        <v>0</v>
      </c>
      <c r="P109" s="58">
        <v>0</v>
      </c>
      <c r="Q109" s="59">
        <v>0</v>
      </c>
      <c r="R109" s="57">
        <f t="shared" si="4"/>
        <v>440</v>
      </c>
      <c r="S109" s="57">
        <f t="shared" si="5"/>
        <v>440</v>
      </c>
    </row>
    <row r="110" spans="1:19" ht="12.75">
      <c r="A110" s="1" t="s">
        <v>109</v>
      </c>
      <c r="B110" s="2">
        <v>145026439.54</v>
      </c>
      <c r="C110" s="3">
        <v>135190</v>
      </c>
      <c r="F110" s="77">
        <v>3961211.64</v>
      </c>
      <c r="G110" s="77">
        <v>1520986.21</v>
      </c>
      <c r="H110" s="3">
        <f t="shared" si="3"/>
        <v>150643827.39</v>
      </c>
      <c r="K110" s="57">
        <v>20890.5</v>
      </c>
      <c r="L110" s="57">
        <v>20678</v>
      </c>
      <c r="M110" s="58">
        <v>212.5</v>
      </c>
      <c r="N110" s="59">
        <v>0</v>
      </c>
      <c r="O110" s="58">
        <v>0</v>
      </c>
      <c r="P110" s="58">
        <v>432</v>
      </c>
      <c r="Q110" s="59">
        <v>0</v>
      </c>
      <c r="R110" s="57">
        <f t="shared" si="4"/>
        <v>21322.5</v>
      </c>
      <c r="S110" s="57">
        <f t="shared" si="5"/>
        <v>20890.5</v>
      </c>
    </row>
    <row r="111" spans="1:19" ht="12.75">
      <c r="A111" s="1" t="s">
        <v>110</v>
      </c>
      <c r="B111" s="2">
        <v>1503915.53</v>
      </c>
      <c r="C111" s="3">
        <v>36612</v>
      </c>
      <c r="F111" s="77">
        <v>40347</v>
      </c>
      <c r="G111" s="77">
        <v>15492</v>
      </c>
      <c r="H111" s="3">
        <f t="shared" si="3"/>
        <v>1596366.53</v>
      </c>
      <c r="K111" s="57">
        <v>86</v>
      </c>
      <c r="L111" s="57">
        <v>84.5</v>
      </c>
      <c r="M111" s="58">
        <v>1.5</v>
      </c>
      <c r="N111" s="59">
        <v>0</v>
      </c>
      <c r="O111" s="58">
        <v>0</v>
      </c>
      <c r="P111" s="58">
        <v>0</v>
      </c>
      <c r="Q111" s="59">
        <v>0</v>
      </c>
      <c r="R111" s="57">
        <f t="shared" si="4"/>
        <v>86</v>
      </c>
      <c r="S111" s="57">
        <f t="shared" si="5"/>
        <v>86</v>
      </c>
    </row>
    <row r="112" spans="1:19" ht="12.75">
      <c r="A112" s="1" t="s">
        <v>111</v>
      </c>
      <c r="B112" s="2">
        <v>18829528.37</v>
      </c>
      <c r="C112" s="3">
        <v>10000</v>
      </c>
      <c r="F112" s="77">
        <v>427166.44</v>
      </c>
      <c r="G112" s="77">
        <v>164019</v>
      </c>
      <c r="H112" s="3">
        <f t="shared" si="3"/>
        <v>19430713.810000002</v>
      </c>
      <c r="K112" s="57">
        <v>2201</v>
      </c>
      <c r="L112" s="57">
        <v>2151</v>
      </c>
      <c r="M112" s="58">
        <v>50</v>
      </c>
      <c r="N112" s="59">
        <v>0</v>
      </c>
      <c r="O112" s="58">
        <v>0</v>
      </c>
      <c r="P112" s="58">
        <v>0</v>
      </c>
      <c r="Q112" s="59">
        <v>0</v>
      </c>
      <c r="R112" s="57">
        <f t="shared" si="4"/>
        <v>2201</v>
      </c>
      <c r="S112" s="57">
        <f t="shared" si="5"/>
        <v>2201</v>
      </c>
    </row>
    <row r="113" spans="1:19" ht="12.75">
      <c r="A113" s="1" t="s">
        <v>112</v>
      </c>
      <c r="B113" s="2">
        <v>20386307.06</v>
      </c>
      <c r="E113" s="3">
        <v>66956.74</v>
      </c>
      <c r="F113" s="77">
        <v>546298</v>
      </c>
      <c r="G113" s="77">
        <v>209762</v>
      </c>
      <c r="H113" s="3">
        <f t="shared" si="3"/>
        <v>21075410.32</v>
      </c>
      <c r="K113" s="57">
        <v>2769.5</v>
      </c>
      <c r="L113" s="57">
        <v>2717</v>
      </c>
      <c r="M113" s="58">
        <v>52.5</v>
      </c>
      <c r="N113" s="59">
        <v>0</v>
      </c>
      <c r="O113" s="58">
        <v>0</v>
      </c>
      <c r="P113" s="58">
        <v>0</v>
      </c>
      <c r="Q113" s="59">
        <v>0</v>
      </c>
      <c r="R113" s="57">
        <f t="shared" si="4"/>
        <v>2769.5</v>
      </c>
      <c r="S113" s="57">
        <f t="shared" si="5"/>
        <v>2769.5</v>
      </c>
    </row>
    <row r="114" spans="1:19" ht="12.75">
      <c r="A114" s="1" t="s">
        <v>113</v>
      </c>
      <c r="B114" s="2">
        <v>4783918.94</v>
      </c>
      <c r="D114" s="3">
        <v>9885.710000000001</v>
      </c>
      <c r="F114" s="77">
        <v>139911</v>
      </c>
      <c r="G114" s="77">
        <v>53721</v>
      </c>
      <c r="H114" s="3">
        <f t="shared" si="3"/>
        <v>4987436.65</v>
      </c>
      <c r="K114" s="57">
        <v>624.5</v>
      </c>
      <c r="L114" s="57">
        <v>616.5</v>
      </c>
      <c r="M114" s="58">
        <v>8</v>
      </c>
      <c r="N114" s="59">
        <v>0</v>
      </c>
      <c r="O114" s="58">
        <v>0</v>
      </c>
      <c r="P114" s="58">
        <v>0</v>
      </c>
      <c r="Q114" s="59">
        <v>0</v>
      </c>
      <c r="R114" s="57">
        <f t="shared" si="4"/>
        <v>624.5</v>
      </c>
      <c r="S114" s="57">
        <f t="shared" si="5"/>
        <v>624.5</v>
      </c>
    </row>
    <row r="115" spans="1:19" ht="12.75">
      <c r="A115" s="1" t="s">
        <v>114</v>
      </c>
      <c r="B115" s="2">
        <v>2948418.81</v>
      </c>
      <c r="C115" s="3">
        <v>11773.83</v>
      </c>
      <c r="F115" s="77">
        <v>92485</v>
      </c>
      <c r="G115" s="77">
        <v>35511</v>
      </c>
      <c r="H115" s="3">
        <f t="shared" si="3"/>
        <v>3088188.64</v>
      </c>
      <c r="K115" s="57">
        <v>362.5</v>
      </c>
      <c r="L115" s="57">
        <v>357.5</v>
      </c>
      <c r="M115" s="58">
        <v>5</v>
      </c>
      <c r="N115" s="59">
        <v>0</v>
      </c>
      <c r="O115" s="58">
        <v>0</v>
      </c>
      <c r="P115" s="58">
        <v>0</v>
      </c>
      <c r="Q115" s="59">
        <v>0</v>
      </c>
      <c r="R115" s="57">
        <f t="shared" si="4"/>
        <v>362.5</v>
      </c>
      <c r="S115" s="57">
        <f t="shared" si="5"/>
        <v>362.5</v>
      </c>
    </row>
    <row r="116" spans="1:19" ht="12.75">
      <c r="A116" s="1" t="s">
        <v>115</v>
      </c>
      <c r="B116" s="2">
        <v>38764664.47</v>
      </c>
      <c r="D116" s="3">
        <v>25001.52</v>
      </c>
      <c r="E116" s="3">
        <v>39413.18</v>
      </c>
      <c r="F116" s="77">
        <v>1200216</v>
      </c>
      <c r="G116" s="77">
        <v>460846.78</v>
      </c>
      <c r="H116" s="3">
        <f t="shared" si="3"/>
        <v>40411315.59</v>
      </c>
      <c r="K116" s="57">
        <v>5971</v>
      </c>
      <c r="L116" s="57">
        <v>5903.5</v>
      </c>
      <c r="M116" s="58">
        <v>67.5</v>
      </c>
      <c r="N116" s="59">
        <v>0</v>
      </c>
      <c r="O116" s="58">
        <v>0</v>
      </c>
      <c r="P116" s="58">
        <v>0</v>
      </c>
      <c r="Q116" s="59">
        <v>0</v>
      </c>
      <c r="R116" s="57">
        <f t="shared" si="4"/>
        <v>5971</v>
      </c>
      <c r="S116" s="57">
        <f t="shared" si="5"/>
        <v>5971</v>
      </c>
    </row>
    <row r="117" spans="1:19" ht="12.75">
      <c r="A117" s="1" t="s">
        <v>116</v>
      </c>
      <c r="B117" s="2">
        <v>3361152.04</v>
      </c>
      <c r="C117" s="3">
        <v>26000</v>
      </c>
      <c r="F117" s="77">
        <v>88538</v>
      </c>
      <c r="G117" s="77">
        <v>33996</v>
      </c>
      <c r="H117" s="3">
        <f t="shared" si="3"/>
        <v>3509686.04</v>
      </c>
      <c r="K117" s="57">
        <v>312.5</v>
      </c>
      <c r="L117" s="57">
        <v>302</v>
      </c>
      <c r="M117" s="58">
        <v>10.5</v>
      </c>
      <c r="N117" s="59">
        <v>0</v>
      </c>
      <c r="O117" s="58">
        <v>0</v>
      </c>
      <c r="P117" s="58">
        <v>0</v>
      </c>
      <c r="Q117" s="59">
        <v>0</v>
      </c>
      <c r="R117" s="57">
        <f t="shared" si="4"/>
        <v>312.5</v>
      </c>
      <c r="S117" s="57">
        <f t="shared" si="5"/>
        <v>312.5</v>
      </c>
    </row>
    <row r="118" spans="1:19" ht="12.75">
      <c r="A118" s="1" t="s">
        <v>117</v>
      </c>
      <c r="B118" s="2">
        <v>10100822.3</v>
      </c>
      <c r="F118" s="77">
        <v>293328</v>
      </c>
      <c r="G118" s="77">
        <v>112629</v>
      </c>
      <c r="H118" s="3">
        <f t="shared" si="3"/>
        <v>10506779.3</v>
      </c>
      <c r="K118" s="57">
        <v>1412.5</v>
      </c>
      <c r="L118" s="57">
        <v>1384.5</v>
      </c>
      <c r="M118" s="58">
        <v>28</v>
      </c>
      <c r="N118" s="59">
        <v>0</v>
      </c>
      <c r="O118" s="58">
        <v>0</v>
      </c>
      <c r="P118" s="58">
        <v>0</v>
      </c>
      <c r="Q118" s="59">
        <v>0</v>
      </c>
      <c r="R118" s="57">
        <f t="shared" si="4"/>
        <v>1412.5</v>
      </c>
      <c r="S118" s="57">
        <f t="shared" si="5"/>
        <v>1412.5</v>
      </c>
    </row>
    <row r="119" spans="1:19" ht="12.75">
      <c r="A119" s="1" t="s">
        <v>118</v>
      </c>
      <c r="B119" s="2">
        <v>19974981.2</v>
      </c>
      <c r="F119" s="77">
        <v>603806</v>
      </c>
      <c r="G119" s="77">
        <v>231843.52</v>
      </c>
      <c r="H119" s="3">
        <f t="shared" si="3"/>
        <v>20810630.72</v>
      </c>
      <c r="K119" s="57">
        <v>2966.5</v>
      </c>
      <c r="L119" s="57">
        <v>2916.5</v>
      </c>
      <c r="M119" s="58">
        <v>50</v>
      </c>
      <c r="N119" s="59">
        <v>0</v>
      </c>
      <c r="O119" s="58">
        <v>0</v>
      </c>
      <c r="P119" s="58">
        <v>0</v>
      </c>
      <c r="Q119" s="59">
        <v>0</v>
      </c>
      <c r="R119" s="57">
        <f t="shared" si="4"/>
        <v>2966.5</v>
      </c>
      <c r="S119" s="57">
        <f t="shared" si="5"/>
        <v>2966.5</v>
      </c>
    </row>
    <row r="120" spans="1:19" ht="12.75">
      <c r="A120" s="1" t="s">
        <v>119</v>
      </c>
      <c r="B120" s="2">
        <v>1937993.12</v>
      </c>
      <c r="C120" s="3">
        <v>50050</v>
      </c>
      <c r="F120" s="77">
        <v>65208</v>
      </c>
      <c r="G120" s="77">
        <v>25038</v>
      </c>
      <c r="H120" s="3">
        <f t="shared" si="3"/>
        <v>2078289.12</v>
      </c>
      <c r="K120" s="57">
        <v>198.5</v>
      </c>
      <c r="L120" s="57">
        <v>191.5</v>
      </c>
      <c r="M120" s="58">
        <v>7</v>
      </c>
      <c r="N120" s="59">
        <v>0</v>
      </c>
      <c r="O120" s="58">
        <v>0</v>
      </c>
      <c r="P120" s="58">
        <v>0</v>
      </c>
      <c r="Q120" s="59">
        <v>0</v>
      </c>
      <c r="R120" s="57">
        <f t="shared" si="4"/>
        <v>198.5</v>
      </c>
      <c r="S120" s="57">
        <f t="shared" si="5"/>
        <v>198.5</v>
      </c>
    </row>
    <row r="121" spans="1:19" ht="12.75">
      <c r="A121" s="1" t="s">
        <v>120</v>
      </c>
      <c r="B121" s="2">
        <v>3671522.85</v>
      </c>
      <c r="F121" s="77">
        <v>113090</v>
      </c>
      <c r="G121" s="77">
        <v>43423</v>
      </c>
      <c r="H121" s="3">
        <f t="shared" si="3"/>
        <v>3828035.85</v>
      </c>
      <c r="K121" s="57">
        <v>481</v>
      </c>
      <c r="L121" s="57">
        <v>467.5</v>
      </c>
      <c r="M121" s="58">
        <v>13.5</v>
      </c>
      <c r="N121" s="59">
        <v>0</v>
      </c>
      <c r="O121" s="58">
        <v>0</v>
      </c>
      <c r="P121" s="58">
        <v>0</v>
      </c>
      <c r="Q121" s="59">
        <v>0</v>
      </c>
      <c r="R121" s="57">
        <f t="shared" si="4"/>
        <v>481</v>
      </c>
      <c r="S121" s="57">
        <f t="shared" si="5"/>
        <v>481</v>
      </c>
    </row>
    <row r="122" spans="1:19" ht="12.75">
      <c r="A122" s="1" t="s">
        <v>121</v>
      </c>
      <c r="B122" s="2">
        <v>9344627.22</v>
      </c>
      <c r="F122" s="77">
        <v>280495</v>
      </c>
      <c r="G122" s="77">
        <v>107701</v>
      </c>
      <c r="H122" s="3">
        <f t="shared" si="3"/>
        <v>9732823.22</v>
      </c>
      <c r="K122" s="57">
        <v>1299</v>
      </c>
      <c r="L122" s="57">
        <v>1253.5</v>
      </c>
      <c r="M122" s="58">
        <v>45.5</v>
      </c>
      <c r="N122" s="59">
        <v>0</v>
      </c>
      <c r="O122" s="58">
        <v>0</v>
      </c>
      <c r="P122" s="58">
        <v>0</v>
      </c>
      <c r="Q122" s="59">
        <v>0</v>
      </c>
      <c r="R122" s="57">
        <f t="shared" si="4"/>
        <v>1299</v>
      </c>
      <c r="S122" s="57">
        <f t="shared" si="5"/>
        <v>1299</v>
      </c>
    </row>
    <row r="123" spans="1:19" ht="12.75">
      <c r="A123" s="1" t="s">
        <v>122</v>
      </c>
      <c r="B123" s="2">
        <v>5462517.35</v>
      </c>
      <c r="C123" s="3">
        <v>68914</v>
      </c>
      <c r="E123" s="3">
        <v>19297.19</v>
      </c>
      <c r="F123" s="77">
        <v>175579</v>
      </c>
      <c r="G123" s="77">
        <v>67417</v>
      </c>
      <c r="H123" s="3">
        <f t="shared" si="3"/>
        <v>5755130.159999999</v>
      </c>
      <c r="K123" s="57">
        <v>797</v>
      </c>
      <c r="L123" s="57">
        <v>772</v>
      </c>
      <c r="M123" s="58">
        <v>25</v>
      </c>
      <c r="N123" s="59">
        <v>0</v>
      </c>
      <c r="O123" s="58">
        <v>0</v>
      </c>
      <c r="P123" s="58">
        <v>0</v>
      </c>
      <c r="Q123" s="59">
        <v>0</v>
      </c>
      <c r="R123" s="57">
        <f t="shared" si="4"/>
        <v>797</v>
      </c>
      <c r="S123" s="57">
        <f t="shared" si="5"/>
        <v>797</v>
      </c>
    </row>
    <row r="124" spans="1:19" ht="12.75">
      <c r="A124" s="1" t="s">
        <v>123</v>
      </c>
      <c r="B124" s="2">
        <v>2129103.26</v>
      </c>
      <c r="C124" s="3">
        <v>75000</v>
      </c>
      <c r="F124" s="77">
        <v>61976</v>
      </c>
      <c r="G124" s="77">
        <v>23797</v>
      </c>
      <c r="H124" s="3">
        <f t="shared" si="3"/>
        <v>2289876.26</v>
      </c>
      <c r="K124" s="57">
        <v>167</v>
      </c>
      <c r="L124" s="57">
        <v>167</v>
      </c>
      <c r="M124" s="58">
        <v>0</v>
      </c>
      <c r="N124" s="59">
        <v>0</v>
      </c>
      <c r="O124" s="58">
        <v>0</v>
      </c>
      <c r="P124" s="58">
        <v>0</v>
      </c>
      <c r="Q124" s="59">
        <v>0</v>
      </c>
      <c r="R124" s="57">
        <f t="shared" si="4"/>
        <v>167</v>
      </c>
      <c r="S124" s="57">
        <f t="shared" si="5"/>
        <v>167</v>
      </c>
    </row>
    <row r="125" spans="1:19" ht="12.75">
      <c r="A125" s="1" t="s">
        <v>124</v>
      </c>
      <c r="B125" s="2">
        <v>3013996.7</v>
      </c>
      <c r="F125" s="77">
        <v>94126</v>
      </c>
      <c r="G125" s="77">
        <v>36142</v>
      </c>
      <c r="H125" s="3">
        <f t="shared" si="3"/>
        <v>3144264.7</v>
      </c>
      <c r="K125" s="57">
        <v>413.5</v>
      </c>
      <c r="L125" s="57">
        <v>405</v>
      </c>
      <c r="M125" s="58">
        <v>8.5</v>
      </c>
      <c r="N125" s="59">
        <v>0</v>
      </c>
      <c r="O125" s="58">
        <v>0</v>
      </c>
      <c r="P125" s="58">
        <v>0</v>
      </c>
      <c r="Q125" s="59">
        <v>0</v>
      </c>
      <c r="R125" s="57">
        <f t="shared" si="4"/>
        <v>413.5</v>
      </c>
      <c r="S125" s="57">
        <f t="shared" si="5"/>
        <v>413.5</v>
      </c>
    </row>
    <row r="126" spans="1:19" ht="12.75">
      <c r="A126" s="1" t="s">
        <v>125</v>
      </c>
      <c r="B126" s="2">
        <v>1874526.35</v>
      </c>
      <c r="C126" s="3">
        <v>21114.81</v>
      </c>
      <c r="F126" s="77">
        <v>63458</v>
      </c>
      <c r="G126" s="77">
        <v>24366</v>
      </c>
      <c r="H126" s="3">
        <f t="shared" si="3"/>
        <v>1983465.1600000001</v>
      </c>
      <c r="K126" s="57">
        <v>199</v>
      </c>
      <c r="L126" s="57">
        <v>194</v>
      </c>
      <c r="M126" s="58">
        <v>5</v>
      </c>
      <c r="N126" s="59">
        <v>0</v>
      </c>
      <c r="O126" s="58">
        <v>0</v>
      </c>
      <c r="P126" s="58">
        <v>0</v>
      </c>
      <c r="Q126" s="59">
        <v>0</v>
      </c>
      <c r="R126" s="57">
        <f t="shared" si="4"/>
        <v>199</v>
      </c>
      <c r="S126" s="57">
        <f t="shared" si="5"/>
        <v>199</v>
      </c>
    </row>
    <row r="127" spans="1:19" ht="12.75">
      <c r="A127" s="1" t="s">
        <v>126</v>
      </c>
      <c r="B127" s="2">
        <v>3037684.84</v>
      </c>
      <c r="F127" s="77">
        <v>88354</v>
      </c>
      <c r="G127" s="77">
        <v>33925</v>
      </c>
      <c r="H127" s="3">
        <f t="shared" si="3"/>
        <v>3159963.84</v>
      </c>
      <c r="K127" s="57">
        <v>363</v>
      </c>
      <c r="L127" s="57">
        <v>363</v>
      </c>
      <c r="M127" s="58">
        <v>0</v>
      </c>
      <c r="N127" s="59">
        <v>0</v>
      </c>
      <c r="O127" s="58">
        <v>0</v>
      </c>
      <c r="P127" s="58">
        <v>0</v>
      </c>
      <c r="Q127" s="59">
        <v>0</v>
      </c>
      <c r="R127" s="57">
        <f t="shared" si="4"/>
        <v>363</v>
      </c>
      <c r="S127" s="57">
        <f t="shared" si="5"/>
        <v>363</v>
      </c>
    </row>
    <row r="128" spans="1:19" ht="12.75">
      <c r="A128" s="1" t="s">
        <v>127</v>
      </c>
      <c r="B128" s="2">
        <v>2579042.27</v>
      </c>
      <c r="C128" s="3">
        <v>91000</v>
      </c>
      <c r="F128" s="77">
        <v>76314.19</v>
      </c>
      <c r="G128" s="77">
        <v>29302</v>
      </c>
      <c r="H128" s="3">
        <f t="shared" si="3"/>
        <v>2775658.46</v>
      </c>
      <c r="K128" s="57">
        <v>200</v>
      </c>
      <c r="L128" s="57">
        <v>196</v>
      </c>
      <c r="M128" s="58">
        <v>4</v>
      </c>
      <c r="N128" s="59">
        <v>0</v>
      </c>
      <c r="O128" s="58">
        <v>0</v>
      </c>
      <c r="P128" s="58">
        <v>0</v>
      </c>
      <c r="Q128" s="59">
        <v>0</v>
      </c>
      <c r="R128" s="57">
        <f t="shared" si="4"/>
        <v>200</v>
      </c>
      <c r="S128" s="57">
        <f t="shared" si="5"/>
        <v>200</v>
      </c>
    </row>
    <row r="129" spans="1:19" ht="12.75">
      <c r="A129" s="1" t="s">
        <v>128</v>
      </c>
      <c r="B129" s="2">
        <v>3633431.7</v>
      </c>
      <c r="C129" s="3">
        <v>63985</v>
      </c>
      <c r="F129" s="77">
        <v>91865.91</v>
      </c>
      <c r="G129" s="77">
        <v>35274</v>
      </c>
      <c r="H129" s="3">
        <f t="shared" si="3"/>
        <v>3824556.6100000003</v>
      </c>
      <c r="K129" s="57">
        <v>320</v>
      </c>
      <c r="L129" s="57">
        <v>314</v>
      </c>
      <c r="M129" s="58">
        <v>6</v>
      </c>
      <c r="N129" s="59">
        <v>0</v>
      </c>
      <c r="O129" s="58">
        <v>0</v>
      </c>
      <c r="P129" s="58">
        <v>0</v>
      </c>
      <c r="Q129" s="59">
        <v>0</v>
      </c>
      <c r="R129" s="57">
        <f t="shared" si="4"/>
        <v>320</v>
      </c>
      <c r="S129" s="57">
        <f t="shared" si="5"/>
        <v>320</v>
      </c>
    </row>
    <row r="130" spans="1:19" ht="12.75">
      <c r="A130" s="1" t="s">
        <v>129</v>
      </c>
      <c r="B130" s="2">
        <v>9155891.77</v>
      </c>
      <c r="F130" s="77">
        <v>240583.57</v>
      </c>
      <c r="G130" s="77">
        <v>92376.86</v>
      </c>
      <c r="H130" s="3">
        <f t="shared" si="3"/>
        <v>9488852.2</v>
      </c>
      <c r="K130" s="57">
        <v>1089</v>
      </c>
      <c r="L130" s="57">
        <v>1077.5</v>
      </c>
      <c r="M130" s="58">
        <v>11.5</v>
      </c>
      <c r="N130" s="59">
        <v>0</v>
      </c>
      <c r="O130" s="58">
        <v>0</v>
      </c>
      <c r="P130" s="58">
        <v>0</v>
      </c>
      <c r="Q130" s="59">
        <v>0</v>
      </c>
      <c r="R130" s="57">
        <f t="shared" si="4"/>
        <v>1089</v>
      </c>
      <c r="S130" s="57">
        <f t="shared" si="5"/>
        <v>1089</v>
      </c>
    </row>
    <row r="131" spans="1:19" ht="12.75">
      <c r="A131" s="1" t="s">
        <v>130</v>
      </c>
      <c r="B131" s="2">
        <v>6197045.9</v>
      </c>
      <c r="C131" s="3">
        <v>122025.71</v>
      </c>
      <c r="D131" s="3">
        <v>0</v>
      </c>
      <c r="F131" s="77">
        <v>0</v>
      </c>
      <c r="G131" s="77">
        <v>0</v>
      </c>
      <c r="H131" s="3">
        <f t="shared" si="3"/>
        <v>6319071.61</v>
      </c>
      <c r="K131" s="57">
        <v>512</v>
      </c>
      <c r="L131" s="57">
        <v>492.5</v>
      </c>
      <c r="M131" s="58">
        <v>19.5</v>
      </c>
      <c r="N131" s="59">
        <v>0</v>
      </c>
      <c r="O131" s="58">
        <v>0</v>
      </c>
      <c r="P131" s="58">
        <v>0</v>
      </c>
      <c r="Q131" s="59">
        <v>0</v>
      </c>
      <c r="R131" s="57">
        <f t="shared" si="4"/>
        <v>512</v>
      </c>
      <c r="S131" s="57">
        <f t="shared" si="5"/>
        <v>512</v>
      </c>
    </row>
    <row r="132" spans="1:19" ht="12.75">
      <c r="A132" s="1" t="s">
        <v>131</v>
      </c>
      <c r="B132" s="2">
        <v>4682162.46</v>
      </c>
      <c r="E132" s="3">
        <v>4504.18</v>
      </c>
      <c r="F132" s="77">
        <v>121462</v>
      </c>
      <c r="G132" s="77">
        <v>46638</v>
      </c>
      <c r="H132" s="3">
        <f aca="true" t="shared" si="6" ref="H132:H195">B132+C132+D132-E132+F132+G132</f>
        <v>4845758.28</v>
      </c>
      <c r="K132" s="57">
        <v>567.5</v>
      </c>
      <c r="L132" s="57">
        <v>555</v>
      </c>
      <c r="M132" s="58">
        <v>12.5</v>
      </c>
      <c r="N132" s="59">
        <v>0</v>
      </c>
      <c r="O132" s="58">
        <v>0</v>
      </c>
      <c r="P132" s="58">
        <v>0</v>
      </c>
      <c r="Q132" s="59">
        <v>0</v>
      </c>
      <c r="R132" s="57">
        <f aca="true" t="shared" si="7" ref="R132:R181">SUM(L132:Q132)</f>
        <v>567.5</v>
      </c>
      <c r="S132" s="57">
        <f aca="true" t="shared" si="8" ref="S132:S180">SUM(L132:N132)</f>
        <v>567.5</v>
      </c>
    </row>
    <row r="133" spans="1:19" ht="12.75">
      <c r="A133" s="1" t="s">
        <v>132</v>
      </c>
      <c r="B133" s="2">
        <v>2454577.35</v>
      </c>
      <c r="C133" s="3">
        <v>10000</v>
      </c>
      <c r="F133" s="77">
        <v>73128</v>
      </c>
      <c r="G133" s="77">
        <v>28079</v>
      </c>
      <c r="H133" s="3">
        <f t="shared" si="6"/>
        <v>2565784.35</v>
      </c>
      <c r="K133" s="57">
        <v>290</v>
      </c>
      <c r="L133" s="57">
        <v>282.5</v>
      </c>
      <c r="M133" s="58">
        <v>7.5</v>
      </c>
      <c r="N133" s="59">
        <v>0</v>
      </c>
      <c r="O133" s="58">
        <v>0</v>
      </c>
      <c r="P133" s="58">
        <v>0</v>
      </c>
      <c r="Q133" s="59">
        <v>0</v>
      </c>
      <c r="R133" s="57">
        <f t="shared" si="7"/>
        <v>290</v>
      </c>
      <c r="S133" s="57">
        <f t="shared" si="8"/>
        <v>290</v>
      </c>
    </row>
    <row r="134" spans="1:19" ht="12.75">
      <c r="A134" s="1" t="s">
        <v>133</v>
      </c>
      <c r="B134" s="2">
        <v>18991409.97</v>
      </c>
      <c r="C134" s="3">
        <v>490249.25</v>
      </c>
      <c r="F134" s="77">
        <v>0</v>
      </c>
      <c r="G134" s="77">
        <v>0</v>
      </c>
      <c r="H134" s="3">
        <f t="shared" si="6"/>
        <v>19481659.22</v>
      </c>
      <c r="K134" s="57">
        <v>1639.5</v>
      </c>
      <c r="L134" s="57">
        <v>1622</v>
      </c>
      <c r="M134" s="58">
        <v>17.5</v>
      </c>
      <c r="N134" s="59">
        <v>0</v>
      </c>
      <c r="O134" s="58">
        <v>0</v>
      </c>
      <c r="P134" s="58">
        <v>0</v>
      </c>
      <c r="Q134" s="59">
        <v>0</v>
      </c>
      <c r="R134" s="57">
        <f t="shared" si="7"/>
        <v>1639.5</v>
      </c>
      <c r="S134" s="57">
        <f t="shared" si="8"/>
        <v>1639.5</v>
      </c>
    </row>
    <row r="135" spans="1:19" ht="12.75">
      <c r="A135" s="1" t="s">
        <v>134</v>
      </c>
      <c r="B135" s="2">
        <v>2031592.07</v>
      </c>
      <c r="C135" s="3">
        <v>84100</v>
      </c>
      <c r="F135" s="77">
        <v>67026</v>
      </c>
      <c r="G135" s="77">
        <v>25736</v>
      </c>
      <c r="H135" s="3">
        <f t="shared" si="6"/>
        <v>2208454.0700000003</v>
      </c>
      <c r="K135" s="57">
        <v>217</v>
      </c>
      <c r="L135" s="57">
        <v>217</v>
      </c>
      <c r="M135" s="58">
        <v>0</v>
      </c>
      <c r="N135" s="59">
        <v>0</v>
      </c>
      <c r="O135" s="58">
        <v>0</v>
      </c>
      <c r="P135" s="58">
        <v>0</v>
      </c>
      <c r="Q135" s="59">
        <v>0</v>
      </c>
      <c r="R135" s="57">
        <f t="shared" si="7"/>
        <v>217</v>
      </c>
      <c r="S135" s="57">
        <f t="shared" si="8"/>
        <v>217</v>
      </c>
    </row>
    <row r="136" spans="1:19" ht="12.75">
      <c r="A136" s="1" t="s">
        <v>135</v>
      </c>
      <c r="B136" s="2">
        <v>10615862.19</v>
      </c>
      <c r="C136" s="3">
        <v>31000</v>
      </c>
      <c r="D136" s="3">
        <v>65.5</v>
      </c>
      <c r="E136" s="3">
        <v>3391</v>
      </c>
      <c r="F136" s="77">
        <v>313346</v>
      </c>
      <c r="G136" s="77">
        <v>120315</v>
      </c>
      <c r="H136" s="3">
        <f t="shared" si="6"/>
        <v>11077197.69</v>
      </c>
      <c r="K136" s="57">
        <v>1542</v>
      </c>
      <c r="L136" s="57">
        <v>1491</v>
      </c>
      <c r="M136" s="58">
        <v>51</v>
      </c>
      <c r="N136" s="59">
        <v>0</v>
      </c>
      <c r="O136" s="58">
        <v>0</v>
      </c>
      <c r="P136" s="58">
        <v>0</v>
      </c>
      <c r="Q136" s="59">
        <v>0</v>
      </c>
      <c r="R136" s="57">
        <f t="shared" si="7"/>
        <v>1542</v>
      </c>
      <c r="S136" s="57">
        <f t="shared" si="8"/>
        <v>1542</v>
      </c>
    </row>
    <row r="137" spans="1:19" ht="12.75">
      <c r="A137" s="1" t="s">
        <v>136</v>
      </c>
      <c r="B137" s="2">
        <v>2207365.15</v>
      </c>
      <c r="F137" s="77">
        <v>70658</v>
      </c>
      <c r="G137" s="77">
        <v>27131</v>
      </c>
      <c r="H137" s="3">
        <f t="shared" si="6"/>
        <v>2305154.15</v>
      </c>
      <c r="K137" s="57">
        <v>268.5</v>
      </c>
      <c r="L137" s="57">
        <v>259</v>
      </c>
      <c r="M137" s="58">
        <v>9.5</v>
      </c>
      <c r="N137" s="59">
        <v>0</v>
      </c>
      <c r="O137" s="58">
        <v>0</v>
      </c>
      <c r="P137" s="58">
        <v>0</v>
      </c>
      <c r="Q137" s="59">
        <v>0</v>
      </c>
      <c r="R137" s="57">
        <f t="shared" si="7"/>
        <v>268.5</v>
      </c>
      <c r="S137" s="57">
        <f t="shared" si="8"/>
        <v>268.5</v>
      </c>
    </row>
    <row r="138" spans="1:19" ht="12.75">
      <c r="A138" s="1" t="s">
        <v>137</v>
      </c>
      <c r="B138" s="2">
        <v>1934717.33</v>
      </c>
      <c r="C138" s="3">
        <v>38500</v>
      </c>
      <c r="F138" s="77">
        <v>67214</v>
      </c>
      <c r="G138" s="77">
        <v>25808</v>
      </c>
      <c r="H138" s="3">
        <f t="shared" si="6"/>
        <v>2066239.33</v>
      </c>
      <c r="K138" s="57">
        <v>216.5</v>
      </c>
      <c r="L138" s="57">
        <v>210.5</v>
      </c>
      <c r="M138" s="58">
        <v>6</v>
      </c>
      <c r="N138" s="59">
        <v>0</v>
      </c>
      <c r="O138" s="58">
        <v>0</v>
      </c>
      <c r="P138" s="58">
        <v>0</v>
      </c>
      <c r="Q138" s="59">
        <v>0</v>
      </c>
      <c r="R138" s="57">
        <f t="shared" si="7"/>
        <v>216.5</v>
      </c>
      <c r="S138" s="57">
        <f t="shared" si="8"/>
        <v>216.5</v>
      </c>
    </row>
    <row r="139" spans="1:19" ht="12.75">
      <c r="A139" s="1" t="s">
        <v>138</v>
      </c>
      <c r="B139" s="2">
        <v>116296892.98</v>
      </c>
      <c r="E139" s="3">
        <v>466921.10000000003</v>
      </c>
      <c r="F139" s="77">
        <v>3383046</v>
      </c>
      <c r="G139" s="77">
        <v>1298988</v>
      </c>
      <c r="H139" s="3">
        <f t="shared" si="6"/>
        <v>120512005.88000001</v>
      </c>
      <c r="K139" s="57">
        <v>17076.5</v>
      </c>
      <c r="L139" s="57">
        <v>16507</v>
      </c>
      <c r="M139" s="58">
        <v>569.5</v>
      </c>
      <c r="N139" s="59">
        <v>0</v>
      </c>
      <c r="O139" s="58">
        <v>0</v>
      </c>
      <c r="P139" s="58">
        <v>0</v>
      </c>
      <c r="Q139" s="59">
        <v>0</v>
      </c>
      <c r="R139" s="57">
        <f t="shared" si="7"/>
        <v>17076.5</v>
      </c>
      <c r="S139" s="57">
        <f t="shared" si="8"/>
        <v>17076.5</v>
      </c>
    </row>
    <row r="140" spans="1:19" ht="12.75">
      <c r="A140" s="1" t="s">
        <v>139</v>
      </c>
      <c r="B140" s="2">
        <v>52623773.71</v>
      </c>
      <c r="C140" s="3">
        <v>640000</v>
      </c>
      <c r="E140" s="3">
        <v>374</v>
      </c>
      <c r="F140" s="77">
        <v>1603461.44</v>
      </c>
      <c r="G140" s="77">
        <v>615680.96</v>
      </c>
      <c r="H140" s="3">
        <f t="shared" si="6"/>
        <v>55482542.11</v>
      </c>
      <c r="K140" s="57">
        <v>8437</v>
      </c>
      <c r="L140" s="57">
        <v>8346.5</v>
      </c>
      <c r="M140" s="58">
        <v>90.5</v>
      </c>
      <c r="N140" s="59">
        <v>0</v>
      </c>
      <c r="O140" s="58">
        <v>0</v>
      </c>
      <c r="P140" s="58">
        <v>0</v>
      </c>
      <c r="Q140" s="59">
        <v>0</v>
      </c>
      <c r="R140" s="57">
        <f t="shared" si="7"/>
        <v>8437</v>
      </c>
      <c r="S140" s="57">
        <f t="shared" si="8"/>
        <v>8437</v>
      </c>
    </row>
    <row r="141" spans="1:19" ht="12.75">
      <c r="A141" s="1" t="s">
        <v>140</v>
      </c>
      <c r="B141" s="2">
        <v>5623165.47</v>
      </c>
      <c r="C141" s="3">
        <v>26854.98</v>
      </c>
      <c r="F141" s="77">
        <v>0</v>
      </c>
      <c r="G141" s="77">
        <v>0</v>
      </c>
      <c r="H141" s="3">
        <f t="shared" si="6"/>
        <v>5650020.45</v>
      </c>
      <c r="K141" s="57">
        <v>601</v>
      </c>
      <c r="L141" s="57">
        <v>586.5</v>
      </c>
      <c r="M141" s="58">
        <v>14.5</v>
      </c>
      <c r="N141" s="59">
        <v>0</v>
      </c>
      <c r="O141" s="58">
        <v>0</v>
      </c>
      <c r="P141" s="58">
        <v>0</v>
      </c>
      <c r="Q141" s="59">
        <v>0</v>
      </c>
      <c r="R141" s="57">
        <f t="shared" si="7"/>
        <v>601</v>
      </c>
      <c r="S141" s="57">
        <f t="shared" si="8"/>
        <v>601</v>
      </c>
    </row>
    <row r="142" spans="1:19" ht="12.75">
      <c r="A142" s="1" t="s">
        <v>141</v>
      </c>
      <c r="B142" s="2">
        <v>4305469.57</v>
      </c>
      <c r="C142" s="3">
        <v>39000</v>
      </c>
      <c r="F142" s="77">
        <v>95017</v>
      </c>
      <c r="G142" s="77">
        <v>36484</v>
      </c>
      <c r="H142" s="3">
        <f t="shared" si="6"/>
        <v>4475970.57</v>
      </c>
      <c r="K142" s="57">
        <v>431</v>
      </c>
      <c r="L142" s="57">
        <v>421</v>
      </c>
      <c r="M142" s="58">
        <v>10</v>
      </c>
      <c r="N142" s="59">
        <v>0</v>
      </c>
      <c r="O142" s="58">
        <v>0</v>
      </c>
      <c r="P142" s="58">
        <v>0</v>
      </c>
      <c r="Q142" s="59">
        <v>0</v>
      </c>
      <c r="R142" s="57">
        <f t="shared" si="7"/>
        <v>431</v>
      </c>
      <c r="S142" s="57">
        <f t="shared" si="8"/>
        <v>431</v>
      </c>
    </row>
    <row r="143" spans="1:19" ht="12.75">
      <c r="A143" s="1" t="s">
        <v>142</v>
      </c>
      <c r="B143" s="2">
        <v>4321467.21</v>
      </c>
      <c r="C143" s="3">
        <v>82800</v>
      </c>
      <c r="D143" s="3">
        <v>28280.33</v>
      </c>
      <c r="E143" s="3">
        <v>12588.94</v>
      </c>
      <c r="F143" s="77">
        <v>124291</v>
      </c>
      <c r="G143" s="77">
        <v>47724.65</v>
      </c>
      <c r="H143" s="3">
        <f t="shared" si="6"/>
        <v>4591974.25</v>
      </c>
      <c r="K143" s="57">
        <v>569</v>
      </c>
      <c r="L143" s="57">
        <v>548.5</v>
      </c>
      <c r="M143" s="58">
        <v>20.5</v>
      </c>
      <c r="N143" s="59">
        <v>0</v>
      </c>
      <c r="O143" s="58">
        <v>0</v>
      </c>
      <c r="P143" s="58">
        <v>0</v>
      </c>
      <c r="Q143" s="59">
        <v>0</v>
      </c>
      <c r="R143" s="57">
        <f t="shared" si="7"/>
        <v>569</v>
      </c>
      <c r="S143" s="57">
        <f t="shared" si="8"/>
        <v>569</v>
      </c>
    </row>
    <row r="144" spans="1:19" ht="12.75">
      <c r="A144" s="1" t="s">
        <v>143</v>
      </c>
      <c r="B144" s="2">
        <v>7460295.58</v>
      </c>
      <c r="C144" s="3">
        <v>92100</v>
      </c>
      <c r="F144" s="77">
        <v>226902</v>
      </c>
      <c r="G144" s="77">
        <v>87124</v>
      </c>
      <c r="H144" s="3">
        <f t="shared" si="6"/>
        <v>7866421.58</v>
      </c>
      <c r="K144" s="57">
        <v>1111</v>
      </c>
      <c r="L144" s="57">
        <v>999.5</v>
      </c>
      <c r="M144" s="58">
        <v>19.5</v>
      </c>
      <c r="N144" s="59">
        <v>92</v>
      </c>
      <c r="O144" s="58">
        <v>0</v>
      </c>
      <c r="P144" s="58">
        <v>0</v>
      </c>
      <c r="Q144" s="59">
        <v>0</v>
      </c>
      <c r="R144" s="57">
        <f t="shared" si="7"/>
        <v>1111</v>
      </c>
      <c r="S144" s="57">
        <f t="shared" si="8"/>
        <v>1111</v>
      </c>
    </row>
    <row r="145" spans="1:19" ht="12.75">
      <c r="A145" s="1" t="s">
        <v>144</v>
      </c>
      <c r="B145" s="2">
        <v>3101895.64</v>
      </c>
      <c r="C145" s="3">
        <v>62022</v>
      </c>
      <c r="F145" s="77">
        <v>101019</v>
      </c>
      <c r="G145" s="77">
        <v>38788</v>
      </c>
      <c r="H145" s="3">
        <f t="shared" si="6"/>
        <v>3303724.64</v>
      </c>
      <c r="K145" s="57">
        <v>472</v>
      </c>
      <c r="L145" s="57">
        <v>459.5</v>
      </c>
      <c r="M145" s="58">
        <v>12.5</v>
      </c>
      <c r="N145" s="59">
        <v>0</v>
      </c>
      <c r="O145" s="58">
        <v>0</v>
      </c>
      <c r="P145" s="58">
        <v>0</v>
      </c>
      <c r="Q145" s="59">
        <v>0</v>
      </c>
      <c r="R145" s="57">
        <f t="shared" si="7"/>
        <v>472</v>
      </c>
      <c r="S145" s="57">
        <f t="shared" si="8"/>
        <v>472</v>
      </c>
    </row>
    <row r="146" spans="1:19" ht="12.75">
      <c r="A146" s="1" t="s">
        <v>145</v>
      </c>
      <c r="B146" s="2">
        <v>4280623.84</v>
      </c>
      <c r="C146" s="3">
        <v>22500</v>
      </c>
      <c r="F146" s="77">
        <v>100551</v>
      </c>
      <c r="G146" s="77">
        <v>38609</v>
      </c>
      <c r="H146" s="3">
        <f t="shared" si="6"/>
        <v>4442283.84</v>
      </c>
      <c r="K146" s="57">
        <v>373.5</v>
      </c>
      <c r="L146" s="57">
        <v>366.5</v>
      </c>
      <c r="M146" s="58">
        <v>7</v>
      </c>
      <c r="N146" s="59">
        <v>0</v>
      </c>
      <c r="O146" s="58">
        <v>0</v>
      </c>
      <c r="P146" s="58">
        <v>0</v>
      </c>
      <c r="Q146" s="59">
        <v>0</v>
      </c>
      <c r="R146" s="57">
        <f t="shared" si="7"/>
        <v>373.5</v>
      </c>
      <c r="S146" s="57">
        <f t="shared" si="8"/>
        <v>373.5</v>
      </c>
    </row>
    <row r="147" spans="1:19" ht="12.75">
      <c r="A147" s="1" t="s">
        <v>146</v>
      </c>
      <c r="B147" s="2">
        <v>18698037.85</v>
      </c>
      <c r="F147" s="77">
        <v>433675.24</v>
      </c>
      <c r="G147" s="77">
        <v>166518.24</v>
      </c>
      <c r="H147" s="3">
        <f t="shared" si="6"/>
        <v>19298231.33</v>
      </c>
      <c r="K147" s="57">
        <v>2167.5</v>
      </c>
      <c r="L147" s="57">
        <v>2153.5</v>
      </c>
      <c r="M147" s="58">
        <v>14</v>
      </c>
      <c r="N147" s="59">
        <v>0</v>
      </c>
      <c r="O147" s="58">
        <v>0</v>
      </c>
      <c r="P147" s="58">
        <v>0</v>
      </c>
      <c r="Q147" s="59">
        <v>0</v>
      </c>
      <c r="R147" s="57">
        <f t="shared" si="7"/>
        <v>2167.5</v>
      </c>
      <c r="S147" s="57">
        <f t="shared" si="8"/>
        <v>2167.5</v>
      </c>
    </row>
    <row r="148" spans="1:19" ht="12.75">
      <c r="A148" s="1" t="s">
        <v>147</v>
      </c>
      <c r="B148" s="2">
        <v>4254329.64</v>
      </c>
      <c r="C148" s="3">
        <v>27897</v>
      </c>
      <c r="F148" s="77">
        <v>0</v>
      </c>
      <c r="G148" s="77">
        <v>0</v>
      </c>
      <c r="H148" s="3">
        <f t="shared" si="6"/>
        <v>4282226.64</v>
      </c>
      <c r="K148" s="57">
        <v>368</v>
      </c>
      <c r="L148" s="57">
        <v>359</v>
      </c>
      <c r="M148" s="58">
        <v>9</v>
      </c>
      <c r="N148" s="59">
        <v>0</v>
      </c>
      <c r="O148" s="58">
        <v>0</v>
      </c>
      <c r="P148" s="58">
        <v>0</v>
      </c>
      <c r="Q148" s="59">
        <v>0</v>
      </c>
      <c r="R148" s="57">
        <f t="shared" si="7"/>
        <v>368</v>
      </c>
      <c r="S148" s="57">
        <f t="shared" si="8"/>
        <v>368</v>
      </c>
    </row>
    <row r="149" spans="1:19" ht="12.75">
      <c r="A149" s="1" t="s">
        <v>148</v>
      </c>
      <c r="B149" s="2">
        <v>1590191.78</v>
      </c>
      <c r="C149" s="3">
        <v>40000</v>
      </c>
      <c r="E149" s="3">
        <v>2183.65</v>
      </c>
      <c r="F149" s="77">
        <v>43268</v>
      </c>
      <c r="G149" s="77">
        <v>16614</v>
      </c>
      <c r="H149" s="3">
        <f t="shared" si="6"/>
        <v>1687890.1300000001</v>
      </c>
      <c r="K149" s="57">
        <v>107.5</v>
      </c>
      <c r="L149" s="57">
        <v>102</v>
      </c>
      <c r="M149" s="58">
        <v>5.5</v>
      </c>
      <c r="N149" s="59">
        <v>0</v>
      </c>
      <c r="O149" s="58">
        <v>0</v>
      </c>
      <c r="P149" s="58">
        <v>0</v>
      </c>
      <c r="Q149" s="59">
        <v>0</v>
      </c>
      <c r="R149" s="57">
        <f t="shared" si="7"/>
        <v>107.5</v>
      </c>
      <c r="S149" s="57">
        <f t="shared" si="8"/>
        <v>107.5</v>
      </c>
    </row>
    <row r="150" spans="1:19" ht="12.75">
      <c r="A150" s="1" t="s">
        <v>149</v>
      </c>
      <c r="B150" s="2">
        <v>2408545.61</v>
      </c>
      <c r="C150" s="3">
        <v>46389.24</v>
      </c>
      <c r="D150" s="3">
        <v>0</v>
      </c>
      <c r="F150" s="77">
        <v>69432</v>
      </c>
      <c r="G150" s="77">
        <v>26660</v>
      </c>
      <c r="H150" s="3">
        <f t="shared" si="6"/>
        <v>2551026.85</v>
      </c>
      <c r="K150" s="57">
        <v>191.5</v>
      </c>
      <c r="L150" s="57">
        <v>185</v>
      </c>
      <c r="M150" s="58">
        <v>6.5</v>
      </c>
      <c r="N150" s="59">
        <v>0</v>
      </c>
      <c r="O150" s="58">
        <v>0</v>
      </c>
      <c r="P150" s="58">
        <v>0</v>
      </c>
      <c r="Q150" s="59">
        <v>0</v>
      </c>
      <c r="R150" s="57">
        <f t="shared" si="7"/>
        <v>191.5</v>
      </c>
      <c r="S150" s="57">
        <f t="shared" si="8"/>
        <v>191.5</v>
      </c>
    </row>
    <row r="151" spans="1:19" ht="12.75">
      <c r="A151" s="1" t="s">
        <v>150</v>
      </c>
      <c r="B151" s="2">
        <v>4818121.82</v>
      </c>
      <c r="C151" s="3">
        <v>51731.46</v>
      </c>
      <c r="F151" s="77">
        <v>126883.94</v>
      </c>
      <c r="G151" s="77">
        <v>48719.85</v>
      </c>
      <c r="H151" s="3">
        <f t="shared" si="6"/>
        <v>5045457.07</v>
      </c>
      <c r="K151" s="57">
        <v>542.5</v>
      </c>
      <c r="L151" s="57">
        <v>528.5</v>
      </c>
      <c r="M151" s="58">
        <v>14</v>
      </c>
      <c r="N151" s="59">
        <v>0</v>
      </c>
      <c r="O151" s="58">
        <v>0</v>
      </c>
      <c r="P151" s="58">
        <v>0</v>
      </c>
      <c r="Q151" s="59">
        <v>0</v>
      </c>
      <c r="R151" s="57">
        <f t="shared" si="7"/>
        <v>542.5</v>
      </c>
      <c r="S151" s="57">
        <f t="shared" si="8"/>
        <v>542.5</v>
      </c>
    </row>
    <row r="152" spans="1:19" ht="12.75">
      <c r="A152" s="1" t="s">
        <v>151</v>
      </c>
      <c r="B152" s="2">
        <v>994785.91</v>
      </c>
      <c r="F152" s="77">
        <v>28011</v>
      </c>
      <c r="G152" s="77">
        <v>10755</v>
      </c>
      <c r="H152" s="3">
        <f t="shared" si="6"/>
        <v>1033551.91</v>
      </c>
      <c r="K152" s="57">
        <v>65</v>
      </c>
      <c r="L152" s="57">
        <v>61.5</v>
      </c>
      <c r="M152" s="58">
        <v>3.5</v>
      </c>
      <c r="N152" s="59">
        <v>0</v>
      </c>
      <c r="O152" s="58">
        <v>0</v>
      </c>
      <c r="P152" s="58">
        <v>0</v>
      </c>
      <c r="Q152" s="59">
        <v>0</v>
      </c>
      <c r="R152" s="57">
        <f t="shared" si="7"/>
        <v>65</v>
      </c>
      <c r="S152" s="57">
        <f t="shared" si="8"/>
        <v>65</v>
      </c>
    </row>
    <row r="153" spans="1:19" ht="12.75">
      <c r="A153" s="1" t="s">
        <v>152</v>
      </c>
      <c r="B153" s="2">
        <v>7657922.5600000005</v>
      </c>
      <c r="C153" s="3">
        <v>30000</v>
      </c>
      <c r="E153" s="3">
        <v>4227.11</v>
      </c>
      <c r="F153" s="77">
        <v>185091</v>
      </c>
      <c r="G153" s="77">
        <v>71069.54</v>
      </c>
      <c r="H153" s="3">
        <f t="shared" si="6"/>
        <v>7939855.99</v>
      </c>
      <c r="K153" s="57">
        <v>674</v>
      </c>
      <c r="L153" s="57">
        <v>664.5</v>
      </c>
      <c r="M153" s="58">
        <v>9.5</v>
      </c>
      <c r="N153" s="59">
        <v>0</v>
      </c>
      <c r="O153" s="58">
        <v>0</v>
      </c>
      <c r="P153" s="58">
        <v>0</v>
      </c>
      <c r="Q153" s="59">
        <v>0</v>
      </c>
      <c r="R153" s="57">
        <f t="shared" si="7"/>
        <v>674</v>
      </c>
      <c r="S153" s="57">
        <f t="shared" si="8"/>
        <v>674</v>
      </c>
    </row>
    <row r="154" spans="1:19" ht="12.75">
      <c r="A154" s="1" t="s">
        <v>153</v>
      </c>
      <c r="B154" s="2">
        <v>2900750.51</v>
      </c>
      <c r="C154" s="3">
        <v>27000</v>
      </c>
      <c r="F154" s="77">
        <v>77192</v>
      </c>
      <c r="G154" s="77">
        <v>29639</v>
      </c>
      <c r="H154" s="3">
        <f t="shared" si="6"/>
        <v>3034581.51</v>
      </c>
      <c r="K154" s="57">
        <v>231</v>
      </c>
      <c r="L154" s="57">
        <v>221</v>
      </c>
      <c r="M154" s="58">
        <v>10</v>
      </c>
      <c r="N154" s="59">
        <v>0</v>
      </c>
      <c r="O154" s="58">
        <v>0</v>
      </c>
      <c r="P154" s="58">
        <v>0</v>
      </c>
      <c r="Q154" s="59">
        <v>0</v>
      </c>
      <c r="R154" s="57">
        <f t="shared" si="7"/>
        <v>231</v>
      </c>
      <c r="S154" s="57">
        <f t="shared" si="8"/>
        <v>231</v>
      </c>
    </row>
    <row r="155" spans="1:19" ht="12.75">
      <c r="A155" s="1" t="s">
        <v>154</v>
      </c>
      <c r="B155" s="2">
        <v>9333393.63</v>
      </c>
      <c r="C155" s="3">
        <v>97000</v>
      </c>
      <c r="D155" s="3">
        <v>4609.35</v>
      </c>
      <c r="E155" s="3">
        <v>2262.9900000000002</v>
      </c>
      <c r="F155" s="77">
        <v>334196</v>
      </c>
      <c r="G155" s="77">
        <v>128321</v>
      </c>
      <c r="H155" s="3">
        <f t="shared" si="6"/>
        <v>9895256.99</v>
      </c>
      <c r="K155" s="57">
        <v>1752</v>
      </c>
      <c r="L155" s="57">
        <v>218.5</v>
      </c>
      <c r="M155" s="58">
        <v>7</v>
      </c>
      <c r="N155" s="59">
        <v>1526.5</v>
      </c>
      <c r="O155" s="58">
        <v>0</v>
      </c>
      <c r="P155" s="58">
        <v>0</v>
      </c>
      <c r="Q155" s="59">
        <v>0</v>
      </c>
      <c r="R155" s="57">
        <f t="shared" si="7"/>
        <v>1752</v>
      </c>
      <c r="S155" s="57">
        <f t="shared" si="8"/>
        <v>1752</v>
      </c>
    </row>
    <row r="156" spans="1:19" ht="12.75">
      <c r="A156" s="1" t="s">
        <v>155</v>
      </c>
      <c r="B156" s="2">
        <v>1586698.5</v>
      </c>
      <c r="C156" s="3">
        <v>30000</v>
      </c>
      <c r="F156" s="77">
        <v>44721</v>
      </c>
      <c r="G156" s="77">
        <v>17251.23</v>
      </c>
      <c r="H156" s="3">
        <f t="shared" si="6"/>
        <v>1678670.73</v>
      </c>
      <c r="K156" s="57">
        <v>121</v>
      </c>
      <c r="L156" s="57">
        <v>116</v>
      </c>
      <c r="M156" s="58">
        <v>5</v>
      </c>
      <c r="N156" s="59">
        <v>0</v>
      </c>
      <c r="O156" s="58">
        <v>0</v>
      </c>
      <c r="P156" s="58">
        <v>0</v>
      </c>
      <c r="Q156" s="59">
        <v>0</v>
      </c>
      <c r="R156" s="57">
        <f t="shared" si="7"/>
        <v>121</v>
      </c>
      <c r="S156" s="57">
        <f t="shared" si="8"/>
        <v>121</v>
      </c>
    </row>
    <row r="157" spans="1:19" ht="12.75">
      <c r="A157" s="1" t="s">
        <v>156</v>
      </c>
      <c r="B157" s="2">
        <v>29699325.35</v>
      </c>
      <c r="E157" s="3">
        <v>127803.84</v>
      </c>
      <c r="F157" s="77">
        <v>0</v>
      </c>
      <c r="G157" s="77">
        <v>0</v>
      </c>
      <c r="H157" s="3">
        <f t="shared" si="6"/>
        <v>29571521.51</v>
      </c>
      <c r="K157" s="57">
        <v>2903</v>
      </c>
      <c r="L157" s="57">
        <v>2855.5</v>
      </c>
      <c r="M157" s="58">
        <v>47.5</v>
      </c>
      <c r="N157" s="59">
        <v>0</v>
      </c>
      <c r="O157" s="58">
        <v>0</v>
      </c>
      <c r="P157" s="58">
        <v>0</v>
      </c>
      <c r="Q157" s="59">
        <v>0</v>
      </c>
      <c r="R157" s="57">
        <f t="shared" si="7"/>
        <v>2903</v>
      </c>
      <c r="S157" s="57">
        <f t="shared" si="8"/>
        <v>2903</v>
      </c>
    </row>
    <row r="158" spans="1:19" ht="12.75">
      <c r="A158" s="1" t="s">
        <v>157</v>
      </c>
      <c r="B158" s="2">
        <v>4265458.24</v>
      </c>
      <c r="C158" s="3">
        <v>51500</v>
      </c>
      <c r="F158" s="77">
        <v>99290</v>
      </c>
      <c r="G158" s="77">
        <v>38124</v>
      </c>
      <c r="H158" s="3">
        <f t="shared" si="6"/>
        <v>4454372.24</v>
      </c>
      <c r="K158" s="57">
        <v>382</v>
      </c>
      <c r="L158" s="57">
        <v>371</v>
      </c>
      <c r="M158" s="58">
        <v>11</v>
      </c>
      <c r="N158" s="59">
        <v>0</v>
      </c>
      <c r="O158" s="58">
        <v>0</v>
      </c>
      <c r="P158" s="58">
        <v>0</v>
      </c>
      <c r="Q158" s="59">
        <v>0</v>
      </c>
      <c r="R158" s="57">
        <f t="shared" si="7"/>
        <v>382</v>
      </c>
      <c r="S158" s="57">
        <f t="shared" si="8"/>
        <v>382</v>
      </c>
    </row>
    <row r="159" spans="1:19" ht="12.75">
      <c r="A159" s="1" t="s">
        <v>158</v>
      </c>
      <c r="B159" s="2">
        <v>18578675.64</v>
      </c>
      <c r="D159" s="3">
        <v>50.09</v>
      </c>
      <c r="F159" s="77">
        <v>517775</v>
      </c>
      <c r="G159" s="77">
        <v>198810</v>
      </c>
      <c r="H159" s="3">
        <f t="shared" si="6"/>
        <v>19295310.73</v>
      </c>
      <c r="K159" s="57">
        <v>2571.5</v>
      </c>
      <c r="L159" s="57">
        <v>2541.5</v>
      </c>
      <c r="M159" s="58">
        <v>30</v>
      </c>
      <c r="N159" s="59">
        <v>0</v>
      </c>
      <c r="O159" s="58">
        <v>0</v>
      </c>
      <c r="P159" s="58">
        <v>0</v>
      </c>
      <c r="Q159" s="59">
        <v>0</v>
      </c>
      <c r="R159" s="57">
        <f t="shared" si="7"/>
        <v>2571.5</v>
      </c>
      <c r="S159" s="57">
        <f t="shared" si="8"/>
        <v>2571.5</v>
      </c>
    </row>
    <row r="160" spans="1:19" ht="12.75">
      <c r="A160" s="1" t="s">
        <v>159</v>
      </c>
      <c r="B160" s="2">
        <v>3205518.88</v>
      </c>
      <c r="D160" s="3">
        <v>-7.38</v>
      </c>
      <c r="E160" s="3">
        <v>1831.6000000000001</v>
      </c>
      <c r="F160" s="77">
        <v>92052</v>
      </c>
      <c r="G160" s="77">
        <v>35345</v>
      </c>
      <c r="H160" s="3">
        <f t="shared" si="6"/>
        <v>3331076.9</v>
      </c>
      <c r="K160" s="57">
        <v>364.5</v>
      </c>
      <c r="L160" s="57">
        <v>360</v>
      </c>
      <c r="M160" s="58">
        <v>4.5</v>
      </c>
      <c r="N160" s="59">
        <v>0</v>
      </c>
      <c r="O160" s="58">
        <v>0</v>
      </c>
      <c r="P160" s="58">
        <v>0</v>
      </c>
      <c r="Q160" s="59">
        <v>0</v>
      </c>
      <c r="R160" s="57">
        <f t="shared" si="7"/>
        <v>364.5</v>
      </c>
      <c r="S160" s="57">
        <f t="shared" si="8"/>
        <v>364.5</v>
      </c>
    </row>
    <row r="161" spans="1:19" ht="12.75">
      <c r="A161" s="1" t="s">
        <v>160</v>
      </c>
      <c r="B161" s="2">
        <v>1274802.65</v>
      </c>
      <c r="C161" s="3">
        <v>4500</v>
      </c>
      <c r="E161" s="3">
        <v>641.3000000000001</v>
      </c>
      <c r="F161" s="77">
        <v>38185</v>
      </c>
      <c r="G161" s="77">
        <v>14662</v>
      </c>
      <c r="H161" s="3">
        <f t="shared" si="6"/>
        <v>1331508.3499999999</v>
      </c>
      <c r="K161" s="57">
        <v>101</v>
      </c>
      <c r="L161" s="57">
        <v>100</v>
      </c>
      <c r="M161" s="58">
        <v>1</v>
      </c>
      <c r="N161" s="59">
        <v>0</v>
      </c>
      <c r="O161" s="58">
        <v>0</v>
      </c>
      <c r="P161" s="58">
        <v>0</v>
      </c>
      <c r="Q161" s="59">
        <v>0</v>
      </c>
      <c r="R161" s="57">
        <f t="shared" si="7"/>
        <v>101</v>
      </c>
      <c r="S161" s="57">
        <f t="shared" si="8"/>
        <v>101</v>
      </c>
    </row>
    <row r="162" spans="1:19" ht="12.75">
      <c r="A162" s="1" t="s">
        <v>161</v>
      </c>
      <c r="B162" s="2">
        <v>2201060.88</v>
      </c>
      <c r="C162" s="3">
        <v>10000</v>
      </c>
      <c r="F162" s="77">
        <v>61923</v>
      </c>
      <c r="G162" s="77">
        <v>23577</v>
      </c>
      <c r="H162" s="3">
        <f t="shared" si="6"/>
        <v>2296560.88</v>
      </c>
      <c r="K162" s="57">
        <v>193</v>
      </c>
      <c r="L162" s="57">
        <v>186</v>
      </c>
      <c r="M162" s="58">
        <v>7</v>
      </c>
      <c r="N162" s="59">
        <v>0</v>
      </c>
      <c r="O162" s="58">
        <v>0</v>
      </c>
      <c r="P162" s="58">
        <v>0</v>
      </c>
      <c r="Q162" s="59">
        <v>0</v>
      </c>
      <c r="R162" s="57">
        <f t="shared" si="7"/>
        <v>193</v>
      </c>
      <c r="S162" s="57">
        <f t="shared" si="8"/>
        <v>193</v>
      </c>
    </row>
    <row r="163" spans="1:19" ht="12.75">
      <c r="A163" s="1" t="s">
        <v>162</v>
      </c>
      <c r="B163" s="2">
        <v>1238711.18</v>
      </c>
      <c r="C163" s="3">
        <v>20000</v>
      </c>
      <c r="F163" s="77">
        <v>40109</v>
      </c>
      <c r="G163" s="77">
        <v>15401</v>
      </c>
      <c r="H163" s="3">
        <f t="shared" si="6"/>
        <v>1314221.18</v>
      </c>
      <c r="K163" s="57">
        <v>100.5</v>
      </c>
      <c r="L163" s="57">
        <v>100.5</v>
      </c>
      <c r="M163" s="58">
        <v>0</v>
      </c>
      <c r="N163" s="59">
        <v>0</v>
      </c>
      <c r="O163" s="58">
        <v>0</v>
      </c>
      <c r="P163" s="58">
        <v>0</v>
      </c>
      <c r="Q163" s="59">
        <v>0</v>
      </c>
      <c r="R163" s="57">
        <f t="shared" si="7"/>
        <v>100.5</v>
      </c>
      <c r="S163" s="57">
        <f t="shared" si="8"/>
        <v>100.5</v>
      </c>
    </row>
    <row r="164" spans="1:19" ht="12.75">
      <c r="A164" s="1" t="s">
        <v>163</v>
      </c>
      <c r="B164" s="2">
        <v>1365576.58</v>
      </c>
      <c r="C164" s="3">
        <v>47668.21</v>
      </c>
      <c r="E164" s="3">
        <v>1288.58</v>
      </c>
      <c r="F164" s="77">
        <v>37837</v>
      </c>
      <c r="G164" s="77">
        <v>14528</v>
      </c>
      <c r="H164" s="3">
        <f t="shared" si="6"/>
        <v>1464321.21</v>
      </c>
      <c r="K164" s="57">
        <v>100.5</v>
      </c>
      <c r="L164" s="57">
        <v>98.5</v>
      </c>
      <c r="M164" s="58">
        <v>2</v>
      </c>
      <c r="N164" s="59">
        <v>0</v>
      </c>
      <c r="O164" s="58">
        <v>0</v>
      </c>
      <c r="P164" s="58">
        <v>0</v>
      </c>
      <c r="Q164" s="59">
        <v>0</v>
      </c>
      <c r="R164" s="57">
        <f t="shared" si="7"/>
        <v>100.5</v>
      </c>
      <c r="S164" s="57">
        <f t="shared" si="8"/>
        <v>100.5</v>
      </c>
    </row>
    <row r="165" spans="1:19" ht="12.75">
      <c r="A165" s="1" t="s">
        <v>164</v>
      </c>
      <c r="B165" s="2">
        <v>13624812.28</v>
      </c>
      <c r="F165" s="77">
        <v>370780</v>
      </c>
      <c r="G165" s="77">
        <v>142367.91</v>
      </c>
      <c r="H165" s="3">
        <f t="shared" si="6"/>
        <v>14137960.19</v>
      </c>
      <c r="K165" s="57">
        <v>1846</v>
      </c>
      <c r="L165" s="57">
        <v>1807.5</v>
      </c>
      <c r="M165" s="58">
        <v>38.5</v>
      </c>
      <c r="N165" s="59">
        <v>0</v>
      </c>
      <c r="O165" s="58">
        <v>0</v>
      </c>
      <c r="P165" s="58">
        <v>0</v>
      </c>
      <c r="Q165" s="59">
        <v>0</v>
      </c>
      <c r="R165" s="57">
        <f t="shared" si="7"/>
        <v>1846</v>
      </c>
      <c r="S165" s="57">
        <f t="shared" si="8"/>
        <v>1846</v>
      </c>
    </row>
    <row r="166" spans="1:19" ht="12.75">
      <c r="A166" s="1" t="s">
        <v>165</v>
      </c>
      <c r="B166" s="2">
        <v>10712311.52</v>
      </c>
      <c r="C166" s="3">
        <v>30000</v>
      </c>
      <c r="E166" s="3">
        <v>4606.59</v>
      </c>
      <c r="F166" s="77">
        <v>333911.85</v>
      </c>
      <c r="G166" s="77">
        <v>128212</v>
      </c>
      <c r="H166" s="3">
        <f t="shared" si="6"/>
        <v>11199828.78</v>
      </c>
      <c r="K166" s="57">
        <v>1724</v>
      </c>
      <c r="L166" s="57">
        <v>1694</v>
      </c>
      <c r="M166" s="58">
        <v>30</v>
      </c>
      <c r="N166" s="59">
        <v>0</v>
      </c>
      <c r="O166" s="58">
        <v>0</v>
      </c>
      <c r="P166" s="58">
        <v>0</v>
      </c>
      <c r="Q166" s="59">
        <v>0</v>
      </c>
      <c r="R166" s="57">
        <f t="shared" si="7"/>
        <v>1724</v>
      </c>
      <c r="S166" s="57">
        <f t="shared" si="8"/>
        <v>1724</v>
      </c>
    </row>
    <row r="167" spans="1:19" ht="12.75">
      <c r="A167" s="1" t="s">
        <v>166</v>
      </c>
      <c r="B167" s="2">
        <v>15943881.98</v>
      </c>
      <c r="F167" s="77">
        <v>416375</v>
      </c>
      <c r="G167" s="77">
        <v>159876</v>
      </c>
      <c r="H167" s="3">
        <f t="shared" si="6"/>
        <v>16520132.98</v>
      </c>
      <c r="K167" s="57">
        <v>2136</v>
      </c>
      <c r="L167" s="57">
        <v>2096</v>
      </c>
      <c r="M167" s="58">
        <v>40</v>
      </c>
      <c r="N167" s="59">
        <v>0</v>
      </c>
      <c r="O167" s="58">
        <v>0</v>
      </c>
      <c r="P167" s="58">
        <v>0</v>
      </c>
      <c r="Q167" s="59">
        <v>0</v>
      </c>
      <c r="R167" s="57">
        <f t="shared" si="7"/>
        <v>2136</v>
      </c>
      <c r="S167" s="57">
        <f t="shared" si="8"/>
        <v>2136</v>
      </c>
    </row>
    <row r="168" spans="1:19" ht="12.75">
      <c r="A168" s="1" t="s">
        <v>167</v>
      </c>
      <c r="B168" s="2">
        <v>30211948.25</v>
      </c>
      <c r="D168" s="3">
        <v>21807.04</v>
      </c>
      <c r="E168" s="3">
        <v>20850</v>
      </c>
      <c r="F168" s="77">
        <v>777502</v>
      </c>
      <c r="G168" s="77">
        <v>298537</v>
      </c>
      <c r="H168" s="3">
        <f t="shared" si="6"/>
        <v>31288944.29</v>
      </c>
      <c r="K168" s="57">
        <v>4099.5</v>
      </c>
      <c r="L168" s="57">
        <v>4076.5</v>
      </c>
      <c r="M168" s="58">
        <v>23</v>
      </c>
      <c r="N168" s="59">
        <v>0</v>
      </c>
      <c r="O168" s="58">
        <v>0</v>
      </c>
      <c r="P168" s="58">
        <v>0</v>
      </c>
      <c r="Q168" s="59">
        <v>0</v>
      </c>
      <c r="R168" s="57">
        <f t="shared" si="7"/>
        <v>4099.5</v>
      </c>
      <c r="S168" s="57">
        <f t="shared" si="8"/>
        <v>4099.5</v>
      </c>
    </row>
    <row r="169" spans="1:19" ht="12.75">
      <c r="A169" s="1" t="s">
        <v>168</v>
      </c>
      <c r="B169" s="2">
        <v>20095624.6</v>
      </c>
      <c r="D169" s="3">
        <v>11725.29</v>
      </c>
      <c r="F169" s="77">
        <v>557202</v>
      </c>
      <c r="G169" s="77">
        <v>213949</v>
      </c>
      <c r="H169" s="3">
        <f t="shared" si="6"/>
        <v>20878500.89</v>
      </c>
      <c r="K169" s="57">
        <v>2936</v>
      </c>
      <c r="L169" s="57">
        <v>2892</v>
      </c>
      <c r="M169" s="58">
        <v>44</v>
      </c>
      <c r="N169" s="59">
        <v>0</v>
      </c>
      <c r="O169" s="58">
        <v>0</v>
      </c>
      <c r="P169" s="58">
        <v>0</v>
      </c>
      <c r="Q169" s="59">
        <v>0</v>
      </c>
      <c r="R169" s="57">
        <f t="shared" si="7"/>
        <v>2936</v>
      </c>
      <c r="S169" s="57">
        <f t="shared" si="8"/>
        <v>2936</v>
      </c>
    </row>
    <row r="170" spans="1:19" ht="12.75">
      <c r="A170" s="1" t="s">
        <v>169</v>
      </c>
      <c r="B170" s="2">
        <v>123196461.41</v>
      </c>
      <c r="E170" s="3">
        <v>1041538.31</v>
      </c>
      <c r="F170" s="77">
        <v>3613424</v>
      </c>
      <c r="G170" s="77">
        <v>1387446.19</v>
      </c>
      <c r="H170" s="3">
        <f t="shared" si="6"/>
        <v>127155793.28999999</v>
      </c>
      <c r="K170" s="57">
        <v>18436.5</v>
      </c>
      <c r="L170" s="57">
        <v>18191</v>
      </c>
      <c r="M170" s="58">
        <v>245.5</v>
      </c>
      <c r="N170" s="59">
        <v>0</v>
      </c>
      <c r="O170" s="58">
        <v>0</v>
      </c>
      <c r="P170" s="58">
        <v>0</v>
      </c>
      <c r="Q170" s="59">
        <v>0</v>
      </c>
      <c r="R170" s="57">
        <f t="shared" si="7"/>
        <v>18436.5</v>
      </c>
      <c r="S170" s="57">
        <f t="shared" si="8"/>
        <v>18436.5</v>
      </c>
    </row>
    <row r="171" spans="1:19" ht="12.75">
      <c r="A171" s="1" t="s">
        <v>170</v>
      </c>
      <c r="B171" s="2">
        <v>9284432.55</v>
      </c>
      <c r="E171" s="3">
        <v>7925.83</v>
      </c>
      <c r="F171" s="77">
        <v>223174</v>
      </c>
      <c r="G171" s="77">
        <v>85692</v>
      </c>
      <c r="H171" s="3">
        <f t="shared" si="6"/>
        <v>9585372.72</v>
      </c>
      <c r="K171" s="57">
        <v>1071</v>
      </c>
      <c r="L171" s="57">
        <v>1048</v>
      </c>
      <c r="M171" s="58">
        <v>23</v>
      </c>
      <c r="N171" s="59">
        <v>0</v>
      </c>
      <c r="O171" s="58">
        <v>0</v>
      </c>
      <c r="P171" s="58">
        <v>0</v>
      </c>
      <c r="Q171" s="59">
        <v>0</v>
      </c>
      <c r="R171" s="57">
        <f t="shared" si="7"/>
        <v>1071</v>
      </c>
      <c r="S171" s="57">
        <f t="shared" si="8"/>
        <v>1071</v>
      </c>
    </row>
    <row r="172" spans="1:19" ht="12.75">
      <c r="A172" s="1" t="s">
        <v>171</v>
      </c>
      <c r="B172" s="2">
        <v>17731919.09</v>
      </c>
      <c r="E172" s="3">
        <v>78065.57</v>
      </c>
      <c r="F172" s="77">
        <v>456675</v>
      </c>
      <c r="G172" s="77">
        <v>175349</v>
      </c>
      <c r="H172" s="3">
        <f t="shared" si="6"/>
        <v>18285877.52</v>
      </c>
      <c r="K172" s="57">
        <v>2198.5</v>
      </c>
      <c r="L172" s="57">
        <v>2126</v>
      </c>
      <c r="M172" s="58">
        <v>72.5</v>
      </c>
      <c r="N172" s="59">
        <v>0</v>
      </c>
      <c r="O172" s="58">
        <v>0</v>
      </c>
      <c r="P172" s="58">
        <v>0</v>
      </c>
      <c r="Q172" s="59">
        <v>0</v>
      </c>
      <c r="R172" s="57">
        <f t="shared" si="7"/>
        <v>2198.5</v>
      </c>
      <c r="S172" s="57">
        <f t="shared" si="8"/>
        <v>2198.5</v>
      </c>
    </row>
    <row r="173" spans="1:19" ht="12.75">
      <c r="A173" s="1" t="s">
        <v>172</v>
      </c>
      <c r="B173" s="2">
        <v>5959528.65</v>
      </c>
      <c r="C173" s="3">
        <v>40000</v>
      </c>
      <c r="F173" s="77">
        <v>177969.24</v>
      </c>
      <c r="G173" s="77">
        <v>68335</v>
      </c>
      <c r="H173" s="3">
        <f t="shared" si="6"/>
        <v>6245832.890000001</v>
      </c>
      <c r="K173" s="57">
        <v>839</v>
      </c>
      <c r="L173" s="57">
        <v>823</v>
      </c>
      <c r="M173" s="58">
        <v>16</v>
      </c>
      <c r="N173" s="59">
        <v>0</v>
      </c>
      <c r="O173" s="58">
        <v>0</v>
      </c>
      <c r="P173" s="58">
        <v>0</v>
      </c>
      <c r="Q173" s="59">
        <v>0</v>
      </c>
      <c r="R173" s="57">
        <f t="shared" si="7"/>
        <v>839</v>
      </c>
      <c r="S173" s="57">
        <f t="shared" si="8"/>
        <v>839</v>
      </c>
    </row>
    <row r="174" spans="1:19" ht="12.75">
      <c r="A174" s="1" t="s">
        <v>173</v>
      </c>
      <c r="B174" s="2">
        <v>1761904.12</v>
      </c>
      <c r="C174" s="3">
        <v>23486.12</v>
      </c>
      <c r="F174" s="77">
        <v>0</v>
      </c>
      <c r="G174" s="77">
        <v>0</v>
      </c>
      <c r="H174" s="3">
        <f t="shared" si="6"/>
        <v>1785390.2400000002</v>
      </c>
      <c r="K174" s="57">
        <v>143</v>
      </c>
      <c r="L174" s="57">
        <v>139.5</v>
      </c>
      <c r="M174" s="58">
        <v>3.5</v>
      </c>
      <c r="N174" s="59">
        <v>0</v>
      </c>
      <c r="O174" s="58">
        <v>0</v>
      </c>
      <c r="P174" s="58">
        <v>0</v>
      </c>
      <c r="Q174" s="59">
        <v>0</v>
      </c>
      <c r="R174" s="57">
        <f t="shared" si="7"/>
        <v>143</v>
      </c>
      <c r="S174" s="57">
        <f t="shared" si="8"/>
        <v>143</v>
      </c>
    </row>
    <row r="175" spans="1:19" ht="12.75">
      <c r="A175" s="1" t="s">
        <v>174</v>
      </c>
      <c r="B175" s="2">
        <v>1773387.1600000001</v>
      </c>
      <c r="C175" s="3">
        <v>40000</v>
      </c>
      <c r="F175" s="77">
        <v>0</v>
      </c>
      <c r="G175" s="77">
        <v>41221</v>
      </c>
      <c r="H175" s="3">
        <f t="shared" si="6"/>
        <v>1854608.1600000001</v>
      </c>
      <c r="K175" s="57">
        <v>165</v>
      </c>
      <c r="L175" s="57">
        <v>162.5</v>
      </c>
      <c r="M175" s="58">
        <v>2.5</v>
      </c>
      <c r="N175" s="59">
        <v>0</v>
      </c>
      <c r="O175" s="58">
        <v>0</v>
      </c>
      <c r="P175" s="58">
        <v>0</v>
      </c>
      <c r="Q175" s="59">
        <v>0</v>
      </c>
      <c r="R175" s="57">
        <f t="shared" si="7"/>
        <v>165</v>
      </c>
      <c r="S175" s="57">
        <f t="shared" si="8"/>
        <v>165</v>
      </c>
    </row>
    <row r="176" spans="1:19" ht="12.75">
      <c r="A176" s="1" t="s">
        <v>175</v>
      </c>
      <c r="B176" s="2">
        <v>1403341.54</v>
      </c>
      <c r="C176" s="3">
        <v>50000</v>
      </c>
      <c r="F176" s="77">
        <v>32130</v>
      </c>
      <c r="G176" s="77">
        <v>12337</v>
      </c>
      <c r="H176" s="3">
        <f t="shared" si="6"/>
        <v>1497808.54</v>
      </c>
      <c r="K176" s="57">
        <v>74.5</v>
      </c>
      <c r="L176" s="57">
        <v>74.5</v>
      </c>
      <c r="M176" s="58">
        <v>0</v>
      </c>
      <c r="N176" s="59">
        <v>0</v>
      </c>
      <c r="O176" s="58">
        <v>0</v>
      </c>
      <c r="P176" s="58">
        <v>0</v>
      </c>
      <c r="Q176" s="59">
        <v>0</v>
      </c>
      <c r="R176" s="57">
        <f t="shared" si="7"/>
        <v>74.5</v>
      </c>
      <c r="S176" s="57">
        <f t="shared" si="8"/>
        <v>74.5</v>
      </c>
    </row>
    <row r="177" spans="1:19" ht="12.75">
      <c r="A177" s="1" t="s">
        <v>176</v>
      </c>
      <c r="B177" s="2">
        <v>6212797.66</v>
      </c>
      <c r="E177" s="3">
        <v>5595.63</v>
      </c>
      <c r="F177" s="77">
        <v>172280</v>
      </c>
      <c r="G177" s="77">
        <v>66150</v>
      </c>
      <c r="H177" s="3">
        <f t="shared" si="6"/>
        <v>6445632.03</v>
      </c>
      <c r="K177" s="57">
        <v>786.5</v>
      </c>
      <c r="L177" s="57">
        <v>771.5</v>
      </c>
      <c r="M177" s="58">
        <v>15</v>
      </c>
      <c r="N177" s="59">
        <v>0</v>
      </c>
      <c r="O177" s="58">
        <v>0</v>
      </c>
      <c r="P177" s="58">
        <v>0</v>
      </c>
      <c r="Q177" s="59">
        <v>0</v>
      </c>
      <c r="R177" s="57">
        <f t="shared" si="7"/>
        <v>786.5</v>
      </c>
      <c r="S177" s="57">
        <f t="shared" si="8"/>
        <v>786.5</v>
      </c>
    </row>
    <row r="178" spans="1:19" ht="12.75">
      <c r="A178" s="1" t="s">
        <v>177</v>
      </c>
      <c r="B178" s="2">
        <v>4746685.88</v>
      </c>
      <c r="E178" s="3">
        <v>4006.9</v>
      </c>
      <c r="F178" s="77">
        <v>139548</v>
      </c>
      <c r="G178" s="77">
        <v>53582</v>
      </c>
      <c r="H178" s="3">
        <f t="shared" si="6"/>
        <v>4935808.9799999995</v>
      </c>
      <c r="K178" s="57">
        <v>652.5</v>
      </c>
      <c r="L178" s="57">
        <v>641.5</v>
      </c>
      <c r="M178" s="58">
        <v>11</v>
      </c>
      <c r="N178" s="59">
        <v>0</v>
      </c>
      <c r="O178" s="58">
        <v>0</v>
      </c>
      <c r="P178" s="58">
        <v>0</v>
      </c>
      <c r="Q178" s="59">
        <v>0</v>
      </c>
      <c r="R178" s="57">
        <f t="shared" si="7"/>
        <v>652.5</v>
      </c>
      <c r="S178" s="57">
        <f t="shared" si="8"/>
        <v>652.5</v>
      </c>
    </row>
    <row r="179" spans="1:19" ht="12.75">
      <c r="A179" s="1" t="s">
        <v>178</v>
      </c>
      <c r="B179" s="2">
        <v>1656441.4500000002</v>
      </c>
      <c r="C179" s="3">
        <v>26517.760000000002</v>
      </c>
      <c r="E179" s="3">
        <v>3429.81</v>
      </c>
      <c r="F179" s="77">
        <v>49169</v>
      </c>
      <c r="G179" s="77">
        <v>18879</v>
      </c>
      <c r="H179" s="3">
        <f t="shared" si="6"/>
        <v>1747577.4000000001</v>
      </c>
      <c r="K179" s="57">
        <v>131</v>
      </c>
      <c r="L179" s="57">
        <v>125.5</v>
      </c>
      <c r="M179" s="58">
        <v>5.5</v>
      </c>
      <c r="N179" s="59">
        <v>0</v>
      </c>
      <c r="O179" s="58">
        <v>0</v>
      </c>
      <c r="P179" s="58">
        <v>0</v>
      </c>
      <c r="Q179" s="59">
        <v>0</v>
      </c>
      <c r="R179" s="57">
        <f t="shared" si="7"/>
        <v>131</v>
      </c>
      <c r="S179" s="57">
        <f t="shared" si="8"/>
        <v>131</v>
      </c>
    </row>
    <row r="180" spans="1:19" ht="12.75">
      <c r="A180" s="1" t="s">
        <v>179</v>
      </c>
      <c r="B180" s="2">
        <v>1301917.3599999999</v>
      </c>
      <c r="C180" s="3">
        <v>18000</v>
      </c>
      <c r="F180" s="77">
        <v>34347</v>
      </c>
      <c r="G180" s="77">
        <v>13188</v>
      </c>
      <c r="H180" s="3">
        <f t="shared" si="6"/>
        <v>1367452.3599999999</v>
      </c>
      <c r="K180" s="57">
        <v>78</v>
      </c>
      <c r="L180" s="57">
        <v>76</v>
      </c>
      <c r="M180" s="58">
        <v>2</v>
      </c>
      <c r="N180" s="59">
        <v>0</v>
      </c>
      <c r="O180" s="58">
        <v>0</v>
      </c>
      <c r="P180" s="58">
        <v>0</v>
      </c>
      <c r="Q180" s="59">
        <v>0</v>
      </c>
      <c r="R180" s="57">
        <f t="shared" si="7"/>
        <v>78</v>
      </c>
      <c r="S180" s="57">
        <f t="shared" si="8"/>
        <v>78</v>
      </c>
    </row>
    <row r="181" spans="1:19" ht="12.75">
      <c r="A181" s="1" t="s">
        <v>180</v>
      </c>
      <c r="B181" s="2">
        <v>50120150.31</v>
      </c>
      <c r="C181" s="3">
        <v>80026.95</v>
      </c>
      <c r="F181" s="77">
        <v>1119760</v>
      </c>
      <c r="G181" s="77">
        <v>2916271.7</v>
      </c>
      <c r="H181" s="3">
        <f t="shared" si="6"/>
        <v>54236208.96000001</v>
      </c>
      <c r="J181" s="47"/>
      <c r="K181" s="72">
        <v>7556</v>
      </c>
      <c r="L181" s="57"/>
      <c r="M181" s="58"/>
      <c r="N181" s="59"/>
      <c r="O181" s="58">
        <v>13.5</v>
      </c>
      <c r="P181" s="58">
        <v>5683</v>
      </c>
      <c r="Q181" s="59">
        <v>1859.5</v>
      </c>
      <c r="R181" s="57">
        <f t="shared" si="7"/>
        <v>7556</v>
      </c>
      <c r="S181" s="57">
        <v>7556</v>
      </c>
    </row>
    <row r="182" spans="1:19" ht="12.75">
      <c r="A182" s="1" t="s">
        <v>181</v>
      </c>
      <c r="B182" s="2">
        <v>5205969.79</v>
      </c>
      <c r="E182" s="3">
        <v>137306</v>
      </c>
      <c r="H182" s="3">
        <f t="shared" si="6"/>
        <v>5068663.79</v>
      </c>
      <c r="J182" s="47"/>
      <c r="K182" s="57">
        <f aca="true" t="shared" si="9" ref="K182:S182">SUM(K3:K181)</f>
        <v>788634.5</v>
      </c>
      <c r="L182" s="57">
        <f t="shared" si="9"/>
        <v>758643</v>
      </c>
      <c r="M182" s="57">
        <f t="shared" si="9"/>
        <v>10066.5</v>
      </c>
      <c r="N182" s="57">
        <f t="shared" si="9"/>
        <v>12369</v>
      </c>
      <c r="O182" s="57"/>
      <c r="P182" s="57"/>
      <c r="Q182" s="59"/>
      <c r="R182" s="57">
        <f>SUM(L182:N182)+SUM(O181:Q181)</f>
        <v>788634.5</v>
      </c>
      <c r="S182" s="57">
        <f t="shared" si="9"/>
        <v>788634.5</v>
      </c>
    </row>
    <row r="183" spans="1:17" ht="12.75">
      <c r="A183" s="1" t="s">
        <v>182</v>
      </c>
      <c r="B183" s="2">
        <v>8150459.08</v>
      </c>
      <c r="E183" s="3">
        <v>415182</v>
      </c>
      <c r="H183" s="3">
        <f t="shared" si="6"/>
        <v>7735277.08</v>
      </c>
      <c r="J183" s="47"/>
      <c r="L183" s="57"/>
      <c r="M183" s="58"/>
      <c r="N183" s="59"/>
      <c r="O183" s="59"/>
      <c r="P183" s="59"/>
      <c r="Q183" s="59"/>
    </row>
    <row r="184" spans="1:17" ht="12.75">
      <c r="A184" s="1" t="s">
        <v>183</v>
      </c>
      <c r="B184" s="2">
        <v>5371391.88</v>
      </c>
      <c r="E184" s="3">
        <v>594587.21</v>
      </c>
      <c r="H184" s="3">
        <f t="shared" si="6"/>
        <v>4776804.67</v>
      </c>
      <c r="J184" s="47"/>
      <c r="L184" s="57"/>
      <c r="M184" s="58"/>
      <c r="N184" s="59"/>
      <c r="O184" s="59"/>
      <c r="P184" s="59"/>
      <c r="Q184" s="59"/>
    </row>
    <row r="185" spans="1:17" ht="12.75">
      <c r="A185" s="1" t="s">
        <v>184</v>
      </c>
      <c r="B185" s="2">
        <v>3267109.42</v>
      </c>
      <c r="E185" s="3">
        <v>118645.52</v>
      </c>
      <c r="H185" s="3">
        <f t="shared" si="6"/>
        <v>3148463.9</v>
      </c>
      <c r="J185" s="48"/>
      <c r="L185" s="55"/>
      <c r="M185" s="55"/>
      <c r="N185" s="55"/>
      <c r="O185" s="57"/>
      <c r="P185" s="57"/>
      <c r="Q185" s="57"/>
    </row>
    <row r="186" spans="1:10" ht="12.75">
      <c r="A186" s="1" t="s">
        <v>185</v>
      </c>
      <c r="B186" s="2">
        <v>9109771.87</v>
      </c>
      <c r="H186" s="3">
        <f t="shared" si="6"/>
        <v>9109771.87</v>
      </c>
      <c r="J186" s="47"/>
    </row>
    <row r="187" spans="1:10" ht="12.75">
      <c r="A187" s="1" t="s">
        <v>186</v>
      </c>
      <c r="B187" s="2">
        <v>3908591.2</v>
      </c>
      <c r="E187" s="3">
        <v>149618.4</v>
      </c>
      <c r="H187" s="3">
        <f t="shared" si="6"/>
        <v>3758972.8000000003</v>
      </c>
      <c r="J187" s="47"/>
    </row>
    <row r="188" spans="1:10" ht="12.75">
      <c r="A188" s="1" t="s">
        <v>187</v>
      </c>
      <c r="B188" s="2">
        <v>2184752.86</v>
      </c>
      <c r="H188" s="3">
        <f t="shared" si="6"/>
        <v>2184752.86</v>
      </c>
      <c r="J188" s="47"/>
    </row>
    <row r="189" spans="1:10" ht="12.75">
      <c r="A189" s="1" t="s">
        <v>188</v>
      </c>
      <c r="B189" s="2">
        <v>1672881.05</v>
      </c>
      <c r="H189" s="3">
        <f t="shared" si="6"/>
        <v>1672881.05</v>
      </c>
      <c r="J189" s="47"/>
    </row>
    <row r="190" spans="1:10" ht="12.75">
      <c r="A190" s="1" t="s">
        <v>189</v>
      </c>
      <c r="B190" s="2">
        <v>1568444.5</v>
      </c>
      <c r="H190" s="3">
        <f t="shared" si="6"/>
        <v>1568444.5</v>
      </c>
      <c r="J190" s="47"/>
    </row>
    <row r="191" spans="1:10" ht="12.75">
      <c r="A191" s="1" t="s">
        <v>190</v>
      </c>
      <c r="B191" s="2">
        <v>1764756.74</v>
      </c>
      <c r="H191" s="3">
        <f t="shared" si="6"/>
        <v>1764756.74</v>
      </c>
      <c r="J191" s="47"/>
    </row>
    <row r="192" spans="1:10" ht="12.75">
      <c r="A192" s="1" t="s">
        <v>191</v>
      </c>
      <c r="H192" s="3">
        <f t="shared" si="6"/>
        <v>0</v>
      </c>
      <c r="J192" s="47"/>
    </row>
    <row r="193" spans="1:10" ht="12.75">
      <c r="A193" s="1" t="s">
        <v>192</v>
      </c>
      <c r="B193" s="2">
        <v>641709.33</v>
      </c>
      <c r="H193" s="3">
        <f t="shared" si="6"/>
        <v>641709.33</v>
      </c>
      <c r="J193" s="50"/>
    </row>
    <row r="194" spans="1:10" ht="12.75">
      <c r="A194" s="1" t="s">
        <v>193</v>
      </c>
      <c r="B194" s="2">
        <v>1500051.27</v>
      </c>
      <c r="H194" s="3">
        <f t="shared" si="6"/>
        <v>1500051.27</v>
      </c>
      <c r="J194" s="49"/>
    </row>
    <row r="195" spans="1:10" ht="12.75">
      <c r="A195" s="1" t="s">
        <v>194</v>
      </c>
      <c r="B195" s="2">
        <v>2863946.01</v>
      </c>
      <c r="H195" s="3">
        <f t="shared" si="6"/>
        <v>2863946.01</v>
      </c>
      <c r="J195" s="47"/>
    </row>
    <row r="196" spans="1:10" ht="12.75">
      <c r="A196" s="1" t="s">
        <v>195</v>
      </c>
      <c r="B196" s="2">
        <v>1887181.04</v>
      </c>
      <c r="H196" s="3">
        <f aca="true" t="shared" si="10" ref="H196:H201">B196+C196+D196-E196+F196+G196</f>
        <v>1887181.04</v>
      </c>
      <c r="J196" s="47"/>
    </row>
    <row r="197" spans="1:10" ht="12.75">
      <c r="A197" s="1" t="s">
        <v>196</v>
      </c>
      <c r="B197" s="2">
        <v>553150.71</v>
      </c>
      <c r="H197" s="3">
        <f t="shared" si="10"/>
        <v>553150.71</v>
      </c>
      <c r="J197" s="47"/>
    </row>
    <row r="198" spans="1:10" ht="12.75">
      <c r="A198" s="1" t="s">
        <v>197</v>
      </c>
      <c r="B198" s="2">
        <v>648369.13</v>
      </c>
      <c r="H198" s="3">
        <f t="shared" si="10"/>
        <v>648369.13</v>
      </c>
      <c r="J198" s="48"/>
    </row>
    <row r="199" spans="1:10" ht="12.75">
      <c r="A199" s="1" t="s">
        <v>198</v>
      </c>
      <c r="B199" s="2">
        <v>1296084.93</v>
      </c>
      <c r="H199" s="3">
        <f t="shared" si="10"/>
        <v>1296084.93</v>
      </c>
      <c r="J199" s="48"/>
    </row>
    <row r="200" spans="1:8" ht="12.75">
      <c r="A200" s="1" t="s">
        <v>199</v>
      </c>
      <c r="H200" s="3">
        <f t="shared" si="10"/>
        <v>0</v>
      </c>
    </row>
    <row r="201" spans="2:8" ht="12.75">
      <c r="B201" s="2">
        <v>1256342.3</v>
      </c>
      <c r="H201" s="3">
        <f t="shared" si="10"/>
        <v>1256342.3</v>
      </c>
    </row>
    <row r="202" spans="2:8" ht="12.75">
      <c r="B202" s="2">
        <f aca="true" t="shared" si="11" ref="B202:H202">SUM(B3:B201)</f>
        <v>6168349619.650003</v>
      </c>
      <c r="C202" s="2">
        <f t="shared" si="11"/>
        <v>16565723.640000002</v>
      </c>
      <c r="D202" s="2">
        <f t="shared" si="11"/>
        <v>549999.6700000002</v>
      </c>
      <c r="E202" s="2">
        <f t="shared" si="11"/>
        <v>23358414.05999999</v>
      </c>
      <c r="F202" s="2">
        <f t="shared" si="11"/>
        <v>155516889.00999996</v>
      </c>
      <c r="G202" s="2">
        <f t="shared" si="11"/>
        <v>62124962.06999999</v>
      </c>
      <c r="H202" s="2">
        <f t="shared" si="11"/>
        <v>6379748779.979998</v>
      </c>
    </row>
    <row r="204" spans="8:9" ht="12.75">
      <c r="H204" s="3">
        <f>-SUM(H182:H201)</f>
        <v>-51435623.97999999</v>
      </c>
      <c r="I204" t="s">
        <v>498</v>
      </c>
    </row>
    <row r="206" ht="12.75">
      <c r="H206" s="3">
        <f>+H202+H204</f>
        <v>6328313155.999998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5"/>
  <sheetViews>
    <sheetView zoomScalePageLayoutView="0" workbookViewId="0" topLeftCell="A1">
      <selection activeCell="I204" sqref="I204"/>
    </sheetView>
  </sheetViews>
  <sheetFormatPr defaultColWidth="9.140625" defaultRowHeight="12.75"/>
  <cols>
    <col min="1" max="1" width="9.140625" style="1" customWidth="1"/>
    <col min="2" max="2" width="20.7109375" style="2" bestFit="1" customWidth="1"/>
    <col min="3" max="3" width="12.7109375" style="3" bestFit="1" customWidth="1"/>
    <col min="4" max="4" width="10.140625" style="3" bestFit="1" customWidth="1"/>
    <col min="5" max="5" width="12.7109375" style="3" bestFit="1" customWidth="1"/>
    <col min="6" max="7" width="12.7109375" style="3" customWidth="1"/>
    <col min="8" max="8" width="15.421875" style="3" bestFit="1" customWidth="1"/>
    <col min="11" max="12" width="9.7109375" style="54" bestFit="1" customWidth="1"/>
    <col min="13" max="13" width="8.57421875" style="54" bestFit="1" customWidth="1"/>
    <col min="14" max="14" width="9.00390625" style="54" bestFit="1" customWidth="1"/>
    <col min="15" max="17" width="10.421875" style="54" customWidth="1"/>
    <col min="18" max="19" width="9.7109375" style="54" bestFit="1" customWidth="1"/>
  </cols>
  <sheetData>
    <row r="1" spans="12:17" ht="12.75">
      <c r="L1" s="55" t="s">
        <v>448</v>
      </c>
      <c r="M1" s="55" t="s">
        <v>449</v>
      </c>
      <c r="N1" s="55" t="s">
        <v>450</v>
      </c>
      <c r="O1" s="55" t="s">
        <v>451</v>
      </c>
      <c r="P1" s="55" t="s">
        <v>452</v>
      </c>
      <c r="Q1" s="55" t="s">
        <v>453</v>
      </c>
    </row>
    <row r="2" spans="1:18" ht="102">
      <c r="A2" s="1" t="s">
        <v>0</v>
      </c>
      <c r="B2" s="2" t="s">
        <v>1</v>
      </c>
      <c r="F2" s="79" t="s">
        <v>496</v>
      </c>
      <c r="G2" s="79" t="s">
        <v>497</v>
      </c>
      <c r="K2" s="69" t="s">
        <v>488</v>
      </c>
      <c r="L2" s="75" t="s">
        <v>489</v>
      </c>
      <c r="M2" s="56" t="s">
        <v>490</v>
      </c>
      <c r="N2" s="56" t="s">
        <v>491</v>
      </c>
      <c r="O2" s="56" t="s">
        <v>492</v>
      </c>
      <c r="P2" s="56" t="s">
        <v>493</v>
      </c>
      <c r="Q2" s="56" t="s">
        <v>494</v>
      </c>
      <c r="R2" s="53"/>
    </row>
    <row r="3" spans="1:19" ht="12.75">
      <c r="A3" s="1" t="s">
        <v>2</v>
      </c>
      <c r="B3" s="2">
        <v>54619830.69</v>
      </c>
      <c r="C3" s="3">
        <v>10750</v>
      </c>
      <c r="D3" s="3">
        <v>0</v>
      </c>
      <c r="E3" s="3">
        <v>0</v>
      </c>
      <c r="F3" s="3">
        <v>49956.840000000004</v>
      </c>
      <c r="G3" s="3">
        <v>0</v>
      </c>
      <c r="H3" s="3">
        <f>B3+C3+D3-E3+F3+G3</f>
        <v>54680537.53</v>
      </c>
      <c r="K3" s="59">
        <v>7277</v>
      </c>
      <c r="L3" s="57">
        <v>5609.5</v>
      </c>
      <c r="M3" s="58">
        <v>161</v>
      </c>
      <c r="N3" s="59">
        <v>1506.5</v>
      </c>
      <c r="O3" s="58">
        <v>0</v>
      </c>
      <c r="P3" s="58">
        <v>0</v>
      </c>
      <c r="Q3" s="59">
        <v>0</v>
      </c>
      <c r="R3" s="57">
        <f>SUM(L3:Q3)</f>
        <v>7277</v>
      </c>
      <c r="S3" s="57">
        <f>SUM(L3:N3)</f>
        <v>7277</v>
      </c>
    </row>
    <row r="4" spans="1:19" ht="12.75">
      <c r="A4" s="1" t="s">
        <v>3</v>
      </c>
      <c r="B4" s="2">
        <v>315654927.1</v>
      </c>
      <c r="C4" s="3">
        <v>0</v>
      </c>
      <c r="D4" s="3">
        <v>8411.07</v>
      </c>
      <c r="E4" s="3">
        <v>0</v>
      </c>
      <c r="F4" s="3">
        <v>0</v>
      </c>
      <c r="G4" s="3">
        <v>0</v>
      </c>
      <c r="H4" s="3">
        <f aca="true" t="shared" si="0" ref="H4:H67">B4+C4+D4-E4+F4+G4</f>
        <v>315663338.17</v>
      </c>
      <c r="K4" s="59">
        <v>40841</v>
      </c>
      <c r="L4" s="57">
        <v>35735.5</v>
      </c>
      <c r="M4" s="58">
        <v>274</v>
      </c>
      <c r="N4" s="59">
        <v>4831.5</v>
      </c>
      <c r="O4" s="58">
        <v>0</v>
      </c>
      <c r="P4" s="58">
        <v>1963.5</v>
      </c>
      <c r="Q4" s="59">
        <v>0</v>
      </c>
      <c r="R4" s="57">
        <f aca="true" t="shared" si="1" ref="R4:R67">SUM(L4:Q4)</f>
        <v>42804.5</v>
      </c>
      <c r="S4" s="57">
        <f aca="true" t="shared" si="2" ref="S4:S67">SUM(L4:N4)</f>
        <v>40841</v>
      </c>
    </row>
    <row r="5" spans="1:19" ht="12.75">
      <c r="A5" s="1" t="s">
        <v>4</v>
      </c>
      <c r="B5" s="2">
        <v>58335814.01</v>
      </c>
      <c r="C5" s="3">
        <v>0</v>
      </c>
      <c r="D5" s="3">
        <v>0</v>
      </c>
      <c r="E5" s="3">
        <v>494298.85000000003</v>
      </c>
      <c r="F5" s="3">
        <v>45537</v>
      </c>
      <c r="G5" s="3">
        <v>217814.48</v>
      </c>
      <c r="H5" s="3">
        <f t="shared" si="0"/>
        <v>58104866.63999999</v>
      </c>
      <c r="K5" s="59">
        <v>6708.5</v>
      </c>
      <c r="L5" s="57">
        <v>6416.5</v>
      </c>
      <c r="M5" s="58">
        <v>292</v>
      </c>
      <c r="N5" s="59">
        <v>0</v>
      </c>
      <c r="O5" s="58">
        <v>0</v>
      </c>
      <c r="P5" s="58">
        <v>459.5</v>
      </c>
      <c r="Q5" s="59">
        <v>0</v>
      </c>
      <c r="R5" s="57">
        <f t="shared" si="1"/>
        <v>7168</v>
      </c>
      <c r="S5" s="57">
        <f t="shared" si="2"/>
        <v>6708.5</v>
      </c>
    </row>
    <row r="6" spans="1:19" ht="12.75">
      <c r="A6" s="1" t="s">
        <v>5</v>
      </c>
      <c r="B6" s="2">
        <v>99755361.06</v>
      </c>
      <c r="C6" s="3">
        <v>24152.14</v>
      </c>
      <c r="D6" s="3">
        <v>0</v>
      </c>
      <c r="E6" s="3">
        <v>246819.84</v>
      </c>
      <c r="F6" s="3">
        <v>101909.99</v>
      </c>
      <c r="G6" s="3">
        <v>0</v>
      </c>
      <c r="H6" s="3">
        <f t="shared" si="0"/>
        <v>99634603.35</v>
      </c>
      <c r="K6" s="59">
        <v>14713.5</v>
      </c>
      <c r="L6" s="57">
        <v>14504</v>
      </c>
      <c r="M6" s="58">
        <v>209.5</v>
      </c>
      <c r="N6" s="59">
        <v>0</v>
      </c>
      <c r="O6" s="58">
        <v>14</v>
      </c>
      <c r="P6" s="58">
        <v>616.5</v>
      </c>
      <c r="Q6" s="59">
        <v>0</v>
      </c>
      <c r="R6" s="57">
        <f t="shared" si="1"/>
        <v>15344</v>
      </c>
      <c r="S6" s="57">
        <f t="shared" si="2"/>
        <v>14713.5</v>
      </c>
    </row>
    <row r="7" spans="1:19" ht="12.75">
      <c r="A7" s="1" t="s">
        <v>6</v>
      </c>
      <c r="B7" s="2">
        <v>7536381.76</v>
      </c>
      <c r="C7" s="3">
        <v>20313.15</v>
      </c>
      <c r="D7" s="3">
        <v>0</v>
      </c>
      <c r="E7" s="3">
        <v>0</v>
      </c>
      <c r="F7" s="3">
        <v>8469</v>
      </c>
      <c r="G7" s="3">
        <v>0</v>
      </c>
      <c r="H7" s="3">
        <f t="shared" si="0"/>
        <v>7565163.91</v>
      </c>
      <c r="K7" s="59">
        <v>1004.5</v>
      </c>
      <c r="L7" s="57">
        <v>994.5</v>
      </c>
      <c r="M7" s="58">
        <v>10</v>
      </c>
      <c r="N7" s="59">
        <v>0</v>
      </c>
      <c r="O7" s="58">
        <v>0</v>
      </c>
      <c r="P7" s="58">
        <v>0</v>
      </c>
      <c r="Q7" s="59">
        <v>0</v>
      </c>
      <c r="R7" s="57">
        <f t="shared" si="1"/>
        <v>1004.5</v>
      </c>
      <c r="S7" s="57">
        <f t="shared" si="2"/>
        <v>1004.5</v>
      </c>
    </row>
    <row r="8" spans="1:19" ht="12.75">
      <c r="A8" s="1" t="s">
        <v>7</v>
      </c>
      <c r="B8" s="2">
        <v>7022758.2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f t="shared" si="0"/>
        <v>7022758.2</v>
      </c>
      <c r="K8" s="59">
        <v>937</v>
      </c>
      <c r="L8" s="57">
        <v>926</v>
      </c>
      <c r="M8" s="58">
        <v>11</v>
      </c>
      <c r="N8" s="59">
        <v>0</v>
      </c>
      <c r="O8" s="58">
        <v>0</v>
      </c>
      <c r="P8" s="58">
        <v>0</v>
      </c>
      <c r="Q8" s="59">
        <v>0</v>
      </c>
      <c r="R8" s="57">
        <f t="shared" si="1"/>
        <v>937</v>
      </c>
      <c r="S8" s="57">
        <f t="shared" si="2"/>
        <v>937</v>
      </c>
    </row>
    <row r="9" spans="1:19" ht="12.75">
      <c r="A9" s="1" t="s">
        <v>8</v>
      </c>
      <c r="B9" s="2">
        <v>75599553.74</v>
      </c>
      <c r="C9" s="3">
        <v>530000</v>
      </c>
      <c r="D9" s="3">
        <v>0</v>
      </c>
      <c r="E9" s="3">
        <v>424636.82</v>
      </c>
      <c r="F9" s="3">
        <v>65242.82</v>
      </c>
      <c r="G9" s="3">
        <v>0</v>
      </c>
      <c r="H9" s="3">
        <f t="shared" si="0"/>
        <v>75770159.74</v>
      </c>
      <c r="K9" s="59">
        <v>9477.5</v>
      </c>
      <c r="L9" s="57">
        <v>9189</v>
      </c>
      <c r="M9" s="58">
        <v>288.5</v>
      </c>
      <c r="N9" s="59">
        <v>0</v>
      </c>
      <c r="O9" s="58">
        <v>0</v>
      </c>
      <c r="P9" s="58">
        <v>504.5</v>
      </c>
      <c r="Q9" s="59">
        <v>2187</v>
      </c>
      <c r="R9" s="57">
        <f t="shared" si="1"/>
        <v>12169</v>
      </c>
      <c r="S9" s="57">
        <f t="shared" si="2"/>
        <v>9477.5</v>
      </c>
    </row>
    <row r="10" spans="1:19" ht="12.75">
      <c r="A10" s="1" t="s">
        <v>9</v>
      </c>
      <c r="B10" s="2">
        <v>13078417.45</v>
      </c>
      <c r="C10" s="3">
        <v>0</v>
      </c>
      <c r="D10" s="3">
        <v>0</v>
      </c>
      <c r="E10" s="3">
        <v>44424</v>
      </c>
      <c r="F10" s="3">
        <v>13377</v>
      </c>
      <c r="G10" s="3">
        <v>0</v>
      </c>
      <c r="H10" s="3">
        <f t="shared" si="0"/>
        <v>13047370.45</v>
      </c>
      <c r="K10" s="59">
        <v>2081</v>
      </c>
      <c r="L10" s="57">
        <v>2009</v>
      </c>
      <c r="M10" s="58">
        <v>72</v>
      </c>
      <c r="N10" s="59">
        <v>0</v>
      </c>
      <c r="O10" s="58">
        <v>0</v>
      </c>
      <c r="P10" s="58">
        <v>0</v>
      </c>
      <c r="Q10" s="59">
        <v>0</v>
      </c>
      <c r="R10" s="57">
        <f t="shared" si="1"/>
        <v>2081</v>
      </c>
      <c r="S10" s="57">
        <f t="shared" si="2"/>
        <v>2081</v>
      </c>
    </row>
    <row r="11" spans="1:19" ht="12.75">
      <c r="A11" s="1" t="s">
        <v>10</v>
      </c>
      <c r="B11" s="2">
        <v>2797349.43</v>
      </c>
      <c r="C11" s="3">
        <v>75000</v>
      </c>
      <c r="D11" s="3">
        <v>0</v>
      </c>
      <c r="E11" s="3">
        <v>0</v>
      </c>
      <c r="F11" s="3">
        <v>0</v>
      </c>
      <c r="G11" s="3">
        <v>0</v>
      </c>
      <c r="H11" s="3">
        <f t="shared" si="0"/>
        <v>2872349.43</v>
      </c>
      <c r="K11" s="59">
        <v>285.5</v>
      </c>
      <c r="L11" s="57">
        <v>279</v>
      </c>
      <c r="M11" s="58">
        <v>6.5</v>
      </c>
      <c r="N11" s="59">
        <v>0</v>
      </c>
      <c r="O11" s="58">
        <v>0</v>
      </c>
      <c r="P11" s="58">
        <v>0</v>
      </c>
      <c r="Q11" s="59">
        <v>0</v>
      </c>
      <c r="R11" s="57">
        <f t="shared" si="1"/>
        <v>285.5</v>
      </c>
      <c r="S11" s="57">
        <f t="shared" si="2"/>
        <v>285.5</v>
      </c>
    </row>
    <row r="12" spans="1:19" ht="12.75">
      <c r="A12" s="1" t="s">
        <v>11</v>
      </c>
      <c r="B12" s="2">
        <v>25191597.83</v>
      </c>
      <c r="C12" s="3">
        <v>0</v>
      </c>
      <c r="D12" s="3">
        <v>0</v>
      </c>
      <c r="E12" s="3">
        <v>0</v>
      </c>
      <c r="F12" s="3">
        <v>20220</v>
      </c>
      <c r="G12" s="3">
        <v>0</v>
      </c>
      <c r="H12" s="3">
        <f t="shared" si="0"/>
        <v>25211817.83</v>
      </c>
      <c r="K12" s="59">
        <v>2713</v>
      </c>
      <c r="L12" s="57">
        <v>2632</v>
      </c>
      <c r="M12" s="58">
        <v>81</v>
      </c>
      <c r="N12" s="59">
        <v>0</v>
      </c>
      <c r="O12" s="58">
        <v>0</v>
      </c>
      <c r="P12" s="58">
        <v>0</v>
      </c>
      <c r="Q12" s="59">
        <v>0</v>
      </c>
      <c r="R12" s="57">
        <f t="shared" si="1"/>
        <v>2713</v>
      </c>
      <c r="S12" s="57">
        <f t="shared" si="2"/>
        <v>2713</v>
      </c>
    </row>
    <row r="13" spans="1:19" ht="12.75">
      <c r="A13" s="1" t="s">
        <v>12</v>
      </c>
      <c r="B13" s="2">
        <v>13629078.27</v>
      </c>
      <c r="C13" s="3">
        <v>0</v>
      </c>
      <c r="D13" s="3">
        <v>0</v>
      </c>
      <c r="E13" s="3">
        <v>154160.87</v>
      </c>
      <c r="F13" s="3">
        <v>282935.12</v>
      </c>
      <c r="G13" s="3">
        <v>132273</v>
      </c>
      <c r="H13" s="3">
        <f t="shared" si="0"/>
        <v>13890125.52</v>
      </c>
      <c r="K13" s="59">
        <v>1476</v>
      </c>
      <c r="L13" s="57">
        <v>1431</v>
      </c>
      <c r="M13" s="58">
        <v>45</v>
      </c>
      <c r="N13" s="59">
        <v>0</v>
      </c>
      <c r="O13" s="58">
        <v>0</v>
      </c>
      <c r="P13" s="58">
        <v>0</v>
      </c>
      <c r="Q13" s="59">
        <v>0</v>
      </c>
      <c r="R13" s="57">
        <f t="shared" si="1"/>
        <v>1476</v>
      </c>
      <c r="S13" s="57">
        <f t="shared" si="2"/>
        <v>1476</v>
      </c>
    </row>
    <row r="14" spans="1:19" ht="12.75">
      <c r="A14" s="1" t="s">
        <v>13</v>
      </c>
      <c r="B14" s="2">
        <v>427337330.58</v>
      </c>
      <c r="C14" s="3">
        <v>0</v>
      </c>
      <c r="D14" s="3">
        <v>0</v>
      </c>
      <c r="E14" s="3">
        <v>1334299.24</v>
      </c>
      <c r="F14" s="3">
        <v>318365.49</v>
      </c>
      <c r="G14" s="3">
        <v>0</v>
      </c>
      <c r="H14" s="3">
        <f t="shared" si="0"/>
        <v>426321396.83</v>
      </c>
      <c r="K14" s="59">
        <v>49486.5</v>
      </c>
      <c r="L14" s="57">
        <v>49312.5</v>
      </c>
      <c r="M14" s="58">
        <v>174</v>
      </c>
      <c r="N14" s="59">
        <v>0</v>
      </c>
      <c r="O14" s="58">
        <v>0</v>
      </c>
      <c r="P14" s="58">
        <v>0</v>
      </c>
      <c r="Q14" s="59">
        <v>0</v>
      </c>
      <c r="R14" s="57">
        <f t="shared" si="1"/>
        <v>49486.5</v>
      </c>
      <c r="S14" s="57">
        <f t="shared" si="2"/>
        <v>49486.5</v>
      </c>
    </row>
    <row r="15" spans="1:19" ht="12.75">
      <c r="A15" s="1" t="s">
        <v>14</v>
      </c>
      <c r="B15" s="2">
        <v>125899791.76</v>
      </c>
      <c r="C15" s="3">
        <v>1667595.75</v>
      </c>
      <c r="D15" s="3">
        <v>0</v>
      </c>
      <c r="E15" s="3">
        <v>0</v>
      </c>
      <c r="F15" s="3">
        <v>94355</v>
      </c>
      <c r="G15" s="3">
        <v>0</v>
      </c>
      <c r="H15" s="3">
        <f t="shared" si="0"/>
        <v>127661742.51</v>
      </c>
      <c r="K15" s="59">
        <v>14667</v>
      </c>
      <c r="L15" s="57">
        <v>14561.5</v>
      </c>
      <c r="M15" s="58">
        <v>105.5</v>
      </c>
      <c r="N15" s="59">
        <v>0</v>
      </c>
      <c r="O15" s="58">
        <v>0</v>
      </c>
      <c r="P15" s="58">
        <v>0</v>
      </c>
      <c r="Q15" s="59">
        <v>0</v>
      </c>
      <c r="R15" s="57">
        <f t="shared" si="1"/>
        <v>14667</v>
      </c>
      <c r="S15" s="57">
        <f t="shared" si="2"/>
        <v>14667</v>
      </c>
    </row>
    <row r="16" spans="1:19" ht="12.75">
      <c r="A16" s="1" t="s">
        <v>15</v>
      </c>
      <c r="B16" s="2">
        <v>1988628.44</v>
      </c>
      <c r="C16" s="3">
        <v>60110.26</v>
      </c>
      <c r="D16" s="3">
        <v>0</v>
      </c>
      <c r="E16" s="3">
        <v>0</v>
      </c>
      <c r="F16" s="3">
        <v>1910</v>
      </c>
      <c r="G16" s="3">
        <v>0</v>
      </c>
      <c r="H16" s="3">
        <f t="shared" si="0"/>
        <v>2050648.7</v>
      </c>
      <c r="K16" s="59">
        <v>156.5</v>
      </c>
      <c r="L16" s="57">
        <v>153.5</v>
      </c>
      <c r="M16" s="58">
        <v>3</v>
      </c>
      <c r="N16" s="59">
        <v>0</v>
      </c>
      <c r="O16" s="58">
        <v>0</v>
      </c>
      <c r="P16" s="58">
        <v>0</v>
      </c>
      <c r="Q16" s="59">
        <v>0</v>
      </c>
      <c r="R16" s="57">
        <f t="shared" si="1"/>
        <v>156.5</v>
      </c>
      <c r="S16" s="57">
        <f t="shared" si="2"/>
        <v>156.5</v>
      </c>
    </row>
    <row r="17" spans="1:19" ht="12.75">
      <c r="A17" s="1" t="s">
        <v>16</v>
      </c>
      <c r="B17" s="2">
        <v>289729800.67</v>
      </c>
      <c r="C17" s="3">
        <v>0</v>
      </c>
      <c r="D17" s="3">
        <v>24818.32</v>
      </c>
      <c r="E17" s="3">
        <v>1220191.11</v>
      </c>
      <c r="F17" s="3">
        <v>240417</v>
      </c>
      <c r="G17" s="3">
        <v>0</v>
      </c>
      <c r="H17" s="3">
        <f t="shared" si="0"/>
        <v>288774844.88</v>
      </c>
      <c r="K17" s="59">
        <v>36182</v>
      </c>
      <c r="L17" s="57">
        <v>35494</v>
      </c>
      <c r="M17" s="58">
        <v>688</v>
      </c>
      <c r="N17" s="59">
        <v>0</v>
      </c>
      <c r="O17" s="58">
        <v>0</v>
      </c>
      <c r="P17" s="58">
        <v>0</v>
      </c>
      <c r="Q17" s="59">
        <v>0</v>
      </c>
      <c r="R17" s="57">
        <f t="shared" si="1"/>
        <v>36182</v>
      </c>
      <c r="S17" s="57">
        <f t="shared" si="2"/>
        <v>36182</v>
      </c>
    </row>
    <row r="18" spans="1:19" ht="12.75">
      <c r="A18" s="1" t="s">
        <v>17</v>
      </c>
      <c r="B18" s="2">
        <v>3781036.44</v>
      </c>
      <c r="C18" s="3">
        <v>13042.5</v>
      </c>
      <c r="D18" s="3">
        <v>0</v>
      </c>
      <c r="E18" s="3">
        <v>0</v>
      </c>
      <c r="F18" s="3">
        <v>3451</v>
      </c>
      <c r="G18" s="3">
        <v>0</v>
      </c>
      <c r="H18" s="3">
        <f t="shared" si="0"/>
        <v>3797529.94</v>
      </c>
      <c r="K18" s="59">
        <v>432.5</v>
      </c>
      <c r="L18" s="57">
        <v>426.5</v>
      </c>
      <c r="M18" s="58">
        <v>6</v>
      </c>
      <c r="N18" s="59">
        <v>0</v>
      </c>
      <c r="O18" s="58">
        <v>0</v>
      </c>
      <c r="P18" s="58">
        <v>0</v>
      </c>
      <c r="Q18" s="59">
        <v>0</v>
      </c>
      <c r="R18" s="57">
        <f t="shared" si="1"/>
        <v>432.5</v>
      </c>
      <c r="S18" s="57">
        <f t="shared" si="2"/>
        <v>432.5</v>
      </c>
    </row>
    <row r="19" spans="1:19" ht="12.75">
      <c r="A19" s="1" t="s">
        <v>18</v>
      </c>
      <c r="B19" s="2">
        <v>11863687.31</v>
      </c>
      <c r="C19" s="3">
        <v>20000</v>
      </c>
      <c r="D19" s="3">
        <v>0</v>
      </c>
      <c r="E19" s="3">
        <v>8513.27</v>
      </c>
      <c r="F19" s="3">
        <v>10053</v>
      </c>
      <c r="G19" s="3">
        <v>0</v>
      </c>
      <c r="H19" s="3">
        <f t="shared" si="0"/>
        <v>11885227.040000001</v>
      </c>
      <c r="K19" s="59">
        <v>1384</v>
      </c>
      <c r="L19" s="57">
        <v>1358</v>
      </c>
      <c r="M19" s="58">
        <v>26</v>
      </c>
      <c r="N19" s="59">
        <v>0</v>
      </c>
      <c r="O19" s="58">
        <v>0</v>
      </c>
      <c r="P19" s="58">
        <v>0</v>
      </c>
      <c r="Q19" s="59">
        <v>0</v>
      </c>
      <c r="R19" s="57">
        <f t="shared" si="1"/>
        <v>1384</v>
      </c>
      <c r="S19" s="57">
        <f t="shared" si="2"/>
        <v>1384</v>
      </c>
    </row>
    <row r="20" spans="1:19" ht="12.75">
      <c r="A20" s="1" t="s">
        <v>19</v>
      </c>
      <c r="B20" s="2">
        <v>1767465.13</v>
      </c>
      <c r="C20" s="3">
        <v>22000</v>
      </c>
      <c r="D20" s="3">
        <v>0</v>
      </c>
      <c r="E20" s="3">
        <v>0</v>
      </c>
      <c r="F20" s="3">
        <v>53504</v>
      </c>
      <c r="G20" s="3">
        <v>0</v>
      </c>
      <c r="H20" s="3">
        <f t="shared" si="0"/>
        <v>1842969.13</v>
      </c>
      <c r="K20" s="59">
        <v>136</v>
      </c>
      <c r="L20" s="57">
        <v>131.5</v>
      </c>
      <c r="M20" s="58">
        <v>4.5</v>
      </c>
      <c r="N20" s="59">
        <v>0</v>
      </c>
      <c r="O20" s="58">
        <v>0</v>
      </c>
      <c r="P20" s="58">
        <v>0</v>
      </c>
      <c r="Q20" s="59">
        <v>0</v>
      </c>
      <c r="R20" s="57">
        <f t="shared" si="1"/>
        <v>136</v>
      </c>
      <c r="S20" s="57">
        <f t="shared" si="2"/>
        <v>136</v>
      </c>
    </row>
    <row r="21" spans="1:19" ht="12.75">
      <c r="A21" s="1" t="s">
        <v>20</v>
      </c>
      <c r="B21" s="2">
        <v>1047957.94</v>
      </c>
      <c r="C21" s="3">
        <v>38000</v>
      </c>
      <c r="D21" s="3">
        <v>0</v>
      </c>
      <c r="E21" s="3">
        <v>0</v>
      </c>
      <c r="F21" s="3">
        <v>0</v>
      </c>
      <c r="G21" s="3">
        <v>0</v>
      </c>
      <c r="H21" s="3">
        <f t="shared" si="0"/>
        <v>1085957.94</v>
      </c>
      <c r="K21" s="59">
        <v>67</v>
      </c>
      <c r="L21" s="57">
        <v>65.5</v>
      </c>
      <c r="M21" s="58">
        <v>1.5</v>
      </c>
      <c r="N21" s="59">
        <v>0</v>
      </c>
      <c r="O21" s="58">
        <v>0</v>
      </c>
      <c r="P21" s="58">
        <v>0</v>
      </c>
      <c r="Q21" s="59">
        <v>0</v>
      </c>
      <c r="R21" s="57">
        <f t="shared" si="1"/>
        <v>67</v>
      </c>
      <c r="S21" s="57">
        <f t="shared" si="2"/>
        <v>67</v>
      </c>
    </row>
    <row r="22" spans="1:19" ht="12.75">
      <c r="A22" s="1" t="s">
        <v>21</v>
      </c>
      <c r="B22" s="2">
        <v>2290873.66</v>
      </c>
      <c r="C22" s="3">
        <v>33959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2324832.66</v>
      </c>
      <c r="K22" s="59">
        <v>258.5</v>
      </c>
      <c r="L22" s="57">
        <v>249.5</v>
      </c>
      <c r="M22" s="58">
        <v>9</v>
      </c>
      <c r="N22" s="59">
        <v>0</v>
      </c>
      <c r="O22" s="58">
        <v>0</v>
      </c>
      <c r="P22" s="58">
        <v>0</v>
      </c>
      <c r="Q22" s="59">
        <v>0</v>
      </c>
      <c r="R22" s="57">
        <f t="shared" si="1"/>
        <v>258.5</v>
      </c>
      <c r="S22" s="57">
        <f t="shared" si="2"/>
        <v>258.5</v>
      </c>
    </row>
    <row r="23" spans="1:19" ht="12.75">
      <c r="A23" s="1" t="s">
        <v>22</v>
      </c>
      <c r="B23" s="2">
        <v>1969200.78</v>
      </c>
      <c r="C23" s="3">
        <v>39526.05</v>
      </c>
      <c r="D23" s="3">
        <v>0</v>
      </c>
      <c r="E23" s="3">
        <v>0</v>
      </c>
      <c r="F23" s="3">
        <v>0</v>
      </c>
      <c r="G23" s="3">
        <v>0</v>
      </c>
      <c r="H23" s="3">
        <f t="shared" si="0"/>
        <v>2008726.83</v>
      </c>
      <c r="K23" s="59">
        <v>281</v>
      </c>
      <c r="L23" s="57">
        <v>53.5</v>
      </c>
      <c r="M23" s="58">
        <v>1.5</v>
      </c>
      <c r="N23" s="59">
        <v>226</v>
      </c>
      <c r="O23" s="58">
        <v>0</v>
      </c>
      <c r="P23" s="58">
        <v>0</v>
      </c>
      <c r="Q23" s="59">
        <v>0</v>
      </c>
      <c r="R23" s="57">
        <f t="shared" si="1"/>
        <v>281</v>
      </c>
      <c r="S23" s="57">
        <f t="shared" si="2"/>
        <v>281</v>
      </c>
    </row>
    <row r="24" spans="1:19" ht="12.75">
      <c r="A24" s="1" t="s">
        <v>23</v>
      </c>
      <c r="B24" s="2">
        <v>814973.5700000001</v>
      </c>
      <c r="C24" s="3">
        <v>40515.73</v>
      </c>
      <c r="D24" s="3">
        <v>0</v>
      </c>
      <c r="E24" s="3">
        <v>0</v>
      </c>
      <c r="F24" s="3">
        <v>20163</v>
      </c>
      <c r="G24" s="3">
        <v>0</v>
      </c>
      <c r="H24" s="3">
        <f t="shared" si="0"/>
        <v>875652.3</v>
      </c>
      <c r="K24" s="59">
        <v>48.5</v>
      </c>
      <c r="L24" s="57">
        <v>47.5</v>
      </c>
      <c r="M24" s="58">
        <v>1</v>
      </c>
      <c r="N24" s="59">
        <v>0</v>
      </c>
      <c r="O24" s="58">
        <v>0</v>
      </c>
      <c r="P24" s="58">
        <v>0</v>
      </c>
      <c r="Q24" s="59">
        <v>0</v>
      </c>
      <c r="R24" s="57">
        <f t="shared" si="1"/>
        <v>48.5</v>
      </c>
      <c r="S24" s="57">
        <f t="shared" si="2"/>
        <v>48.5</v>
      </c>
    </row>
    <row r="25" spans="1:19" ht="12.75">
      <c r="A25" s="1" t="s">
        <v>24</v>
      </c>
      <c r="B25" s="2">
        <v>3610974.59</v>
      </c>
      <c r="C25" s="3">
        <v>18000</v>
      </c>
      <c r="D25" s="3">
        <v>264</v>
      </c>
      <c r="E25" s="3">
        <v>0</v>
      </c>
      <c r="F25" s="3">
        <v>3754</v>
      </c>
      <c r="G25" s="3">
        <v>0</v>
      </c>
      <c r="H25" s="3">
        <f t="shared" si="0"/>
        <v>3632992.59</v>
      </c>
      <c r="K25" s="59">
        <v>501.5</v>
      </c>
      <c r="L25" s="57">
        <v>478</v>
      </c>
      <c r="M25" s="58">
        <v>23.5</v>
      </c>
      <c r="N25" s="59">
        <v>0</v>
      </c>
      <c r="O25" s="58">
        <v>0</v>
      </c>
      <c r="P25" s="58">
        <v>0</v>
      </c>
      <c r="Q25" s="59">
        <v>0</v>
      </c>
      <c r="R25" s="57">
        <f t="shared" si="1"/>
        <v>501.5</v>
      </c>
      <c r="S25" s="57">
        <f t="shared" si="2"/>
        <v>501.5</v>
      </c>
    </row>
    <row r="26" spans="1:19" ht="12.75">
      <c r="A26" s="1" t="s">
        <v>25</v>
      </c>
      <c r="B26" s="2">
        <v>2244820.24</v>
      </c>
      <c r="C26" s="3">
        <v>20000</v>
      </c>
      <c r="D26" s="3">
        <v>0</v>
      </c>
      <c r="E26" s="3">
        <v>0</v>
      </c>
      <c r="F26" s="3">
        <v>2321</v>
      </c>
      <c r="G26" s="3">
        <v>0</v>
      </c>
      <c r="H26" s="3">
        <f t="shared" si="0"/>
        <v>2267141.24</v>
      </c>
      <c r="K26" s="59">
        <v>262.5</v>
      </c>
      <c r="L26" s="57">
        <v>257</v>
      </c>
      <c r="M26" s="58">
        <v>5.5</v>
      </c>
      <c r="N26" s="59">
        <v>0</v>
      </c>
      <c r="O26" s="58">
        <v>0</v>
      </c>
      <c r="P26" s="58">
        <v>0</v>
      </c>
      <c r="Q26" s="59">
        <v>0</v>
      </c>
      <c r="R26" s="57">
        <f t="shared" si="1"/>
        <v>262.5</v>
      </c>
      <c r="S26" s="57">
        <f t="shared" si="2"/>
        <v>262.5</v>
      </c>
    </row>
    <row r="27" spans="1:19" ht="12.75">
      <c r="A27" s="1" t="s">
        <v>26</v>
      </c>
      <c r="B27" s="2">
        <v>199432548.96</v>
      </c>
      <c r="C27" s="3">
        <v>0</v>
      </c>
      <c r="D27" s="3">
        <v>0</v>
      </c>
      <c r="E27" s="3">
        <v>572399.66</v>
      </c>
      <c r="F27" s="3">
        <v>162386.11000000002</v>
      </c>
      <c r="G27" s="3">
        <v>0</v>
      </c>
      <c r="H27" s="3">
        <f t="shared" si="0"/>
        <v>199022535.41000003</v>
      </c>
      <c r="K27" s="59">
        <v>25938.5</v>
      </c>
      <c r="L27" s="57">
        <v>25788.5</v>
      </c>
      <c r="M27" s="58">
        <v>150</v>
      </c>
      <c r="N27" s="59">
        <v>0</v>
      </c>
      <c r="O27" s="58">
        <v>0</v>
      </c>
      <c r="P27" s="58">
        <v>0</v>
      </c>
      <c r="Q27" s="59">
        <v>0</v>
      </c>
      <c r="R27" s="57">
        <f t="shared" si="1"/>
        <v>25938.5</v>
      </c>
      <c r="S27" s="57">
        <f t="shared" si="2"/>
        <v>25938.5</v>
      </c>
    </row>
    <row r="28" spans="1:19" ht="12.75">
      <c r="A28" s="1" t="s">
        <v>27</v>
      </c>
      <c r="B28" s="2">
        <v>260021764.74</v>
      </c>
      <c r="C28" s="3">
        <v>398501</v>
      </c>
      <c r="D28" s="3">
        <v>-9854.79</v>
      </c>
      <c r="E28" s="3">
        <v>199663.15</v>
      </c>
      <c r="F28" s="3">
        <v>180742</v>
      </c>
      <c r="G28" s="3">
        <v>0</v>
      </c>
      <c r="H28" s="3">
        <f t="shared" si="0"/>
        <v>260391489.8</v>
      </c>
      <c r="K28" s="59">
        <v>28148.5</v>
      </c>
      <c r="L28" s="57">
        <v>27865.5</v>
      </c>
      <c r="M28" s="58">
        <v>167</v>
      </c>
      <c r="N28" s="59">
        <v>116</v>
      </c>
      <c r="O28" s="58">
        <v>0</v>
      </c>
      <c r="P28" s="58">
        <v>0</v>
      </c>
      <c r="Q28" s="59">
        <v>0</v>
      </c>
      <c r="R28" s="57">
        <f t="shared" si="1"/>
        <v>28148.5</v>
      </c>
      <c r="S28" s="57">
        <f t="shared" si="2"/>
        <v>28148.5</v>
      </c>
    </row>
    <row r="29" spans="1:19" ht="12.75">
      <c r="A29" s="1" t="s">
        <v>28</v>
      </c>
      <c r="B29" s="2">
        <v>7715641.32</v>
      </c>
      <c r="C29" s="3">
        <v>0</v>
      </c>
      <c r="D29" s="3">
        <v>0</v>
      </c>
      <c r="E29" s="3">
        <v>0</v>
      </c>
      <c r="F29" s="3">
        <v>6156</v>
      </c>
      <c r="G29" s="3">
        <v>0</v>
      </c>
      <c r="H29" s="3">
        <f t="shared" si="0"/>
        <v>7721797.32</v>
      </c>
      <c r="K29" s="59">
        <v>930</v>
      </c>
      <c r="L29" s="57">
        <v>922</v>
      </c>
      <c r="M29" s="58">
        <v>8</v>
      </c>
      <c r="N29" s="59">
        <v>0</v>
      </c>
      <c r="O29" s="58">
        <v>0</v>
      </c>
      <c r="P29" s="58">
        <v>0</v>
      </c>
      <c r="Q29" s="59">
        <v>0</v>
      </c>
      <c r="R29" s="57">
        <f t="shared" si="1"/>
        <v>930</v>
      </c>
      <c r="S29" s="57">
        <f t="shared" si="2"/>
        <v>930</v>
      </c>
    </row>
    <row r="30" spans="1:19" ht="12.75">
      <c r="A30" s="1" t="s">
        <v>29</v>
      </c>
      <c r="B30" s="2">
        <v>8604652.25</v>
      </c>
      <c r="C30" s="3">
        <v>36149</v>
      </c>
      <c r="D30" s="3">
        <v>0</v>
      </c>
      <c r="E30" s="3">
        <v>0</v>
      </c>
      <c r="F30" s="3">
        <v>6949.35</v>
      </c>
      <c r="G30" s="3">
        <v>0</v>
      </c>
      <c r="H30" s="3">
        <f t="shared" si="0"/>
        <v>8647750.6</v>
      </c>
      <c r="K30" s="59">
        <v>1052.5</v>
      </c>
      <c r="L30" s="57">
        <v>1026</v>
      </c>
      <c r="M30" s="58">
        <v>26.5</v>
      </c>
      <c r="N30" s="59">
        <v>0</v>
      </c>
      <c r="O30" s="58">
        <v>0</v>
      </c>
      <c r="P30" s="58">
        <v>0</v>
      </c>
      <c r="Q30" s="59">
        <v>0</v>
      </c>
      <c r="R30" s="57">
        <f t="shared" si="1"/>
        <v>1052.5</v>
      </c>
      <c r="S30" s="57">
        <f t="shared" si="2"/>
        <v>1052.5</v>
      </c>
    </row>
    <row r="31" spans="1:19" ht="12.75">
      <c r="A31" s="1" t="s">
        <v>30</v>
      </c>
      <c r="B31" s="2">
        <v>1703204.47</v>
      </c>
      <c r="C31" s="3">
        <v>85972.48</v>
      </c>
      <c r="D31" s="3">
        <v>0</v>
      </c>
      <c r="E31" s="3">
        <v>0</v>
      </c>
      <c r="F31" s="3">
        <v>0</v>
      </c>
      <c r="G31" s="3">
        <v>14574</v>
      </c>
      <c r="H31" s="3">
        <f t="shared" si="0"/>
        <v>1803750.95</v>
      </c>
      <c r="K31" s="59">
        <v>113.5</v>
      </c>
      <c r="L31" s="57">
        <v>113.5</v>
      </c>
      <c r="M31" s="58">
        <v>0</v>
      </c>
      <c r="N31" s="59">
        <v>0</v>
      </c>
      <c r="O31" s="58">
        <v>0</v>
      </c>
      <c r="P31" s="58">
        <v>0</v>
      </c>
      <c r="Q31" s="59">
        <v>0</v>
      </c>
      <c r="R31" s="57">
        <f t="shared" si="1"/>
        <v>113.5</v>
      </c>
      <c r="S31" s="57">
        <f t="shared" si="2"/>
        <v>113.5</v>
      </c>
    </row>
    <row r="32" spans="1:19" ht="12.75">
      <c r="A32" s="1" t="s">
        <v>31</v>
      </c>
      <c r="B32" s="2">
        <v>2440442.8</v>
      </c>
      <c r="C32" s="3">
        <v>49000</v>
      </c>
      <c r="D32" s="3">
        <v>0</v>
      </c>
      <c r="E32" s="3">
        <v>2127.71</v>
      </c>
      <c r="F32" s="3">
        <v>2286</v>
      </c>
      <c r="G32" s="3">
        <v>0</v>
      </c>
      <c r="H32" s="3">
        <f t="shared" si="0"/>
        <v>2489601.09</v>
      </c>
      <c r="K32" s="59">
        <v>171.5</v>
      </c>
      <c r="L32" s="57">
        <v>167.5</v>
      </c>
      <c r="M32" s="58">
        <v>4</v>
      </c>
      <c r="N32" s="59">
        <v>0</v>
      </c>
      <c r="O32" s="58">
        <v>0</v>
      </c>
      <c r="P32" s="58">
        <v>0</v>
      </c>
      <c r="Q32" s="59">
        <v>0</v>
      </c>
      <c r="R32" s="57">
        <f t="shared" si="1"/>
        <v>171.5</v>
      </c>
      <c r="S32" s="57">
        <f t="shared" si="2"/>
        <v>171.5</v>
      </c>
    </row>
    <row r="33" spans="1:19" ht="12.75">
      <c r="A33" s="1" t="s">
        <v>32</v>
      </c>
      <c r="B33" s="2">
        <v>8890966.65</v>
      </c>
      <c r="C33" s="3">
        <v>10000</v>
      </c>
      <c r="D33" s="3">
        <v>1389.47</v>
      </c>
      <c r="E33" s="3">
        <v>5473.01</v>
      </c>
      <c r="F33" s="3">
        <v>0</v>
      </c>
      <c r="G33" s="3">
        <v>0</v>
      </c>
      <c r="H33" s="3">
        <f t="shared" si="0"/>
        <v>8896883.110000001</v>
      </c>
      <c r="K33" s="59">
        <v>900.5</v>
      </c>
      <c r="L33" s="57">
        <v>880.5</v>
      </c>
      <c r="M33" s="58">
        <v>20</v>
      </c>
      <c r="N33" s="59">
        <v>0</v>
      </c>
      <c r="O33" s="58">
        <v>0</v>
      </c>
      <c r="P33" s="58">
        <v>0</v>
      </c>
      <c r="Q33" s="59">
        <v>0</v>
      </c>
      <c r="R33" s="57">
        <f t="shared" si="1"/>
        <v>900.5</v>
      </c>
      <c r="S33" s="57">
        <f t="shared" si="2"/>
        <v>900.5</v>
      </c>
    </row>
    <row r="34" spans="1:19" ht="12.75">
      <c r="A34" s="1" t="s">
        <v>33</v>
      </c>
      <c r="B34" s="2">
        <v>7807387.43</v>
      </c>
      <c r="C34" s="3">
        <v>60000</v>
      </c>
      <c r="D34" s="3">
        <v>0</v>
      </c>
      <c r="E34" s="3">
        <v>0</v>
      </c>
      <c r="F34" s="3">
        <v>7007</v>
      </c>
      <c r="G34" s="3">
        <v>0</v>
      </c>
      <c r="H34" s="3">
        <f t="shared" si="0"/>
        <v>7874394.43</v>
      </c>
      <c r="K34" s="59">
        <v>993</v>
      </c>
      <c r="L34" s="57">
        <v>963</v>
      </c>
      <c r="M34" s="58">
        <v>30</v>
      </c>
      <c r="N34" s="59">
        <v>0</v>
      </c>
      <c r="O34" s="58">
        <v>0</v>
      </c>
      <c r="P34" s="58">
        <v>0</v>
      </c>
      <c r="Q34" s="59">
        <v>0</v>
      </c>
      <c r="R34" s="57">
        <f t="shared" si="1"/>
        <v>993</v>
      </c>
      <c r="S34" s="57">
        <f t="shared" si="2"/>
        <v>993</v>
      </c>
    </row>
    <row r="35" spans="1:19" ht="12.75">
      <c r="A35" s="1" t="s">
        <v>34</v>
      </c>
      <c r="B35" s="2">
        <v>2550322.54</v>
      </c>
      <c r="C35" s="3">
        <v>77000</v>
      </c>
      <c r="D35" s="3">
        <v>0</v>
      </c>
      <c r="E35" s="3">
        <v>0</v>
      </c>
      <c r="F35" s="3">
        <v>0</v>
      </c>
      <c r="G35" s="3">
        <v>0</v>
      </c>
      <c r="H35" s="3">
        <f t="shared" si="0"/>
        <v>2627322.54</v>
      </c>
      <c r="K35" s="59">
        <v>325.5</v>
      </c>
      <c r="L35" s="57">
        <v>315.5</v>
      </c>
      <c r="M35" s="58">
        <v>10</v>
      </c>
      <c r="N35" s="59">
        <v>0</v>
      </c>
      <c r="O35" s="58">
        <v>0</v>
      </c>
      <c r="P35" s="58">
        <v>0</v>
      </c>
      <c r="Q35" s="59">
        <v>0</v>
      </c>
      <c r="R35" s="57">
        <f t="shared" si="1"/>
        <v>325.5</v>
      </c>
      <c r="S35" s="57">
        <f t="shared" si="2"/>
        <v>325.5</v>
      </c>
    </row>
    <row r="36" spans="1:19" ht="12.75">
      <c r="A36" s="1" t="s">
        <v>35</v>
      </c>
      <c r="B36" s="2">
        <v>2443542.14</v>
      </c>
      <c r="C36" s="3">
        <v>70000</v>
      </c>
      <c r="D36" s="3">
        <v>0</v>
      </c>
      <c r="E36" s="3">
        <v>0</v>
      </c>
      <c r="F36" s="3">
        <v>2428</v>
      </c>
      <c r="G36" s="3">
        <v>9369</v>
      </c>
      <c r="H36" s="3">
        <f t="shared" si="0"/>
        <v>2525339.14</v>
      </c>
      <c r="K36" s="59">
        <v>220.5</v>
      </c>
      <c r="L36" s="57">
        <v>216.5</v>
      </c>
      <c r="M36" s="58">
        <v>4</v>
      </c>
      <c r="N36" s="59">
        <v>0</v>
      </c>
      <c r="O36" s="58">
        <v>0</v>
      </c>
      <c r="P36" s="58">
        <v>0</v>
      </c>
      <c r="Q36" s="59">
        <v>0</v>
      </c>
      <c r="R36" s="57">
        <f t="shared" si="1"/>
        <v>220.5</v>
      </c>
      <c r="S36" s="57">
        <f t="shared" si="2"/>
        <v>220.5</v>
      </c>
    </row>
    <row r="37" spans="1:19" ht="12.75">
      <c r="A37" s="1" t="s">
        <v>36</v>
      </c>
      <c r="B37" s="2">
        <v>1923389.9100000001</v>
      </c>
      <c r="C37" s="3">
        <v>55000</v>
      </c>
      <c r="D37" s="3">
        <v>0</v>
      </c>
      <c r="E37" s="3">
        <v>0</v>
      </c>
      <c r="F37" s="3">
        <v>2312</v>
      </c>
      <c r="G37" s="3">
        <v>0</v>
      </c>
      <c r="H37" s="3">
        <f t="shared" si="0"/>
        <v>1980701.9100000001</v>
      </c>
      <c r="K37" s="59">
        <v>234.5</v>
      </c>
      <c r="L37" s="57">
        <v>229.5</v>
      </c>
      <c r="M37" s="58">
        <v>5</v>
      </c>
      <c r="N37" s="59">
        <v>0</v>
      </c>
      <c r="O37" s="58">
        <v>0</v>
      </c>
      <c r="P37" s="58">
        <v>0</v>
      </c>
      <c r="Q37" s="59">
        <v>0</v>
      </c>
      <c r="R37" s="57">
        <f t="shared" si="1"/>
        <v>234.5</v>
      </c>
      <c r="S37" s="57">
        <f t="shared" si="2"/>
        <v>234.5</v>
      </c>
    </row>
    <row r="38" spans="1:19" ht="12.75">
      <c r="A38" s="1" t="s">
        <v>37</v>
      </c>
      <c r="B38" s="2">
        <v>2665446.5300000003</v>
      </c>
      <c r="C38" s="3">
        <v>51000</v>
      </c>
      <c r="D38" s="3">
        <v>0</v>
      </c>
      <c r="E38" s="3">
        <v>0</v>
      </c>
      <c r="F38" s="3">
        <v>2359</v>
      </c>
      <c r="G38" s="3">
        <v>0</v>
      </c>
      <c r="H38" s="3">
        <f t="shared" si="0"/>
        <v>2718805.5300000003</v>
      </c>
      <c r="K38" s="59">
        <v>269</v>
      </c>
      <c r="L38" s="57">
        <v>261.5</v>
      </c>
      <c r="M38" s="58">
        <v>7.5</v>
      </c>
      <c r="N38" s="59">
        <v>0</v>
      </c>
      <c r="O38" s="58">
        <v>0</v>
      </c>
      <c r="P38" s="58">
        <v>0</v>
      </c>
      <c r="Q38" s="59">
        <v>0</v>
      </c>
      <c r="R38" s="57">
        <f t="shared" si="1"/>
        <v>269</v>
      </c>
      <c r="S38" s="57">
        <f t="shared" si="2"/>
        <v>269</v>
      </c>
    </row>
    <row r="39" spans="1:19" ht="12.75">
      <c r="A39" s="1" t="s">
        <v>38</v>
      </c>
      <c r="B39" s="2">
        <v>3449937.37</v>
      </c>
      <c r="C39" s="3">
        <v>10000</v>
      </c>
      <c r="D39" s="3">
        <v>0</v>
      </c>
      <c r="E39" s="3">
        <v>0</v>
      </c>
      <c r="F39" s="3">
        <v>3550.16</v>
      </c>
      <c r="G39" s="3">
        <v>0</v>
      </c>
      <c r="H39" s="3">
        <f t="shared" si="0"/>
        <v>3463487.5300000003</v>
      </c>
      <c r="K39" s="59">
        <v>481.5</v>
      </c>
      <c r="L39" s="57">
        <v>467</v>
      </c>
      <c r="M39" s="58">
        <v>14.5</v>
      </c>
      <c r="N39" s="59">
        <v>0</v>
      </c>
      <c r="O39" s="58">
        <v>0</v>
      </c>
      <c r="P39" s="58">
        <v>0</v>
      </c>
      <c r="Q39" s="59">
        <v>0</v>
      </c>
      <c r="R39" s="57">
        <f t="shared" si="1"/>
        <v>481.5</v>
      </c>
      <c r="S39" s="57">
        <f t="shared" si="2"/>
        <v>481.5</v>
      </c>
    </row>
    <row r="40" spans="1:19" ht="12.75">
      <c r="A40" s="1" t="s">
        <v>39</v>
      </c>
      <c r="B40" s="2">
        <v>3524773.45</v>
      </c>
      <c r="C40" s="3">
        <v>72000</v>
      </c>
      <c r="D40" s="3">
        <v>0</v>
      </c>
      <c r="E40" s="3">
        <v>0</v>
      </c>
      <c r="F40" s="3">
        <v>3287</v>
      </c>
      <c r="G40" s="3">
        <v>0</v>
      </c>
      <c r="H40" s="3">
        <f t="shared" si="0"/>
        <v>3600060.45</v>
      </c>
      <c r="K40" s="59">
        <v>406.5</v>
      </c>
      <c r="L40" s="57">
        <v>398</v>
      </c>
      <c r="M40" s="58">
        <v>8.5</v>
      </c>
      <c r="N40" s="59">
        <v>0</v>
      </c>
      <c r="O40" s="58">
        <v>0</v>
      </c>
      <c r="P40" s="58">
        <v>0</v>
      </c>
      <c r="Q40" s="59">
        <v>0</v>
      </c>
      <c r="R40" s="57">
        <f t="shared" si="1"/>
        <v>406.5</v>
      </c>
      <c r="S40" s="57">
        <f t="shared" si="2"/>
        <v>406.5</v>
      </c>
    </row>
    <row r="41" spans="1:19" ht="12.75">
      <c r="A41" s="1" t="s">
        <v>40</v>
      </c>
      <c r="B41" s="2">
        <v>35555118.23</v>
      </c>
      <c r="C41" s="3">
        <v>194708</v>
      </c>
      <c r="D41" s="3">
        <v>0</v>
      </c>
      <c r="E41" s="3">
        <v>0</v>
      </c>
      <c r="F41" s="3">
        <v>31625</v>
      </c>
      <c r="G41" s="3">
        <v>0</v>
      </c>
      <c r="H41" s="3">
        <f t="shared" si="0"/>
        <v>35781451.23</v>
      </c>
      <c r="K41" s="59">
        <v>4909.5</v>
      </c>
      <c r="L41" s="57">
        <v>4808</v>
      </c>
      <c r="M41" s="58">
        <v>101.5</v>
      </c>
      <c r="N41" s="59">
        <v>0</v>
      </c>
      <c r="O41" s="58">
        <v>0</v>
      </c>
      <c r="P41" s="58">
        <v>0</v>
      </c>
      <c r="Q41" s="59">
        <v>0</v>
      </c>
      <c r="R41" s="57">
        <f t="shared" si="1"/>
        <v>4909.5</v>
      </c>
      <c r="S41" s="57">
        <f t="shared" si="2"/>
        <v>4909.5</v>
      </c>
    </row>
    <row r="42" spans="1:19" ht="12.75">
      <c r="A42" s="1" t="s">
        <v>41</v>
      </c>
      <c r="B42" s="2">
        <v>667839644.04</v>
      </c>
      <c r="C42" s="3">
        <v>1966477</v>
      </c>
      <c r="D42" s="3">
        <v>0</v>
      </c>
      <c r="E42" s="3">
        <v>4318674.9</v>
      </c>
      <c r="F42" s="3">
        <v>503143</v>
      </c>
      <c r="G42" s="3">
        <v>0</v>
      </c>
      <c r="H42" s="3">
        <f t="shared" si="0"/>
        <v>665990589.14</v>
      </c>
      <c r="K42" s="59">
        <v>74375.5</v>
      </c>
      <c r="L42" s="57">
        <v>72270.5</v>
      </c>
      <c r="M42" s="58">
        <v>2012</v>
      </c>
      <c r="N42" s="59">
        <v>93</v>
      </c>
      <c r="O42" s="58">
        <v>0</v>
      </c>
      <c r="P42" s="58">
        <v>0</v>
      </c>
      <c r="Q42" s="59">
        <v>0</v>
      </c>
      <c r="R42" s="57">
        <f t="shared" si="1"/>
        <v>74375.5</v>
      </c>
      <c r="S42" s="57">
        <f t="shared" si="2"/>
        <v>74375.5</v>
      </c>
    </row>
    <row r="43" spans="1:19" ht="12.75">
      <c r="A43" s="1" t="s">
        <v>42</v>
      </c>
      <c r="B43" s="2">
        <v>2726234.99</v>
      </c>
      <c r="C43" s="3">
        <v>0</v>
      </c>
      <c r="D43" s="3">
        <v>0</v>
      </c>
      <c r="E43" s="3">
        <v>4344</v>
      </c>
      <c r="F43" s="3">
        <v>2499</v>
      </c>
      <c r="G43" s="3">
        <v>0</v>
      </c>
      <c r="H43" s="3">
        <f t="shared" si="0"/>
        <v>2724389.99</v>
      </c>
      <c r="K43" s="59">
        <v>259.5</v>
      </c>
      <c r="L43" s="57">
        <v>253.5</v>
      </c>
      <c r="M43" s="58">
        <v>6</v>
      </c>
      <c r="N43" s="59">
        <v>0</v>
      </c>
      <c r="O43" s="58">
        <v>0</v>
      </c>
      <c r="P43" s="58">
        <v>0</v>
      </c>
      <c r="Q43" s="59">
        <v>0</v>
      </c>
      <c r="R43" s="57">
        <f t="shared" si="1"/>
        <v>259.5</v>
      </c>
      <c r="S43" s="57">
        <f t="shared" si="2"/>
        <v>259.5</v>
      </c>
    </row>
    <row r="44" spans="1:19" ht="12.75">
      <c r="A44" s="1" t="s">
        <v>43</v>
      </c>
      <c r="B44" s="2">
        <v>443866629.14</v>
      </c>
      <c r="C44" s="3">
        <v>600000</v>
      </c>
      <c r="D44" s="3">
        <v>0</v>
      </c>
      <c r="E44" s="3">
        <v>281894.25</v>
      </c>
      <c r="F44" s="3">
        <v>362365</v>
      </c>
      <c r="G44" s="3">
        <v>0</v>
      </c>
      <c r="H44" s="3">
        <f t="shared" si="0"/>
        <v>444547099.89</v>
      </c>
      <c r="K44" s="59">
        <v>59231</v>
      </c>
      <c r="L44" s="57">
        <v>56102.5</v>
      </c>
      <c r="M44" s="58">
        <v>116.5</v>
      </c>
      <c r="N44" s="59">
        <v>3012</v>
      </c>
      <c r="O44" s="58">
        <v>0</v>
      </c>
      <c r="P44" s="58">
        <v>0</v>
      </c>
      <c r="Q44" s="59">
        <v>0</v>
      </c>
      <c r="R44" s="57">
        <f t="shared" si="1"/>
        <v>59231</v>
      </c>
      <c r="S44" s="57">
        <f t="shared" si="2"/>
        <v>59231</v>
      </c>
    </row>
    <row r="45" spans="1:19" ht="12.75">
      <c r="A45" s="1" t="s">
        <v>44</v>
      </c>
      <c r="B45" s="2">
        <v>55967017.62</v>
      </c>
      <c r="C45" s="3">
        <v>0</v>
      </c>
      <c r="D45" s="3">
        <v>-540.58</v>
      </c>
      <c r="E45" s="3">
        <v>99927.44</v>
      </c>
      <c r="F45" s="3">
        <v>39675.61</v>
      </c>
      <c r="G45" s="3">
        <v>0</v>
      </c>
      <c r="H45" s="3">
        <f t="shared" si="0"/>
        <v>55906225.21</v>
      </c>
      <c r="K45" s="59">
        <v>5950</v>
      </c>
      <c r="L45" s="57">
        <v>5888</v>
      </c>
      <c r="M45" s="58">
        <v>62</v>
      </c>
      <c r="N45" s="59">
        <v>0</v>
      </c>
      <c r="O45" s="58">
        <v>0</v>
      </c>
      <c r="P45" s="58">
        <v>129.5</v>
      </c>
      <c r="Q45" s="59">
        <v>0</v>
      </c>
      <c r="R45" s="57">
        <f t="shared" si="1"/>
        <v>6079.5</v>
      </c>
      <c r="S45" s="57">
        <f t="shared" si="2"/>
        <v>5950</v>
      </c>
    </row>
    <row r="46" spans="1:19" ht="12.75">
      <c r="A46" s="1" t="s">
        <v>45</v>
      </c>
      <c r="B46" s="2">
        <v>19324684.67</v>
      </c>
      <c r="C46" s="3">
        <v>420000</v>
      </c>
      <c r="D46" s="3">
        <v>0</v>
      </c>
      <c r="E46" s="3">
        <v>0</v>
      </c>
      <c r="F46" s="3">
        <v>16745.2</v>
      </c>
      <c r="G46" s="3">
        <v>0</v>
      </c>
      <c r="H46" s="3">
        <f t="shared" si="0"/>
        <v>19761429.87</v>
      </c>
      <c r="K46" s="59">
        <v>2459</v>
      </c>
      <c r="L46" s="57">
        <v>2448.5</v>
      </c>
      <c r="M46" s="58">
        <v>10.5</v>
      </c>
      <c r="N46" s="59">
        <v>0</v>
      </c>
      <c r="O46" s="58">
        <v>0</v>
      </c>
      <c r="P46" s="58">
        <v>0</v>
      </c>
      <c r="Q46" s="59">
        <v>0</v>
      </c>
      <c r="R46" s="57">
        <f t="shared" si="1"/>
        <v>2459</v>
      </c>
      <c r="S46" s="57">
        <f t="shared" si="2"/>
        <v>2459</v>
      </c>
    </row>
    <row r="47" spans="1:19" ht="12.75">
      <c r="A47" s="1" t="s">
        <v>46</v>
      </c>
      <c r="B47" s="2">
        <v>3066542.06</v>
      </c>
      <c r="C47" s="3">
        <v>37000</v>
      </c>
      <c r="D47" s="3">
        <v>0</v>
      </c>
      <c r="E47" s="3">
        <v>1880.41</v>
      </c>
      <c r="F47" s="3">
        <v>0</v>
      </c>
      <c r="G47" s="3">
        <v>0</v>
      </c>
      <c r="H47" s="3">
        <f t="shared" si="0"/>
        <v>3101661.65</v>
      </c>
      <c r="K47" s="59">
        <v>355.5</v>
      </c>
      <c r="L47" s="57">
        <v>351</v>
      </c>
      <c r="M47" s="58">
        <v>4.5</v>
      </c>
      <c r="N47" s="59">
        <v>0</v>
      </c>
      <c r="O47" s="58">
        <v>0</v>
      </c>
      <c r="P47" s="58">
        <v>0</v>
      </c>
      <c r="Q47" s="59">
        <v>0</v>
      </c>
      <c r="R47" s="57">
        <f t="shared" si="1"/>
        <v>355.5</v>
      </c>
      <c r="S47" s="57">
        <f t="shared" si="2"/>
        <v>355.5</v>
      </c>
    </row>
    <row r="48" spans="1:19" ht="12.75">
      <c r="A48" s="1" t="s">
        <v>47</v>
      </c>
      <c r="B48" s="2">
        <v>2829798.5700000003</v>
      </c>
      <c r="C48" s="3">
        <v>57425.56</v>
      </c>
      <c r="D48" s="3">
        <v>0</v>
      </c>
      <c r="E48" s="3">
        <v>4034.92</v>
      </c>
      <c r="F48" s="3">
        <v>0</v>
      </c>
      <c r="G48" s="3">
        <v>0</v>
      </c>
      <c r="H48" s="3">
        <f t="shared" si="0"/>
        <v>2883189.2100000004</v>
      </c>
      <c r="K48" s="59">
        <v>304.5</v>
      </c>
      <c r="L48" s="57">
        <v>295.5</v>
      </c>
      <c r="M48" s="58">
        <v>9</v>
      </c>
      <c r="N48" s="59">
        <v>0</v>
      </c>
      <c r="O48" s="58">
        <v>0</v>
      </c>
      <c r="P48" s="58">
        <v>0</v>
      </c>
      <c r="Q48" s="59">
        <v>0</v>
      </c>
      <c r="R48" s="57">
        <f t="shared" si="1"/>
        <v>304.5</v>
      </c>
      <c r="S48" s="57">
        <f t="shared" si="2"/>
        <v>304.5</v>
      </c>
    </row>
    <row r="49" spans="1:19" ht="12.75">
      <c r="A49" s="1" t="s">
        <v>48</v>
      </c>
      <c r="B49" s="2">
        <v>2296491.36</v>
      </c>
      <c r="C49" s="3">
        <v>27538.190000000002</v>
      </c>
      <c r="D49" s="3">
        <v>0</v>
      </c>
      <c r="E49" s="3">
        <v>0</v>
      </c>
      <c r="F49" s="3">
        <v>2352</v>
      </c>
      <c r="G49" s="3">
        <v>0</v>
      </c>
      <c r="H49" s="3">
        <f t="shared" si="0"/>
        <v>2326381.55</v>
      </c>
      <c r="K49" s="59">
        <v>186</v>
      </c>
      <c r="L49" s="57">
        <v>182</v>
      </c>
      <c r="M49" s="58">
        <v>4</v>
      </c>
      <c r="N49" s="59">
        <v>0</v>
      </c>
      <c r="O49" s="58">
        <v>0</v>
      </c>
      <c r="P49" s="58">
        <v>0</v>
      </c>
      <c r="Q49" s="59">
        <v>0</v>
      </c>
      <c r="R49" s="57">
        <f t="shared" si="1"/>
        <v>186</v>
      </c>
      <c r="S49" s="57">
        <f t="shared" si="2"/>
        <v>186</v>
      </c>
    </row>
    <row r="50" spans="1:19" ht="12.75">
      <c r="A50" s="1" t="s">
        <v>49</v>
      </c>
      <c r="B50" s="2">
        <v>649410.49</v>
      </c>
      <c r="C50" s="3">
        <v>28909.48</v>
      </c>
      <c r="D50" s="3">
        <v>0</v>
      </c>
      <c r="E50" s="3">
        <v>0</v>
      </c>
      <c r="F50" s="3">
        <v>705</v>
      </c>
      <c r="G50" s="3">
        <v>0</v>
      </c>
      <c r="H50" s="3">
        <f t="shared" si="0"/>
        <v>679024.97</v>
      </c>
      <c r="K50" s="59">
        <v>34.5</v>
      </c>
      <c r="L50" s="57">
        <v>34.5</v>
      </c>
      <c r="M50" s="58">
        <v>0</v>
      </c>
      <c r="N50" s="59">
        <v>0</v>
      </c>
      <c r="O50" s="58">
        <v>0</v>
      </c>
      <c r="P50" s="58">
        <v>0</v>
      </c>
      <c r="Q50" s="59">
        <v>0</v>
      </c>
      <c r="R50" s="57">
        <f t="shared" si="1"/>
        <v>34.5</v>
      </c>
      <c r="S50" s="57">
        <f t="shared" si="2"/>
        <v>34.5</v>
      </c>
    </row>
    <row r="51" spans="1:19" ht="12.75">
      <c r="A51" s="1" t="s">
        <v>50</v>
      </c>
      <c r="B51" s="2">
        <v>3937679.99</v>
      </c>
      <c r="C51" s="3">
        <v>0</v>
      </c>
      <c r="D51" s="3">
        <v>0</v>
      </c>
      <c r="E51" s="3">
        <v>0</v>
      </c>
      <c r="F51" s="3">
        <v>0</v>
      </c>
      <c r="G51" s="3">
        <v>51249</v>
      </c>
      <c r="H51" s="3">
        <f t="shared" si="0"/>
        <v>3988928.99</v>
      </c>
      <c r="K51" s="59">
        <v>498</v>
      </c>
      <c r="L51" s="57">
        <v>489</v>
      </c>
      <c r="M51" s="58">
        <v>9</v>
      </c>
      <c r="N51" s="59">
        <v>0</v>
      </c>
      <c r="O51" s="58">
        <v>0</v>
      </c>
      <c r="P51" s="58">
        <v>62.5</v>
      </c>
      <c r="Q51" s="59">
        <v>0</v>
      </c>
      <c r="R51" s="57">
        <f t="shared" si="1"/>
        <v>560.5</v>
      </c>
      <c r="S51" s="57">
        <f t="shared" si="2"/>
        <v>498</v>
      </c>
    </row>
    <row r="52" spans="1:19" ht="12.75">
      <c r="A52" s="1" t="s">
        <v>51</v>
      </c>
      <c r="B52" s="2">
        <v>76827834.18</v>
      </c>
      <c r="C52" s="3">
        <v>0</v>
      </c>
      <c r="D52" s="3">
        <v>0</v>
      </c>
      <c r="E52" s="3">
        <v>925132.5700000001</v>
      </c>
      <c r="F52" s="3">
        <v>68594</v>
      </c>
      <c r="G52" s="3">
        <v>0</v>
      </c>
      <c r="H52" s="3">
        <f t="shared" si="0"/>
        <v>75971295.61000001</v>
      </c>
      <c r="K52" s="59">
        <v>10260.5</v>
      </c>
      <c r="L52" s="57">
        <v>10079.5</v>
      </c>
      <c r="M52" s="58">
        <v>181</v>
      </c>
      <c r="N52" s="59">
        <v>0</v>
      </c>
      <c r="O52" s="58">
        <v>0</v>
      </c>
      <c r="P52" s="58">
        <v>0</v>
      </c>
      <c r="Q52" s="59">
        <v>0</v>
      </c>
      <c r="R52" s="57">
        <f t="shared" si="1"/>
        <v>10260.5</v>
      </c>
      <c r="S52" s="57">
        <f t="shared" si="2"/>
        <v>10260.5</v>
      </c>
    </row>
    <row r="53" spans="1:19" ht="12.75">
      <c r="A53" s="1" t="s">
        <v>52</v>
      </c>
      <c r="B53" s="2">
        <v>59330198.79</v>
      </c>
      <c r="C53" s="3">
        <v>0</v>
      </c>
      <c r="D53" s="3">
        <v>0</v>
      </c>
      <c r="E53" s="3">
        <v>70709</v>
      </c>
      <c r="F53" s="3">
        <v>51627</v>
      </c>
      <c r="G53" s="3">
        <v>0</v>
      </c>
      <c r="H53" s="3">
        <f t="shared" si="0"/>
        <v>59311116.79</v>
      </c>
      <c r="K53" s="59">
        <v>8514</v>
      </c>
      <c r="L53" s="57">
        <v>8454</v>
      </c>
      <c r="M53" s="58">
        <v>60</v>
      </c>
      <c r="N53" s="59">
        <v>0</v>
      </c>
      <c r="O53" s="58">
        <v>0</v>
      </c>
      <c r="P53" s="58">
        <v>0</v>
      </c>
      <c r="Q53" s="59">
        <v>0</v>
      </c>
      <c r="R53" s="57">
        <f t="shared" si="1"/>
        <v>8514</v>
      </c>
      <c r="S53" s="57">
        <f t="shared" si="2"/>
        <v>8514</v>
      </c>
    </row>
    <row r="54" spans="1:19" ht="12.75">
      <c r="A54" s="1" t="s">
        <v>53</v>
      </c>
      <c r="B54" s="2">
        <v>53387815.05</v>
      </c>
      <c r="C54" s="3">
        <v>5000</v>
      </c>
      <c r="D54" s="3">
        <v>154.48</v>
      </c>
      <c r="E54" s="3">
        <v>256420</v>
      </c>
      <c r="F54" s="3">
        <v>43720.64</v>
      </c>
      <c r="G54" s="3">
        <v>0</v>
      </c>
      <c r="H54" s="3">
        <f t="shared" si="0"/>
        <v>53180270.169999994</v>
      </c>
      <c r="K54" s="59">
        <v>7148</v>
      </c>
      <c r="L54" s="57">
        <v>7088</v>
      </c>
      <c r="M54" s="58">
        <v>60</v>
      </c>
      <c r="N54" s="59">
        <v>0</v>
      </c>
      <c r="O54" s="58">
        <v>0</v>
      </c>
      <c r="P54" s="58">
        <v>0</v>
      </c>
      <c r="Q54" s="59">
        <v>0</v>
      </c>
      <c r="R54" s="57">
        <f t="shared" si="1"/>
        <v>7148</v>
      </c>
      <c r="S54" s="57">
        <f t="shared" si="2"/>
        <v>7148</v>
      </c>
    </row>
    <row r="55" spans="1:19" ht="12.75">
      <c r="A55" s="1" t="s">
        <v>54</v>
      </c>
      <c r="B55" s="2">
        <v>217833000.15</v>
      </c>
      <c r="C55" s="3">
        <v>0</v>
      </c>
      <c r="D55" s="3">
        <v>0</v>
      </c>
      <c r="E55" s="3">
        <v>992608.97</v>
      </c>
      <c r="F55" s="3">
        <v>179891</v>
      </c>
      <c r="G55" s="3">
        <v>0</v>
      </c>
      <c r="H55" s="3">
        <f t="shared" si="0"/>
        <v>217020282.18</v>
      </c>
      <c r="K55" s="59">
        <v>27774.5</v>
      </c>
      <c r="L55" s="57">
        <v>27184</v>
      </c>
      <c r="M55" s="58">
        <v>413</v>
      </c>
      <c r="N55" s="59">
        <v>177.5</v>
      </c>
      <c r="O55" s="58">
        <v>0</v>
      </c>
      <c r="P55" s="58">
        <v>2049</v>
      </c>
      <c r="Q55" s="59">
        <v>0</v>
      </c>
      <c r="R55" s="57">
        <f t="shared" si="1"/>
        <v>29823.5</v>
      </c>
      <c r="S55" s="57">
        <f t="shared" si="2"/>
        <v>27774.5</v>
      </c>
    </row>
    <row r="56" spans="1:19" ht="12.75">
      <c r="A56" s="1" t="s">
        <v>55</v>
      </c>
      <c r="B56" s="2">
        <v>31647549.81</v>
      </c>
      <c r="C56" s="3">
        <v>40380</v>
      </c>
      <c r="D56" s="3">
        <v>0</v>
      </c>
      <c r="E56" s="3">
        <v>0</v>
      </c>
      <c r="F56" s="3">
        <v>27430</v>
      </c>
      <c r="G56" s="3">
        <v>0</v>
      </c>
      <c r="H56" s="3">
        <f t="shared" si="0"/>
        <v>31715359.81</v>
      </c>
      <c r="K56" s="59">
        <v>4335.5</v>
      </c>
      <c r="L56" s="57">
        <v>4335.5</v>
      </c>
      <c r="M56" s="58">
        <v>0</v>
      </c>
      <c r="N56" s="59">
        <v>0</v>
      </c>
      <c r="O56" s="58">
        <v>0</v>
      </c>
      <c r="P56" s="58">
        <v>0</v>
      </c>
      <c r="Q56" s="59">
        <v>0</v>
      </c>
      <c r="R56" s="57">
        <f t="shared" si="1"/>
        <v>4335.5</v>
      </c>
      <c r="S56" s="57">
        <f t="shared" si="2"/>
        <v>4335.5</v>
      </c>
    </row>
    <row r="57" spans="1:19" ht="12.75">
      <c r="A57" s="1" t="s">
        <v>56</v>
      </c>
      <c r="B57" s="2">
        <v>11256206.82</v>
      </c>
      <c r="C57" s="3">
        <v>409500</v>
      </c>
      <c r="D57" s="3">
        <v>0</v>
      </c>
      <c r="E57" s="3">
        <v>0</v>
      </c>
      <c r="F57" s="3">
        <v>8842</v>
      </c>
      <c r="G57" s="3">
        <v>0</v>
      </c>
      <c r="H57" s="3">
        <f t="shared" si="0"/>
        <v>11674548.82</v>
      </c>
      <c r="K57" s="59">
        <v>1427</v>
      </c>
      <c r="L57" s="57">
        <v>1427</v>
      </c>
      <c r="M57" s="58">
        <v>0</v>
      </c>
      <c r="N57" s="59">
        <v>0</v>
      </c>
      <c r="O57" s="58">
        <v>0</v>
      </c>
      <c r="P57" s="58">
        <v>0</v>
      </c>
      <c r="Q57" s="59">
        <v>0</v>
      </c>
      <c r="R57" s="57">
        <f t="shared" si="1"/>
        <v>1427</v>
      </c>
      <c r="S57" s="57">
        <f t="shared" si="2"/>
        <v>1427</v>
      </c>
    </row>
    <row r="58" spans="1:19" ht="12.75">
      <c r="A58" s="1" t="s">
        <v>57</v>
      </c>
      <c r="B58" s="2">
        <v>170856892.97</v>
      </c>
      <c r="C58" s="3">
        <v>-175000</v>
      </c>
      <c r="D58" s="3">
        <v>115272.25</v>
      </c>
      <c r="E58" s="3">
        <v>0</v>
      </c>
      <c r="F58" s="3">
        <v>135220</v>
      </c>
      <c r="G58" s="3">
        <v>0</v>
      </c>
      <c r="H58" s="3">
        <f t="shared" si="0"/>
        <v>170932385.22</v>
      </c>
      <c r="K58" s="59">
        <v>22314.5</v>
      </c>
      <c r="L58" s="57">
        <v>22245.5</v>
      </c>
      <c r="M58" s="58">
        <v>40</v>
      </c>
      <c r="N58" s="59">
        <v>29</v>
      </c>
      <c r="O58" s="58">
        <v>0</v>
      </c>
      <c r="P58" s="58">
        <v>0</v>
      </c>
      <c r="Q58" s="59">
        <v>0</v>
      </c>
      <c r="R58" s="57">
        <f t="shared" si="1"/>
        <v>22314.5</v>
      </c>
      <c r="S58" s="57">
        <f t="shared" si="2"/>
        <v>22314.5</v>
      </c>
    </row>
    <row r="59" spans="1:19" ht="12.75">
      <c r="A59" s="1" t="s">
        <v>58</v>
      </c>
      <c r="B59" s="2">
        <v>6255585.47</v>
      </c>
      <c r="C59" s="3">
        <v>0</v>
      </c>
      <c r="D59" s="3">
        <v>0</v>
      </c>
      <c r="E59" s="3">
        <v>25917.84</v>
      </c>
      <c r="F59" s="3">
        <v>6551</v>
      </c>
      <c r="G59" s="3">
        <v>0</v>
      </c>
      <c r="H59" s="3">
        <f t="shared" si="0"/>
        <v>6236218.63</v>
      </c>
      <c r="K59" s="59">
        <v>935.5</v>
      </c>
      <c r="L59" s="57">
        <v>904</v>
      </c>
      <c r="M59" s="58">
        <v>31.5</v>
      </c>
      <c r="N59" s="59">
        <v>0</v>
      </c>
      <c r="O59" s="58">
        <v>0</v>
      </c>
      <c r="P59" s="58">
        <v>0</v>
      </c>
      <c r="Q59" s="59">
        <v>0</v>
      </c>
      <c r="R59" s="57">
        <f t="shared" si="1"/>
        <v>935.5</v>
      </c>
      <c r="S59" s="57">
        <f t="shared" si="2"/>
        <v>935.5</v>
      </c>
    </row>
    <row r="60" spans="1:19" ht="12.75">
      <c r="A60" s="1" t="s">
        <v>59</v>
      </c>
      <c r="B60" s="2">
        <v>4617721.75</v>
      </c>
      <c r="C60" s="3">
        <v>0</v>
      </c>
      <c r="D60" s="3">
        <v>0</v>
      </c>
      <c r="E60" s="3">
        <v>0</v>
      </c>
      <c r="F60" s="3">
        <v>4693</v>
      </c>
      <c r="G60" s="3">
        <v>0</v>
      </c>
      <c r="H60" s="3">
        <f t="shared" si="0"/>
        <v>4622414.75</v>
      </c>
      <c r="K60" s="59">
        <v>623.5</v>
      </c>
      <c r="L60" s="57">
        <v>614.5</v>
      </c>
      <c r="M60" s="58">
        <v>9</v>
      </c>
      <c r="N60" s="59">
        <v>0</v>
      </c>
      <c r="O60" s="58">
        <v>0</v>
      </c>
      <c r="P60" s="58">
        <v>0</v>
      </c>
      <c r="Q60" s="59">
        <v>0</v>
      </c>
      <c r="R60" s="57">
        <f t="shared" si="1"/>
        <v>623.5</v>
      </c>
      <c r="S60" s="57">
        <f t="shared" si="2"/>
        <v>623.5</v>
      </c>
    </row>
    <row r="61" spans="1:19" ht="12.75">
      <c r="A61" s="1" t="s">
        <v>60</v>
      </c>
      <c r="B61" s="2">
        <v>2418661.06</v>
      </c>
      <c r="C61" s="3">
        <v>65659.29000000001</v>
      </c>
      <c r="D61" s="3">
        <v>0</v>
      </c>
      <c r="E61" s="3">
        <v>0</v>
      </c>
      <c r="F61" s="3">
        <v>0</v>
      </c>
      <c r="G61" s="3">
        <v>0</v>
      </c>
      <c r="H61" s="3">
        <f t="shared" si="0"/>
        <v>2484320.35</v>
      </c>
      <c r="K61" s="59">
        <v>194.5</v>
      </c>
      <c r="L61" s="57">
        <v>189</v>
      </c>
      <c r="M61" s="58">
        <v>5.5</v>
      </c>
      <c r="N61" s="59">
        <v>0</v>
      </c>
      <c r="O61" s="58">
        <v>0</v>
      </c>
      <c r="P61" s="58">
        <v>0</v>
      </c>
      <c r="Q61" s="59">
        <v>0</v>
      </c>
      <c r="R61" s="57">
        <f t="shared" si="1"/>
        <v>194.5</v>
      </c>
      <c r="S61" s="57">
        <f t="shared" si="2"/>
        <v>194.5</v>
      </c>
    </row>
    <row r="62" spans="1:19" ht="12.75">
      <c r="A62" s="1" t="s">
        <v>61</v>
      </c>
      <c r="B62" s="2">
        <v>41375622.98</v>
      </c>
      <c r="C62" s="3">
        <v>122300</v>
      </c>
      <c r="D62" s="3">
        <v>11945.28</v>
      </c>
      <c r="E62" s="3">
        <v>1162.84</v>
      </c>
      <c r="F62" s="3">
        <v>34816.25</v>
      </c>
      <c r="G62" s="3">
        <v>0</v>
      </c>
      <c r="H62" s="3">
        <f t="shared" si="0"/>
        <v>41543521.669999994</v>
      </c>
      <c r="K62" s="59">
        <v>5638</v>
      </c>
      <c r="L62" s="57">
        <v>5618</v>
      </c>
      <c r="M62" s="58">
        <v>20</v>
      </c>
      <c r="N62" s="59">
        <v>0</v>
      </c>
      <c r="O62" s="58">
        <v>0</v>
      </c>
      <c r="P62" s="58">
        <v>0</v>
      </c>
      <c r="Q62" s="59">
        <v>0</v>
      </c>
      <c r="R62" s="57">
        <f t="shared" si="1"/>
        <v>5638</v>
      </c>
      <c r="S62" s="57">
        <f t="shared" si="2"/>
        <v>5638</v>
      </c>
    </row>
    <row r="63" spans="1:19" ht="12.75">
      <c r="A63" s="1" t="s">
        <v>62</v>
      </c>
      <c r="B63" s="2">
        <v>90234481.64</v>
      </c>
      <c r="C63" s="3">
        <v>0</v>
      </c>
      <c r="D63" s="3">
        <v>0</v>
      </c>
      <c r="E63" s="3">
        <v>8011.79</v>
      </c>
      <c r="F63" s="3">
        <v>86664.08</v>
      </c>
      <c r="G63" s="3">
        <v>0</v>
      </c>
      <c r="H63" s="3">
        <f t="shared" si="0"/>
        <v>90313133.92999999</v>
      </c>
      <c r="K63" s="59">
        <v>14103.5</v>
      </c>
      <c r="L63" s="57">
        <v>13709.5</v>
      </c>
      <c r="M63" s="58">
        <v>62.5</v>
      </c>
      <c r="N63" s="59">
        <v>331.5</v>
      </c>
      <c r="O63" s="58">
        <v>0</v>
      </c>
      <c r="P63" s="58">
        <v>0</v>
      </c>
      <c r="Q63" s="59">
        <v>0</v>
      </c>
      <c r="R63" s="57">
        <f t="shared" si="1"/>
        <v>14103.5</v>
      </c>
      <c r="S63" s="57">
        <f t="shared" si="2"/>
        <v>14103.5</v>
      </c>
    </row>
    <row r="64" spans="1:19" ht="12.75">
      <c r="A64" s="1" t="s">
        <v>63</v>
      </c>
      <c r="B64" s="2">
        <v>1866647.1400000001</v>
      </c>
      <c r="C64" s="3">
        <v>25300</v>
      </c>
      <c r="D64" s="3">
        <v>0</v>
      </c>
      <c r="E64" s="3">
        <v>0</v>
      </c>
      <c r="F64" s="3">
        <v>2182</v>
      </c>
      <c r="G64" s="3">
        <v>0</v>
      </c>
      <c r="H64" s="3">
        <f t="shared" si="0"/>
        <v>1894129.1400000001</v>
      </c>
      <c r="K64" s="59">
        <v>162</v>
      </c>
      <c r="L64" s="57">
        <v>151.5</v>
      </c>
      <c r="M64" s="58">
        <v>2.5</v>
      </c>
      <c r="N64" s="59">
        <v>8</v>
      </c>
      <c r="O64" s="58">
        <v>0</v>
      </c>
      <c r="P64" s="58">
        <v>0</v>
      </c>
      <c r="Q64" s="59">
        <v>0</v>
      </c>
      <c r="R64" s="57">
        <f t="shared" si="1"/>
        <v>162</v>
      </c>
      <c r="S64" s="57">
        <f t="shared" si="2"/>
        <v>162</v>
      </c>
    </row>
    <row r="65" spans="1:19" ht="12.75">
      <c r="A65" s="1" t="s">
        <v>64</v>
      </c>
      <c r="B65" s="2">
        <v>2611391.85</v>
      </c>
      <c r="C65" s="3">
        <v>43500</v>
      </c>
      <c r="D65" s="3">
        <v>-0.3</v>
      </c>
      <c r="E65" s="3">
        <v>4149</v>
      </c>
      <c r="F65" s="3">
        <v>2765</v>
      </c>
      <c r="G65" s="3">
        <v>0</v>
      </c>
      <c r="H65" s="3">
        <f t="shared" si="0"/>
        <v>2653507.5500000003</v>
      </c>
      <c r="K65" s="59">
        <v>287</v>
      </c>
      <c r="L65" s="57">
        <v>280</v>
      </c>
      <c r="M65" s="58">
        <v>7</v>
      </c>
      <c r="N65" s="59">
        <v>0</v>
      </c>
      <c r="O65" s="58">
        <v>0</v>
      </c>
      <c r="P65" s="58">
        <v>0</v>
      </c>
      <c r="Q65" s="59">
        <v>0</v>
      </c>
      <c r="R65" s="57">
        <f t="shared" si="1"/>
        <v>287</v>
      </c>
      <c r="S65" s="57">
        <f t="shared" si="2"/>
        <v>287</v>
      </c>
    </row>
    <row r="66" spans="1:19" ht="12.75">
      <c r="A66" s="1" t="s">
        <v>65</v>
      </c>
      <c r="B66" s="2">
        <v>24998004.62</v>
      </c>
      <c r="C66" s="3">
        <v>514017.24</v>
      </c>
      <c r="D66" s="3">
        <v>0</v>
      </c>
      <c r="E66" s="3">
        <v>122733.54000000001</v>
      </c>
      <c r="F66" s="3">
        <v>23505</v>
      </c>
      <c r="G66" s="3">
        <v>0</v>
      </c>
      <c r="H66" s="3">
        <f t="shared" si="0"/>
        <v>25412793.32</v>
      </c>
      <c r="K66" s="59">
        <v>3730.5</v>
      </c>
      <c r="L66" s="57">
        <v>3636</v>
      </c>
      <c r="M66" s="58">
        <v>94.5</v>
      </c>
      <c r="N66" s="59">
        <v>0</v>
      </c>
      <c r="O66" s="58">
        <v>0</v>
      </c>
      <c r="P66" s="58">
        <v>0</v>
      </c>
      <c r="Q66" s="59">
        <v>0</v>
      </c>
      <c r="R66" s="57">
        <f t="shared" si="1"/>
        <v>3730.5</v>
      </c>
      <c r="S66" s="57">
        <f t="shared" si="2"/>
        <v>3730.5</v>
      </c>
    </row>
    <row r="67" spans="1:19" ht="12.75">
      <c r="A67" s="1" t="s">
        <v>66</v>
      </c>
      <c r="B67" s="2">
        <v>10893652.33</v>
      </c>
      <c r="C67" s="3">
        <v>247118</v>
      </c>
      <c r="D67" s="3">
        <v>0</v>
      </c>
      <c r="E67" s="3">
        <v>6664.89</v>
      </c>
      <c r="F67" s="3">
        <v>10433</v>
      </c>
      <c r="G67" s="3">
        <v>0</v>
      </c>
      <c r="H67" s="3">
        <f t="shared" si="0"/>
        <v>11144538.44</v>
      </c>
      <c r="K67" s="59">
        <v>1570.5</v>
      </c>
      <c r="L67" s="57">
        <v>1540</v>
      </c>
      <c r="M67" s="58">
        <v>30.5</v>
      </c>
      <c r="N67" s="59">
        <v>0</v>
      </c>
      <c r="O67" s="58">
        <v>0</v>
      </c>
      <c r="P67" s="58">
        <v>0</v>
      </c>
      <c r="Q67" s="59">
        <v>0</v>
      </c>
      <c r="R67" s="57">
        <f t="shared" si="1"/>
        <v>1570.5</v>
      </c>
      <c r="S67" s="57">
        <f t="shared" si="2"/>
        <v>1570.5</v>
      </c>
    </row>
    <row r="68" spans="1:19" ht="12.75">
      <c r="A68" s="1" t="s">
        <v>67</v>
      </c>
      <c r="B68" s="2">
        <v>2129459.75</v>
      </c>
      <c r="C68" s="3">
        <v>70000</v>
      </c>
      <c r="D68" s="3">
        <v>0</v>
      </c>
      <c r="E68" s="3">
        <v>0</v>
      </c>
      <c r="F68" s="3">
        <v>2194</v>
      </c>
      <c r="G68" s="3">
        <v>0</v>
      </c>
      <c r="H68" s="3">
        <f aca="true" t="shared" si="3" ref="H68:H131">B68+C68+D68-E68+F68+G68</f>
        <v>2201653.75</v>
      </c>
      <c r="K68" s="59">
        <v>192</v>
      </c>
      <c r="L68" s="57">
        <v>186.5</v>
      </c>
      <c r="M68" s="58">
        <v>5.5</v>
      </c>
      <c r="N68" s="59">
        <v>0</v>
      </c>
      <c r="O68" s="58">
        <v>0</v>
      </c>
      <c r="P68" s="58">
        <v>0</v>
      </c>
      <c r="Q68" s="59">
        <v>0</v>
      </c>
      <c r="R68" s="57">
        <f aca="true" t="shared" si="4" ref="R68:R131">SUM(L68:Q68)</f>
        <v>192</v>
      </c>
      <c r="S68" s="57">
        <f aca="true" t="shared" si="5" ref="S68:S131">SUM(L68:N68)</f>
        <v>192</v>
      </c>
    </row>
    <row r="69" spans="1:19" ht="12.75">
      <c r="A69" s="1" t="s">
        <v>68</v>
      </c>
      <c r="B69" s="2">
        <v>41547774.64</v>
      </c>
      <c r="C69" s="3">
        <v>0</v>
      </c>
      <c r="D69" s="3">
        <v>0</v>
      </c>
      <c r="E69" s="3">
        <v>0</v>
      </c>
      <c r="F69" s="3">
        <v>34580</v>
      </c>
      <c r="G69" s="3">
        <v>0</v>
      </c>
      <c r="H69" s="3">
        <f t="shared" si="3"/>
        <v>41582354.64</v>
      </c>
      <c r="K69" s="59">
        <v>5091.5</v>
      </c>
      <c r="L69" s="57">
        <v>5020.5</v>
      </c>
      <c r="M69" s="58">
        <v>71</v>
      </c>
      <c r="N69" s="59">
        <v>0</v>
      </c>
      <c r="O69" s="58">
        <v>0</v>
      </c>
      <c r="P69" s="58">
        <v>198</v>
      </c>
      <c r="Q69" s="59">
        <v>0</v>
      </c>
      <c r="R69" s="57">
        <f t="shared" si="4"/>
        <v>5289.5</v>
      </c>
      <c r="S69" s="57">
        <f t="shared" si="5"/>
        <v>5091.5</v>
      </c>
    </row>
    <row r="70" spans="1:19" ht="12.75">
      <c r="A70" s="1" t="s">
        <v>69</v>
      </c>
      <c r="B70" s="2">
        <v>34900262.47</v>
      </c>
      <c r="C70" s="3">
        <v>116057</v>
      </c>
      <c r="D70" s="3">
        <v>40017.97</v>
      </c>
      <c r="E70" s="3">
        <v>0</v>
      </c>
      <c r="F70" s="3">
        <v>0</v>
      </c>
      <c r="G70" s="3">
        <v>0</v>
      </c>
      <c r="H70" s="3">
        <f t="shared" si="3"/>
        <v>35056337.44</v>
      </c>
      <c r="K70" s="59">
        <v>4500.5</v>
      </c>
      <c r="L70" s="57">
        <v>4450.5</v>
      </c>
      <c r="M70" s="58">
        <v>50</v>
      </c>
      <c r="N70" s="59">
        <v>0</v>
      </c>
      <c r="O70" s="58">
        <v>0</v>
      </c>
      <c r="P70" s="58">
        <v>0</v>
      </c>
      <c r="Q70" s="59">
        <v>0</v>
      </c>
      <c r="R70" s="57">
        <f t="shared" si="4"/>
        <v>4500.5</v>
      </c>
      <c r="S70" s="57">
        <f t="shared" si="5"/>
        <v>4500.5</v>
      </c>
    </row>
    <row r="71" spans="1:19" ht="12.75">
      <c r="A71" s="1" t="s">
        <v>70</v>
      </c>
      <c r="B71" s="2">
        <v>9313221.9</v>
      </c>
      <c r="C71" s="3">
        <v>60000</v>
      </c>
      <c r="D71" s="3">
        <v>0</v>
      </c>
      <c r="E71" s="3">
        <v>0</v>
      </c>
      <c r="F71" s="3">
        <v>7924</v>
      </c>
      <c r="G71" s="3">
        <v>0</v>
      </c>
      <c r="H71" s="3">
        <f t="shared" si="3"/>
        <v>9381145.9</v>
      </c>
      <c r="K71" s="59">
        <v>1069</v>
      </c>
      <c r="L71" s="57">
        <v>1034</v>
      </c>
      <c r="M71" s="58">
        <v>35</v>
      </c>
      <c r="N71" s="59">
        <v>0</v>
      </c>
      <c r="O71" s="58">
        <v>0</v>
      </c>
      <c r="P71" s="58">
        <v>0</v>
      </c>
      <c r="Q71" s="59">
        <v>0</v>
      </c>
      <c r="R71" s="57">
        <f t="shared" si="4"/>
        <v>1069</v>
      </c>
      <c r="S71" s="57">
        <f t="shared" si="5"/>
        <v>1069</v>
      </c>
    </row>
    <row r="72" spans="1:19" ht="12.75">
      <c r="A72" s="1" t="s">
        <v>71</v>
      </c>
      <c r="B72" s="2">
        <v>4104531.99</v>
      </c>
      <c r="C72" s="3">
        <v>29141.350000000002</v>
      </c>
      <c r="D72" s="3">
        <v>0</v>
      </c>
      <c r="E72" s="3">
        <v>0</v>
      </c>
      <c r="F72" s="3">
        <v>2913</v>
      </c>
      <c r="G72" s="3">
        <v>0</v>
      </c>
      <c r="H72" s="3">
        <f t="shared" si="3"/>
        <v>4136586.3400000003</v>
      </c>
      <c r="K72" s="59">
        <v>325.5</v>
      </c>
      <c r="L72" s="57">
        <v>322</v>
      </c>
      <c r="M72" s="58">
        <v>3.5</v>
      </c>
      <c r="N72" s="59">
        <v>0</v>
      </c>
      <c r="O72" s="58">
        <v>0</v>
      </c>
      <c r="P72" s="58">
        <v>0</v>
      </c>
      <c r="Q72" s="59">
        <v>0</v>
      </c>
      <c r="R72" s="57">
        <f t="shared" si="4"/>
        <v>325.5</v>
      </c>
      <c r="S72" s="57">
        <f t="shared" si="5"/>
        <v>325.5</v>
      </c>
    </row>
    <row r="73" spans="1:19" ht="12.75">
      <c r="A73" s="1" t="s">
        <v>72</v>
      </c>
      <c r="B73" s="2">
        <v>4143516.25</v>
      </c>
      <c r="C73" s="3">
        <v>31227</v>
      </c>
      <c r="D73" s="3">
        <v>0</v>
      </c>
      <c r="E73" s="3">
        <v>0</v>
      </c>
      <c r="F73" s="3">
        <v>0</v>
      </c>
      <c r="G73" s="3">
        <v>0</v>
      </c>
      <c r="H73" s="3">
        <f t="shared" si="3"/>
        <v>4174743.25</v>
      </c>
      <c r="K73" s="59">
        <v>422</v>
      </c>
      <c r="L73" s="57">
        <v>412</v>
      </c>
      <c r="M73" s="58">
        <v>10</v>
      </c>
      <c r="N73" s="59">
        <v>0</v>
      </c>
      <c r="O73" s="58">
        <v>0</v>
      </c>
      <c r="P73" s="58">
        <v>0</v>
      </c>
      <c r="Q73" s="59">
        <v>0</v>
      </c>
      <c r="R73" s="57">
        <f t="shared" si="4"/>
        <v>422</v>
      </c>
      <c r="S73" s="57">
        <f t="shared" si="5"/>
        <v>422</v>
      </c>
    </row>
    <row r="74" spans="1:19" ht="12.75">
      <c r="A74" s="1" t="s">
        <v>73</v>
      </c>
      <c r="B74" s="2">
        <v>11120718.49</v>
      </c>
      <c r="C74" s="3">
        <v>361858.31</v>
      </c>
      <c r="D74" s="3">
        <v>0</v>
      </c>
      <c r="E74" s="3">
        <v>0</v>
      </c>
      <c r="F74" s="3">
        <v>6427</v>
      </c>
      <c r="G74" s="3">
        <v>0</v>
      </c>
      <c r="H74" s="3">
        <f t="shared" si="3"/>
        <v>11489003.8</v>
      </c>
      <c r="K74" s="59">
        <v>1188.5</v>
      </c>
      <c r="L74" s="57">
        <v>1173.5</v>
      </c>
      <c r="M74" s="58">
        <v>15</v>
      </c>
      <c r="N74" s="59">
        <v>0</v>
      </c>
      <c r="O74" s="58">
        <v>0</v>
      </c>
      <c r="P74" s="58">
        <v>0</v>
      </c>
      <c r="Q74" s="59">
        <v>0</v>
      </c>
      <c r="R74" s="57">
        <f t="shared" si="4"/>
        <v>1188.5</v>
      </c>
      <c r="S74" s="57">
        <f t="shared" si="5"/>
        <v>1188.5</v>
      </c>
    </row>
    <row r="75" spans="1:19" ht="12.75">
      <c r="A75" s="1" t="s">
        <v>74</v>
      </c>
      <c r="B75" s="2">
        <v>13552272.5</v>
      </c>
      <c r="C75" s="3">
        <v>129974.86</v>
      </c>
      <c r="D75" s="3">
        <v>0</v>
      </c>
      <c r="E75" s="3">
        <v>0</v>
      </c>
      <c r="F75" s="3">
        <v>0</v>
      </c>
      <c r="G75" s="3">
        <v>0</v>
      </c>
      <c r="H75" s="3">
        <f t="shared" si="3"/>
        <v>13682247.36</v>
      </c>
      <c r="K75" s="59">
        <v>1708.5</v>
      </c>
      <c r="L75" s="57">
        <v>1685</v>
      </c>
      <c r="M75" s="58">
        <v>23.5</v>
      </c>
      <c r="N75" s="59">
        <v>0</v>
      </c>
      <c r="O75" s="58">
        <v>0</v>
      </c>
      <c r="P75" s="58">
        <v>0</v>
      </c>
      <c r="Q75" s="59">
        <v>0</v>
      </c>
      <c r="R75" s="57">
        <f t="shared" si="4"/>
        <v>1708.5</v>
      </c>
      <c r="S75" s="57">
        <f t="shared" si="5"/>
        <v>1708.5</v>
      </c>
    </row>
    <row r="76" spans="1:19" ht="12.75">
      <c r="A76" s="1" t="s">
        <v>75</v>
      </c>
      <c r="B76" s="2">
        <v>1312585.47</v>
      </c>
      <c r="C76" s="3">
        <v>0</v>
      </c>
      <c r="D76" s="3">
        <v>7663.85</v>
      </c>
      <c r="E76" s="3">
        <v>0</v>
      </c>
      <c r="F76" s="3">
        <v>16576</v>
      </c>
      <c r="G76" s="3">
        <v>0</v>
      </c>
      <c r="H76" s="3">
        <f t="shared" si="3"/>
        <v>1336825.32</v>
      </c>
      <c r="K76" s="59">
        <v>76</v>
      </c>
      <c r="L76" s="57">
        <v>72.5</v>
      </c>
      <c r="M76" s="58">
        <v>3.5</v>
      </c>
      <c r="N76" s="59">
        <v>0</v>
      </c>
      <c r="O76" s="58">
        <v>0</v>
      </c>
      <c r="P76" s="58">
        <v>0</v>
      </c>
      <c r="Q76" s="59">
        <v>0</v>
      </c>
      <c r="R76" s="57">
        <f t="shared" si="4"/>
        <v>76</v>
      </c>
      <c r="S76" s="57">
        <f t="shared" si="5"/>
        <v>76</v>
      </c>
    </row>
    <row r="77" spans="1:19" ht="12.75">
      <c r="A77" s="1" t="s">
        <v>76</v>
      </c>
      <c r="B77" s="2">
        <v>3919955.39</v>
      </c>
      <c r="C77" s="3">
        <v>95000</v>
      </c>
      <c r="D77" s="3">
        <v>0</v>
      </c>
      <c r="E77" s="3">
        <v>153.88</v>
      </c>
      <c r="F77" s="3">
        <v>0</v>
      </c>
      <c r="G77" s="3">
        <v>0</v>
      </c>
      <c r="H77" s="3">
        <f t="shared" si="3"/>
        <v>4014801.5100000002</v>
      </c>
      <c r="K77" s="59">
        <v>519.5</v>
      </c>
      <c r="L77" s="57">
        <v>504.5</v>
      </c>
      <c r="M77" s="58">
        <v>15</v>
      </c>
      <c r="N77" s="59">
        <v>0</v>
      </c>
      <c r="O77" s="58">
        <v>0</v>
      </c>
      <c r="P77" s="58">
        <v>0</v>
      </c>
      <c r="Q77" s="59">
        <v>0</v>
      </c>
      <c r="R77" s="57">
        <f t="shared" si="4"/>
        <v>519.5</v>
      </c>
      <c r="S77" s="57">
        <f t="shared" si="5"/>
        <v>519.5</v>
      </c>
    </row>
    <row r="78" spans="1:19" ht="12.75">
      <c r="A78" s="1" t="s">
        <v>77</v>
      </c>
      <c r="B78" s="2">
        <v>2259650.35</v>
      </c>
      <c r="C78" s="3">
        <v>55000</v>
      </c>
      <c r="D78" s="3">
        <v>0</v>
      </c>
      <c r="E78" s="3">
        <v>0</v>
      </c>
      <c r="F78" s="3">
        <v>2210</v>
      </c>
      <c r="G78" s="3">
        <v>0</v>
      </c>
      <c r="H78" s="3">
        <f t="shared" si="3"/>
        <v>2316860.35</v>
      </c>
      <c r="K78" s="59">
        <v>209.5</v>
      </c>
      <c r="L78" s="57">
        <v>207</v>
      </c>
      <c r="M78" s="58">
        <v>2.5</v>
      </c>
      <c r="N78" s="59">
        <v>0</v>
      </c>
      <c r="O78" s="58">
        <v>0</v>
      </c>
      <c r="P78" s="58">
        <v>0</v>
      </c>
      <c r="Q78" s="59">
        <v>0</v>
      </c>
      <c r="R78" s="57">
        <f t="shared" si="4"/>
        <v>209.5</v>
      </c>
      <c r="S78" s="57">
        <f t="shared" si="5"/>
        <v>209.5</v>
      </c>
    </row>
    <row r="79" spans="1:19" ht="12.75">
      <c r="A79" s="1" t="s">
        <v>78</v>
      </c>
      <c r="B79" s="2">
        <v>2307154.11</v>
      </c>
      <c r="C79" s="3">
        <v>23084.100000000002</v>
      </c>
      <c r="D79" s="3">
        <v>0</v>
      </c>
      <c r="E79" s="3">
        <v>2708.7000000000003</v>
      </c>
      <c r="F79" s="3">
        <v>2103.06</v>
      </c>
      <c r="G79" s="3">
        <v>0</v>
      </c>
      <c r="H79" s="3">
        <f t="shared" si="3"/>
        <v>2329632.57</v>
      </c>
      <c r="K79" s="59">
        <v>171.5</v>
      </c>
      <c r="L79" s="57">
        <v>166.5</v>
      </c>
      <c r="M79" s="58">
        <v>5</v>
      </c>
      <c r="N79" s="59">
        <v>0</v>
      </c>
      <c r="O79" s="58">
        <v>0</v>
      </c>
      <c r="P79" s="58">
        <v>0</v>
      </c>
      <c r="Q79" s="59">
        <v>0</v>
      </c>
      <c r="R79" s="57">
        <f t="shared" si="4"/>
        <v>171.5</v>
      </c>
      <c r="S79" s="57">
        <f t="shared" si="5"/>
        <v>171.5</v>
      </c>
    </row>
    <row r="80" spans="1:19" ht="12.75">
      <c r="A80" s="1" t="s">
        <v>79</v>
      </c>
      <c r="B80" s="2">
        <v>646611083.31</v>
      </c>
      <c r="C80" s="3">
        <v>498275.61</v>
      </c>
      <c r="D80" s="3">
        <v>185567.01</v>
      </c>
      <c r="E80" s="3">
        <v>3554096.56</v>
      </c>
      <c r="F80" s="3">
        <v>515171.49</v>
      </c>
      <c r="G80" s="3">
        <v>0</v>
      </c>
      <c r="H80" s="3">
        <f t="shared" si="3"/>
        <v>644256000.86</v>
      </c>
      <c r="K80" s="59">
        <v>80039</v>
      </c>
      <c r="L80" s="57">
        <v>79193</v>
      </c>
      <c r="M80" s="58">
        <v>640.5</v>
      </c>
      <c r="N80" s="59">
        <v>205.5</v>
      </c>
      <c r="O80" s="58">
        <v>0</v>
      </c>
      <c r="P80" s="58">
        <v>0</v>
      </c>
      <c r="Q80" s="59">
        <v>0</v>
      </c>
      <c r="R80" s="57">
        <f t="shared" si="4"/>
        <v>80039</v>
      </c>
      <c r="S80" s="57">
        <f t="shared" si="5"/>
        <v>80039</v>
      </c>
    </row>
    <row r="81" spans="1:19" ht="12.75">
      <c r="A81" s="1" t="s">
        <v>80</v>
      </c>
      <c r="B81" s="2">
        <v>1776165</v>
      </c>
      <c r="C81" s="3">
        <v>40000</v>
      </c>
      <c r="D81" s="3">
        <v>0</v>
      </c>
      <c r="E81" s="3">
        <v>0</v>
      </c>
      <c r="F81" s="3">
        <v>0</v>
      </c>
      <c r="G81" s="3">
        <v>0</v>
      </c>
      <c r="H81" s="3">
        <f t="shared" si="3"/>
        <v>1816165</v>
      </c>
      <c r="K81" s="59">
        <v>173.5</v>
      </c>
      <c r="L81" s="57">
        <v>169</v>
      </c>
      <c r="M81" s="58">
        <v>4.5</v>
      </c>
      <c r="N81" s="59">
        <v>0</v>
      </c>
      <c r="O81" s="58">
        <v>0</v>
      </c>
      <c r="P81" s="58">
        <v>0</v>
      </c>
      <c r="Q81" s="59">
        <v>0</v>
      </c>
      <c r="R81" s="57">
        <f t="shared" si="4"/>
        <v>173.5</v>
      </c>
      <c r="S81" s="57">
        <f t="shared" si="5"/>
        <v>173.5</v>
      </c>
    </row>
    <row r="82" spans="1:19" ht="12.75">
      <c r="A82" s="1" t="s">
        <v>81</v>
      </c>
      <c r="B82" s="2">
        <v>1011275.03</v>
      </c>
      <c r="C82" s="3">
        <v>25220</v>
      </c>
      <c r="D82" s="3">
        <v>0</v>
      </c>
      <c r="E82" s="3">
        <v>0</v>
      </c>
      <c r="F82" s="3">
        <v>0</v>
      </c>
      <c r="G82" s="3">
        <v>11316</v>
      </c>
      <c r="H82" s="3">
        <f t="shared" si="3"/>
        <v>1047811.03</v>
      </c>
      <c r="K82" s="59">
        <v>78.5</v>
      </c>
      <c r="L82" s="57">
        <v>75.5</v>
      </c>
      <c r="M82" s="58">
        <v>3</v>
      </c>
      <c r="N82" s="59">
        <v>0</v>
      </c>
      <c r="O82" s="58">
        <v>0</v>
      </c>
      <c r="P82" s="58">
        <v>0</v>
      </c>
      <c r="Q82" s="59">
        <v>0</v>
      </c>
      <c r="R82" s="57">
        <f t="shared" si="4"/>
        <v>78.5</v>
      </c>
      <c r="S82" s="57">
        <f t="shared" si="5"/>
        <v>78.5</v>
      </c>
    </row>
    <row r="83" spans="1:19" ht="12.75">
      <c r="A83" s="1" t="s">
        <v>82</v>
      </c>
      <c r="B83" s="2">
        <v>1726548.35</v>
      </c>
      <c r="C83" s="3">
        <v>0</v>
      </c>
      <c r="D83" s="3">
        <v>0</v>
      </c>
      <c r="E83" s="3">
        <v>1903.43</v>
      </c>
      <c r="F83" s="3">
        <v>1685.76</v>
      </c>
      <c r="G83" s="3">
        <v>0</v>
      </c>
      <c r="H83" s="3">
        <f t="shared" si="3"/>
        <v>1726330.6800000002</v>
      </c>
      <c r="K83" s="59">
        <v>139</v>
      </c>
      <c r="L83" s="57">
        <v>135.5</v>
      </c>
      <c r="M83" s="58">
        <v>3.5</v>
      </c>
      <c r="N83" s="59">
        <v>0</v>
      </c>
      <c r="O83" s="58">
        <v>0</v>
      </c>
      <c r="P83" s="58">
        <v>0</v>
      </c>
      <c r="Q83" s="59">
        <v>0</v>
      </c>
      <c r="R83" s="57">
        <f t="shared" si="4"/>
        <v>139</v>
      </c>
      <c r="S83" s="57">
        <f t="shared" si="5"/>
        <v>139</v>
      </c>
    </row>
    <row r="84" spans="1:19" ht="12.75">
      <c r="A84" s="1" t="s">
        <v>83</v>
      </c>
      <c r="B84" s="2">
        <v>1460695.02</v>
      </c>
      <c r="C84" s="3">
        <v>32000</v>
      </c>
      <c r="D84" s="3">
        <v>0</v>
      </c>
      <c r="E84" s="3">
        <v>1693.67</v>
      </c>
      <c r="F84" s="3">
        <v>1272</v>
      </c>
      <c r="G84" s="3">
        <v>0</v>
      </c>
      <c r="H84" s="3">
        <f t="shared" si="3"/>
        <v>1492273.35</v>
      </c>
      <c r="K84" s="59">
        <v>116.5</v>
      </c>
      <c r="L84" s="57">
        <v>113.5</v>
      </c>
      <c r="M84" s="58">
        <v>3</v>
      </c>
      <c r="N84" s="59">
        <v>0</v>
      </c>
      <c r="O84" s="58">
        <v>0</v>
      </c>
      <c r="P84" s="58">
        <v>0</v>
      </c>
      <c r="Q84" s="59">
        <v>0</v>
      </c>
      <c r="R84" s="57">
        <f t="shared" si="4"/>
        <v>116.5</v>
      </c>
      <c r="S84" s="57">
        <f t="shared" si="5"/>
        <v>116.5</v>
      </c>
    </row>
    <row r="85" spans="1:19" ht="12.75">
      <c r="A85" s="1" t="s">
        <v>84</v>
      </c>
      <c r="B85" s="2">
        <v>2038259.95</v>
      </c>
      <c r="C85" s="3">
        <v>754</v>
      </c>
      <c r="D85" s="3">
        <v>0</v>
      </c>
      <c r="E85" s="3">
        <v>3556.91</v>
      </c>
      <c r="F85" s="3">
        <v>1975</v>
      </c>
      <c r="G85" s="3">
        <v>0</v>
      </c>
      <c r="H85" s="3">
        <f t="shared" si="3"/>
        <v>2037432.04</v>
      </c>
      <c r="K85" s="59">
        <v>147.5</v>
      </c>
      <c r="L85" s="57">
        <v>140.5</v>
      </c>
      <c r="M85" s="58">
        <v>7</v>
      </c>
      <c r="N85" s="59">
        <v>0</v>
      </c>
      <c r="O85" s="58">
        <v>0</v>
      </c>
      <c r="P85" s="58">
        <v>0</v>
      </c>
      <c r="Q85" s="59">
        <v>0</v>
      </c>
      <c r="R85" s="57">
        <f t="shared" si="4"/>
        <v>147.5</v>
      </c>
      <c r="S85" s="57">
        <f t="shared" si="5"/>
        <v>147.5</v>
      </c>
    </row>
    <row r="86" spans="1:19" ht="12.75">
      <c r="A86" s="1" t="s">
        <v>85</v>
      </c>
      <c r="B86" s="2">
        <v>1676479.19</v>
      </c>
      <c r="C86" s="3">
        <v>29703</v>
      </c>
      <c r="D86" s="3">
        <v>852.35</v>
      </c>
      <c r="E86" s="3">
        <v>1770.66</v>
      </c>
      <c r="F86" s="3">
        <v>0</v>
      </c>
      <c r="G86" s="3">
        <v>0</v>
      </c>
      <c r="H86" s="3">
        <f t="shared" si="3"/>
        <v>1705263.8800000001</v>
      </c>
      <c r="K86" s="59">
        <v>120.5</v>
      </c>
      <c r="L86" s="57">
        <v>119</v>
      </c>
      <c r="M86" s="58">
        <v>1.5</v>
      </c>
      <c r="N86" s="59">
        <v>0</v>
      </c>
      <c r="O86" s="58">
        <v>0</v>
      </c>
      <c r="P86" s="58">
        <v>0</v>
      </c>
      <c r="Q86" s="59">
        <v>0</v>
      </c>
      <c r="R86" s="57">
        <f t="shared" si="4"/>
        <v>120.5</v>
      </c>
      <c r="S86" s="57">
        <f t="shared" si="5"/>
        <v>120.5</v>
      </c>
    </row>
    <row r="87" spans="1:19" ht="12.75">
      <c r="A87" s="1" t="s">
        <v>86</v>
      </c>
      <c r="B87" s="2">
        <v>5103161.44</v>
      </c>
      <c r="C87" s="3">
        <v>25000</v>
      </c>
      <c r="D87" s="3">
        <v>0</v>
      </c>
      <c r="E87" s="3">
        <v>5680.57</v>
      </c>
      <c r="F87" s="3">
        <v>4793</v>
      </c>
      <c r="G87" s="3">
        <v>0</v>
      </c>
      <c r="H87" s="3">
        <f t="shared" si="3"/>
        <v>5127273.87</v>
      </c>
      <c r="K87" s="59">
        <v>729</v>
      </c>
      <c r="L87" s="57">
        <v>711.5</v>
      </c>
      <c r="M87" s="58">
        <v>17.5</v>
      </c>
      <c r="N87" s="59">
        <v>0</v>
      </c>
      <c r="O87" s="58">
        <v>0</v>
      </c>
      <c r="P87" s="58">
        <v>0</v>
      </c>
      <c r="Q87" s="59">
        <v>0</v>
      </c>
      <c r="R87" s="57">
        <f t="shared" si="4"/>
        <v>729</v>
      </c>
      <c r="S87" s="57">
        <f t="shared" si="5"/>
        <v>729</v>
      </c>
    </row>
    <row r="88" spans="1:19" ht="12.75">
      <c r="A88" s="1" t="s">
        <v>87</v>
      </c>
      <c r="B88" s="2">
        <v>8589374.07</v>
      </c>
      <c r="C88" s="3">
        <v>0</v>
      </c>
      <c r="D88" s="3">
        <v>0</v>
      </c>
      <c r="E88" s="3">
        <v>0</v>
      </c>
      <c r="F88" s="3">
        <v>7560</v>
      </c>
      <c r="G88" s="3">
        <v>0</v>
      </c>
      <c r="H88" s="3">
        <f t="shared" si="3"/>
        <v>8596934.07</v>
      </c>
      <c r="K88" s="59">
        <v>1079.5</v>
      </c>
      <c r="L88" s="57">
        <v>1042</v>
      </c>
      <c r="M88" s="58">
        <v>37.5</v>
      </c>
      <c r="N88" s="59">
        <v>0</v>
      </c>
      <c r="O88" s="58">
        <v>0</v>
      </c>
      <c r="P88" s="58">
        <v>0</v>
      </c>
      <c r="Q88" s="59">
        <v>0</v>
      </c>
      <c r="R88" s="57">
        <f t="shared" si="4"/>
        <v>1079.5</v>
      </c>
      <c r="S88" s="57">
        <f t="shared" si="5"/>
        <v>1079.5</v>
      </c>
    </row>
    <row r="89" spans="1:19" ht="12.75">
      <c r="A89" s="1" t="s">
        <v>88</v>
      </c>
      <c r="B89" s="2">
        <v>34943345.76</v>
      </c>
      <c r="C89" s="3">
        <v>796000</v>
      </c>
      <c r="D89" s="3">
        <v>0</v>
      </c>
      <c r="E89" s="3">
        <v>0</v>
      </c>
      <c r="F89" s="3">
        <v>28830</v>
      </c>
      <c r="G89" s="3">
        <v>0</v>
      </c>
      <c r="H89" s="3">
        <f t="shared" si="3"/>
        <v>35768175.76</v>
      </c>
      <c r="K89" s="59">
        <v>4236</v>
      </c>
      <c r="L89" s="57">
        <v>4154</v>
      </c>
      <c r="M89" s="58">
        <v>82</v>
      </c>
      <c r="N89" s="59">
        <v>0</v>
      </c>
      <c r="O89" s="58">
        <v>0</v>
      </c>
      <c r="P89" s="58">
        <v>349</v>
      </c>
      <c r="Q89" s="59">
        <v>0</v>
      </c>
      <c r="R89" s="57">
        <f t="shared" si="4"/>
        <v>4585</v>
      </c>
      <c r="S89" s="57">
        <f t="shared" si="5"/>
        <v>4236</v>
      </c>
    </row>
    <row r="90" spans="1:19" ht="12.75">
      <c r="A90" s="1" t="s">
        <v>89</v>
      </c>
      <c r="B90" s="2">
        <v>9985547.84</v>
      </c>
      <c r="C90" s="3">
        <v>60500</v>
      </c>
      <c r="D90" s="3">
        <v>0</v>
      </c>
      <c r="E90" s="3">
        <v>0</v>
      </c>
      <c r="F90" s="3">
        <v>8969</v>
      </c>
      <c r="G90" s="3">
        <v>0</v>
      </c>
      <c r="H90" s="3">
        <f t="shared" si="3"/>
        <v>10055016.84</v>
      </c>
      <c r="K90" s="59">
        <v>1292</v>
      </c>
      <c r="L90" s="57">
        <v>1282</v>
      </c>
      <c r="M90" s="58">
        <v>10</v>
      </c>
      <c r="N90" s="59">
        <v>0</v>
      </c>
      <c r="O90" s="58">
        <v>0</v>
      </c>
      <c r="P90" s="58">
        <v>0</v>
      </c>
      <c r="Q90" s="59">
        <v>0</v>
      </c>
      <c r="R90" s="57">
        <f t="shared" si="4"/>
        <v>1292</v>
      </c>
      <c r="S90" s="57">
        <f t="shared" si="5"/>
        <v>1292</v>
      </c>
    </row>
    <row r="91" spans="1:19" ht="12.75">
      <c r="A91" s="1" t="s">
        <v>90</v>
      </c>
      <c r="B91" s="2">
        <v>7932853.39</v>
      </c>
      <c r="C91" s="3">
        <v>130000</v>
      </c>
      <c r="D91" s="3">
        <v>0</v>
      </c>
      <c r="E91" s="3">
        <v>10226.09</v>
      </c>
      <c r="F91" s="3">
        <v>5592.79</v>
      </c>
      <c r="G91" s="3">
        <v>0</v>
      </c>
      <c r="H91" s="3">
        <f t="shared" si="3"/>
        <v>8058220.09</v>
      </c>
      <c r="K91" s="59">
        <v>739.5</v>
      </c>
      <c r="L91" s="57">
        <v>718.5</v>
      </c>
      <c r="M91" s="58">
        <v>21</v>
      </c>
      <c r="N91" s="59">
        <v>0</v>
      </c>
      <c r="O91" s="58">
        <v>0</v>
      </c>
      <c r="P91" s="58">
        <v>0</v>
      </c>
      <c r="Q91" s="59">
        <v>0</v>
      </c>
      <c r="R91" s="57">
        <f t="shared" si="4"/>
        <v>739.5</v>
      </c>
      <c r="S91" s="57">
        <f t="shared" si="5"/>
        <v>739.5</v>
      </c>
    </row>
    <row r="92" spans="1:19" ht="12.75">
      <c r="A92" s="1" t="s">
        <v>91</v>
      </c>
      <c r="B92" s="2">
        <v>201933716.27</v>
      </c>
      <c r="C92" s="3">
        <v>755129.66</v>
      </c>
      <c r="D92" s="3">
        <v>23171.34</v>
      </c>
      <c r="E92" s="3">
        <v>429444.66000000003</v>
      </c>
      <c r="F92" s="3">
        <v>157491</v>
      </c>
      <c r="G92" s="3">
        <v>0</v>
      </c>
      <c r="H92" s="3">
        <f t="shared" si="3"/>
        <v>202440063.61</v>
      </c>
      <c r="K92" s="59">
        <v>25830.5</v>
      </c>
      <c r="L92" s="57">
        <v>25479.5</v>
      </c>
      <c r="M92" s="58">
        <v>185</v>
      </c>
      <c r="N92" s="59">
        <v>166</v>
      </c>
      <c r="O92" s="58">
        <v>0</v>
      </c>
      <c r="P92" s="58">
        <v>232</v>
      </c>
      <c r="Q92" s="59">
        <v>560</v>
      </c>
      <c r="R92" s="57">
        <f t="shared" si="4"/>
        <v>26622.5</v>
      </c>
      <c r="S92" s="57">
        <f t="shared" si="5"/>
        <v>25830.5</v>
      </c>
    </row>
    <row r="93" spans="1:19" ht="12.75">
      <c r="A93" s="1" t="s">
        <v>92</v>
      </c>
      <c r="B93" s="2">
        <v>111180270.51</v>
      </c>
      <c r="C93" s="3">
        <v>0</v>
      </c>
      <c r="D93" s="3">
        <v>0</v>
      </c>
      <c r="E93" s="3">
        <v>265427</v>
      </c>
      <c r="F93" s="3">
        <v>89399.09</v>
      </c>
      <c r="G93" s="3">
        <v>0</v>
      </c>
      <c r="H93" s="3">
        <f t="shared" si="3"/>
        <v>111004242.60000001</v>
      </c>
      <c r="K93" s="59">
        <v>14578.5</v>
      </c>
      <c r="L93" s="57">
        <v>14455</v>
      </c>
      <c r="M93" s="58">
        <v>90</v>
      </c>
      <c r="N93" s="59">
        <v>33.5</v>
      </c>
      <c r="O93" s="58">
        <v>0</v>
      </c>
      <c r="P93" s="58">
        <v>0</v>
      </c>
      <c r="Q93" s="59">
        <v>0</v>
      </c>
      <c r="R93" s="57">
        <f t="shared" si="4"/>
        <v>14578.5</v>
      </c>
      <c r="S93" s="57">
        <f t="shared" si="5"/>
        <v>14578.5</v>
      </c>
    </row>
    <row r="94" spans="1:19" ht="12.75">
      <c r="A94" s="1" t="s">
        <v>93</v>
      </c>
      <c r="B94" s="2">
        <v>10077591.21</v>
      </c>
      <c r="C94" s="3">
        <v>54000</v>
      </c>
      <c r="D94" s="3">
        <v>0</v>
      </c>
      <c r="E94" s="3">
        <v>0</v>
      </c>
      <c r="F94" s="3">
        <v>3817</v>
      </c>
      <c r="G94" s="3">
        <v>0</v>
      </c>
      <c r="H94" s="3">
        <f t="shared" si="3"/>
        <v>10135408.21</v>
      </c>
      <c r="K94" s="59">
        <v>1094</v>
      </c>
      <c r="L94" s="57">
        <v>1081</v>
      </c>
      <c r="M94" s="58">
        <v>13</v>
      </c>
      <c r="N94" s="59">
        <v>0</v>
      </c>
      <c r="O94" s="58">
        <v>0</v>
      </c>
      <c r="P94" s="58">
        <v>0</v>
      </c>
      <c r="Q94" s="59">
        <v>0</v>
      </c>
      <c r="R94" s="57">
        <f t="shared" si="4"/>
        <v>1094</v>
      </c>
      <c r="S94" s="57">
        <f t="shared" si="5"/>
        <v>1094</v>
      </c>
    </row>
    <row r="95" spans="1:19" ht="12.75">
      <c r="A95" s="1" t="s">
        <v>94</v>
      </c>
      <c r="B95" s="2">
        <v>10397044.02</v>
      </c>
      <c r="C95" s="3">
        <v>350000</v>
      </c>
      <c r="D95" s="3">
        <v>0</v>
      </c>
      <c r="E95" s="3">
        <v>25708.97</v>
      </c>
      <c r="F95" s="3">
        <v>9505</v>
      </c>
      <c r="G95" s="3">
        <v>0</v>
      </c>
      <c r="H95" s="3">
        <f t="shared" si="3"/>
        <v>10730840.049999999</v>
      </c>
      <c r="K95" s="59">
        <v>1366</v>
      </c>
      <c r="L95" s="57">
        <v>1319</v>
      </c>
      <c r="M95" s="58">
        <v>47</v>
      </c>
      <c r="N95" s="59">
        <v>0</v>
      </c>
      <c r="O95" s="58">
        <v>0</v>
      </c>
      <c r="P95" s="58">
        <v>0</v>
      </c>
      <c r="Q95" s="59">
        <v>0</v>
      </c>
      <c r="R95" s="57">
        <f t="shared" si="4"/>
        <v>1366</v>
      </c>
      <c r="S95" s="57">
        <f t="shared" si="5"/>
        <v>1366</v>
      </c>
    </row>
    <row r="96" spans="1:19" ht="12.75">
      <c r="A96" s="1" t="s">
        <v>95</v>
      </c>
      <c r="B96" s="2">
        <v>2603767.9699999997</v>
      </c>
      <c r="C96" s="3">
        <v>102862.13</v>
      </c>
      <c r="D96" s="3">
        <v>0</v>
      </c>
      <c r="E96" s="3">
        <v>0</v>
      </c>
      <c r="F96" s="3">
        <v>2080</v>
      </c>
      <c r="G96" s="3">
        <v>24359</v>
      </c>
      <c r="H96" s="3">
        <f t="shared" si="3"/>
        <v>2733069.0999999996</v>
      </c>
      <c r="K96" s="59">
        <v>170</v>
      </c>
      <c r="L96" s="57">
        <v>166.5</v>
      </c>
      <c r="M96" s="58">
        <v>3.5</v>
      </c>
      <c r="N96" s="59">
        <v>0</v>
      </c>
      <c r="O96" s="58">
        <v>0</v>
      </c>
      <c r="P96" s="58">
        <v>0</v>
      </c>
      <c r="Q96" s="59">
        <v>0</v>
      </c>
      <c r="R96" s="57">
        <f t="shared" si="4"/>
        <v>170</v>
      </c>
      <c r="S96" s="57">
        <f t="shared" si="5"/>
        <v>170</v>
      </c>
    </row>
    <row r="97" spans="1:19" ht="12.75">
      <c r="A97" s="1" t="s">
        <v>96</v>
      </c>
      <c r="B97" s="2">
        <v>2510482.51</v>
      </c>
      <c r="C97" s="3">
        <v>55000</v>
      </c>
      <c r="D97" s="3">
        <v>0</v>
      </c>
      <c r="E97" s="3">
        <v>0</v>
      </c>
      <c r="F97" s="3">
        <v>0</v>
      </c>
      <c r="G97" s="3">
        <v>0</v>
      </c>
      <c r="H97" s="3">
        <f t="shared" si="3"/>
        <v>2565482.51</v>
      </c>
      <c r="K97" s="59">
        <v>336</v>
      </c>
      <c r="L97" s="57">
        <v>331</v>
      </c>
      <c r="M97" s="58">
        <v>5</v>
      </c>
      <c r="N97" s="59">
        <v>0</v>
      </c>
      <c r="O97" s="58">
        <v>0</v>
      </c>
      <c r="P97" s="58">
        <v>0</v>
      </c>
      <c r="Q97" s="59">
        <v>0</v>
      </c>
      <c r="R97" s="57">
        <f t="shared" si="4"/>
        <v>336</v>
      </c>
      <c r="S97" s="57">
        <f t="shared" si="5"/>
        <v>336</v>
      </c>
    </row>
    <row r="98" spans="1:19" ht="12.75">
      <c r="A98" s="1" t="s">
        <v>97</v>
      </c>
      <c r="B98" s="2">
        <v>1499677.76</v>
      </c>
      <c r="C98" s="3">
        <v>55370.39</v>
      </c>
      <c r="D98" s="3">
        <v>0</v>
      </c>
      <c r="E98" s="3">
        <v>7747.2300000000005</v>
      </c>
      <c r="F98" s="3">
        <v>1434</v>
      </c>
      <c r="G98" s="3">
        <v>0</v>
      </c>
      <c r="H98" s="3">
        <f t="shared" si="3"/>
        <v>1548734.92</v>
      </c>
      <c r="K98" s="59">
        <v>76</v>
      </c>
      <c r="L98" s="57">
        <v>71.5</v>
      </c>
      <c r="M98" s="58">
        <v>4.5</v>
      </c>
      <c r="N98" s="59">
        <v>0</v>
      </c>
      <c r="O98" s="58">
        <v>0</v>
      </c>
      <c r="P98" s="58">
        <v>0</v>
      </c>
      <c r="Q98" s="59">
        <v>0</v>
      </c>
      <c r="R98" s="57">
        <f t="shared" si="4"/>
        <v>76</v>
      </c>
      <c r="S98" s="57">
        <f t="shared" si="5"/>
        <v>76</v>
      </c>
    </row>
    <row r="99" spans="1:19" ht="12.75">
      <c r="A99" s="1" t="s">
        <v>98</v>
      </c>
      <c r="B99" s="2">
        <v>2713805.0700000003</v>
      </c>
      <c r="C99" s="3">
        <v>40000</v>
      </c>
      <c r="D99" s="3">
        <v>0</v>
      </c>
      <c r="E99" s="3">
        <v>0</v>
      </c>
      <c r="F99" s="3">
        <v>8525.75</v>
      </c>
      <c r="G99" s="3">
        <v>0</v>
      </c>
      <c r="H99" s="3">
        <f t="shared" si="3"/>
        <v>2762330.8200000003</v>
      </c>
      <c r="K99" s="59">
        <v>426</v>
      </c>
      <c r="L99" s="57">
        <v>25</v>
      </c>
      <c r="M99" s="58">
        <v>1</v>
      </c>
      <c r="N99" s="59">
        <v>400</v>
      </c>
      <c r="O99" s="58">
        <v>0</v>
      </c>
      <c r="P99" s="58">
        <v>0</v>
      </c>
      <c r="Q99" s="59">
        <v>0</v>
      </c>
      <c r="R99" s="57">
        <f t="shared" si="4"/>
        <v>426</v>
      </c>
      <c r="S99" s="57">
        <f t="shared" si="5"/>
        <v>426</v>
      </c>
    </row>
    <row r="100" spans="1:19" ht="12.75">
      <c r="A100" s="1" t="s">
        <v>99</v>
      </c>
      <c r="B100" s="2">
        <v>917627.2000000001</v>
      </c>
      <c r="C100" s="3">
        <v>25700</v>
      </c>
      <c r="D100" s="3">
        <v>0</v>
      </c>
      <c r="E100" s="3">
        <v>0</v>
      </c>
      <c r="F100" s="3">
        <v>701</v>
      </c>
      <c r="G100" s="3">
        <v>0</v>
      </c>
      <c r="H100" s="3">
        <f t="shared" si="3"/>
        <v>944028.2000000001</v>
      </c>
      <c r="K100" s="59">
        <v>51</v>
      </c>
      <c r="L100" s="57">
        <v>49.5</v>
      </c>
      <c r="M100" s="58">
        <v>1.5</v>
      </c>
      <c r="N100" s="59">
        <v>0</v>
      </c>
      <c r="O100" s="58">
        <v>0</v>
      </c>
      <c r="P100" s="58">
        <v>0</v>
      </c>
      <c r="Q100" s="59">
        <v>0</v>
      </c>
      <c r="R100" s="57">
        <f t="shared" si="4"/>
        <v>51</v>
      </c>
      <c r="S100" s="57">
        <f t="shared" si="5"/>
        <v>51</v>
      </c>
    </row>
    <row r="101" spans="1:19" ht="12.75">
      <c r="A101" s="1" t="s">
        <v>100</v>
      </c>
      <c r="B101" s="2">
        <v>1926731.4300000002</v>
      </c>
      <c r="C101" s="3">
        <v>24000</v>
      </c>
      <c r="D101" s="3">
        <v>0</v>
      </c>
      <c r="E101" s="3">
        <v>0</v>
      </c>
      <c r="F101" s="3">
        <v>1844</v>
      </c>
      <c r="G101" s="3">
        <v>0</v>
      </c>
      <c r="H101" s="3">
        <f t="shared" si="3"/>
        <v>1952575.4300000002</v>
      </c>
      <c r="K101" s="59">
        <v>164.5</v>
      </c>
      <c r="L101" s="57">
        <v>162</v>
      </c>
      <c r="M101" s="58">
        <v>2.5</v>
      </c>
      <c r="N101" s="59">
        <v>0</v>
      </c>
      <c r="O101" s="58">
        <v>0</v>
      </c>
      <c r="P101" s="58">
        <v>0</v>
      </c>
      <c r="Q101" s="59">
        <v>0</v>
      </c>
      <c r="R101" s="57">
        <f t="shared" si="4"/>
        <v>164.5</v>
      </c>
      <c r="S101" s="57">
        <f t="shared" si="5"/>
        <v>164.5</v>
      </c>
    </row>
    <row r="102" spans="1:19" ht="12.75">
      <c r="A102" s="1" t="s">
        <v>101</v>
      </c>
      <c r="B102" s="2">
        <v>3351221.8</v>
      </c>
      <c r="C102" s="3">
        <v>35665</v>
      </c>
      <c r="D102" s="3">
        <v>0</v>
      </c>
      <c r="E102" s="3">
        <v>3579.05</v>
      </c>
      <c r="F102" s="3">
        <v>0</v>
      </c>
      <c r="G102" s="3">
        <v>0</v>
      </c>
      <c r="H102" s="3">
        <f t="shared" si="3"/>
        <v>3383307.75</v>
      </c>
      <c r="K102" s="59">
        <v>435.5</v>
      </c>
      <c r="L102" s="57">
        <v>425.5</v>
      </c>
      <c r="M102" s="58">
        <v>10</v>
      </c>
      <c r="N102" s="59">
        <v>0</v>
      </c>
      <c r="O102" s="58">
        <v>0</v>
      </c>
      <c r="P102" s="58">
        <v>0</v>
      </c>
      <c r="Q102" s="59">
        <v>0</v>
      </c>
      <c r="R102" s="57">
        <f t="shared" si="4"/>
        <v>435.5</v>
      </c>
      <c r="S102" s="57">
        <f t="shared" si="5"/>
        <v>435.5</v>
      </c>
    </row>
    <row r="103" spans="1:19" ht="12.75">
      <c r="A103" s="1" t="s">
        <v>102</v>
      </c>
      <c r="B103" s="2">
        <v>1747998.98</v>
      </c>
      <c r="C103" s="3">
        <v>34234.57</v>
      </c>
      <c r="D103" s="3">
        <v>0</v>
      </c>
      <c r="E103" s="3">
        <v>489.86</v>
      </c>
      <c r="F103" s="3">
        <v>1603</v>
      </c>
      <c r="G103" s="3">
        <v>0</v>
      </c>
      <c r="H103" s="3">
        <f t="shared" si="3"/>
        <v>1783346.69</v>
      </c>
      <c r="K103" s="59">
        <v>186</v>
      </c>
      <c r="L103" s="57">
        <v>36</v>
      </c>
      <c r="M103" s="58">
        <v>1</v>
      </c>
      <c r="N103" s="59">
        <v>149</v>
      </c>
      <c r="O103" s="58">
        <v>0</v>
      </c>
      <c r="P103" s="58">
        <v>0</v>
      </c>
      <c r="Q103" s="59">
        <v>0</v>
      </c>
      <c r="R103" s="57">
        <f t="shared" si="4"/>
        <v>186</v>
      </c>
      <c r="S103" s="57">
        <f t="shared" si="5"/>
        <v>186</v>
      </c>
    </row>
    <row r="104" spans="1:19" ht="12.75">
      <c r="A104" s="1" t="s">
        <v>103</v>
      </c>
      <c r="B104" s="2">
        <v>16440221.39</v>
      </c>
      <c r="C104" s="3">
        <v>0</v>
      </c>
      <c r="D104" s="3">
        <v>0</v>
      </c>
      <c r="E104" s="3">
        <v>0</v>
      </c>
      <c r="F104" s="3">
        <v>14438.91</v>
      </c>
      <c r="G104" s="3">
        <v>0</v>
      </c>
      <c r="H104" s="3">
        <f t="shared" si="3"/>
        <v>16454660.3</v>
      </c>
      <c r="K104" s="59">
        <v>2181</v>
      </c>
      <c r="L104" s="57">
        <v>2120.5</v>
      </c>
      <c r="M104" s="58">
        <v>60.5</v>
      </c>
      <c r="N104" s="59">
        <v>0</v>
      </c>
      <c r="O104" s="58">
        <v>0</v>
      </c>
      <c r="P104" s="58">
        <v>0</v>
      </c>
      <c r="Q104" s="59">
        <v>0</v>
      </c>
      <c r="R104" s="57">
        <f t="shared" si="4"/>
        <v>2181</v>
      </c>
      <c r="S104" s="57">
        <f t="shared" si="5"/>
        <v>2181</v>
      </c>
    </row>
    <row r="105" spans="1:19" ht="12.75">
      <c r="A105" s="1" t="s">
        <v>104</v>
      </c>
      <c r="B105" s="2">
        <v>2025307.23</v>
      </c>
      <c r="C105" s="3">
        <v>18217</v>
      </c>
      <c r="D105" s="3">
        <v>0</v>
      </c>
      <c r="E105" s="3">
        <v>0</v>
      </c>
      <c r="F105" s="3">
        <v>1971</v>
      </c>
      <c r="G105" s="3">
        <v>0</v>
      </c>
      <c r="H105" s="3">
        <f t="shared" si="3"/>
        <v>2045495.23</v>
      </c>
      <c r="K105" s="59">
        <v>173</v>
      </c>
      <c r="L105" s="57">
        <v>169.5</v>
      </c>
      <c r="M105" s="58">
        <v>3.5</v>
      </c>
      <c r="N105" s="59">
        <v>0</v>
      </c>
      <c r="O105" s="58">
        <v>0</v>
      </c>
      <c r="P105" s="58">
        <v>0</v>
      </c>
      <c r="Q105" s="59">
        <v>0</v>
      </c>
      <c r="R105" s="57">
        <f t="shared" si="4"/>
        <v>173</v>
      </c>
      <c r="S105" s="57">
        <f t="shared" si="5"/>
        <v>173</v>
      </c>
    </row>
    <row r="106" spans="1:19" ht="12.75">
      <c r="A106" s="1" t="s">
        <v>105</v>
      </c>
      <c r="B106" s="2">
        <v>2748224.12</v>
      </c>
      <c r="C106" s="3">
        <v>10000</v>
      </c>
      <c r="D106" s="3">
        <v>0</v>
      </c>
      <c r="E106" s="3">
        <v>1681.6100000000001</v>
      </c>
      <c r="F106" s="3">
        <v>2619</v>
      </c>
      <c r="G106" s="3">
        <v>0</v>
      </c>
      <c r="H106" s="3">
        <f t="shared" si="3"/>
        <v>2759161.5100000002</v>
      </c>
      <c r="K106" s="59">
        <v>306</v>
      </c>
      <c r="L106" s="57">
        <v>302</v>
      </c>
      <c r="M106" s="58">
        <v>4</v>
      </c>
      <c r="N106" s="59">
        <v>0</v>
      </c>
      <c r="O106" s="58">
        <v>0</v>
      </c>
      <c r="P106" s="58">
        <v>0</v>
      </c>
      <c r="Q106" s="59">
        <v>0</v>
      </c>
      <c r="R106" s="57">
        <f t="shared" si="4"/>
        <v>306</v>
      </c>
      <c r="S106" s="57">
        <f t="shared" si="5"/>
        <v>306</v>
      </c>
    </row>
    <row r="107" spans="1:19" ht="12.75">
      <c r="A107" s="1" t="s">
        <v>106</v>
      </c>
      <c r="B107" s="2">
        <v>2212925.35</v>
      </c>
      <c r="C107" s="3">
        <v>27408.29</v>
      </c>
      <c r="D107" s="3">
        <v>0</v>
      </c>
      <c r="E107" s="3">
        <v>0</v>
      </c>
      <c r="F107" s="3">
        <v>0</v>
      </c>
      <c r="G107" s="3">
        <v>0</v>
      </c>
      <c r="H107" s="3">
        <f t="shared" si="3"/>
        <v>2240333.64</v>
      </c>
      <c r="K107" s="59">
        <v>171</v>
      </c>
      <c r="L107" s="57">
        <v>169</v>
      </c>
      <c r="M107" s="58">
        <v>2</v>
      </c>
      <c r="N107" s="59">
        <v>0</v>
      </c>
      <c r="O107" s="58">
        <v>0</v>
      </c>
      <c r="P107" s="58">
        <v>0</v>
      </c>
      <c r="Q107" s="59">
        <v>0</v>
      </c>
      <c r="R107" s="57">
        <f t="shared" si="4"/>
        <v>171</v>
      </c>
      <c r="S107" s="57">
        <f t="shared" si="5"/>
        <v>171</v>
      </c>
    </row>
    <row r="108" spans="1:19" ht="12.75">
      <c r="A108" s="1" t="s">
        <v>107</v>
      </c>
      <c r="B108" s="2">
        <v>1568887.0899999999</v>
      </c>
      <c r="C108" s="3">
        <v>43000</v>
      </c>
      <c r="D108" s="3">
        <v>0</v>
      </c>
      <c r="E108" s="3">
        <v>0</v>
      </c>
      <c r="F108" s="3">
        <v>1601</v>
      </c>
      <c r="G108" s="3">
        <v>0</v>
      </c>
      <c r="H108" s="3">
        <f t="shared" si="3"/>
        <v>1613488.0899999999</v>
      </c>
      <c r="K108" s="59">
        <v>100.5</v>
      </c>
      <c r="L108" s="57">
        <v>94.5</v>
      </c>
      <c r="M108" s="58">
        <v>6</v>
      </c>
      <c r="N108" s="59">
        <v>0</v>
      </c>
      <c r="O108" s="58">
        <v>0</v>
      </c>
      <c r="P108" s="58">
        <v>0</v>
      </c>
      <c r="Q108" s="59">
        <v>0</v>
      </c>
      <c r="R108" s="57">
        <f t="shared" si="4"/>
        <v>100.5</v>
      </c>
      <c r="S108" s="57">
        <f t="shared" si="5"/>
        <v>100.5</v>
      </c>
    </row>
    <row r="109" spans="1:19" ht="12.75">
      <c r="A109" s="1" t="s">
        <v>108</v>
      </c>
      <c r="B109" s="2">
        <v>3239190.81</v>
      </c>
      <c r="C109" s="3">
        <v>0</v>
      </c>
      <c r="D109" s="3">
        <v>0</v>
      </c>
      <c r="E109" s="3">
        <v>0</v>
      </c>
      <c r="F109" s="3">
        <v>3287</v>
      </c>
      <c r="G109" s="3">
        <v>0</v>
      </c>
      <c r="H109" s="3">
        <f t="shared" si="3"/>
        <v>3242477.81</v>
      </c>
      <c r="K109" s="59">
        <v>455.5</v>
      </c>
      <c r="L109" s="57">
        <v>445.5</v>
      </c>
      <c r="M109" s="58">
        <v>10</v>
      </c>
      <c r="N109" s="59">
        <v>0</v>
      </c>
      <c r="O109" s="58">
        <v>0</v>
      </c>
      <c r="P109" s="58">
        <v>0</v>
      </c>
      <c r="Q109" s="59">
        <v>0</v>
      </c>
      <c r="R109" s="57">
        <f t="shared" si="4"/>
        <v>455.5</v>
      </c>
      <c r="S109" s="57">
        <f t="shared" si="5"/>
        <v>455.5</v>
      </c>
    </row>
    <row r="110" spans="1:19" ht="12.75">
      <c r="A110" s="1" t="s">
        <v>109</v>
      </c>
      <c r="B110" s="2">
        <v>141954361.49</v>
      </c>
      <c r="C110" s="3">
        <v>85190</v>
      </c>
      <c r="D110" s="3">
        <v>34000</v>
      </c>
      <c r="E110" s="3">
        <v>0</v>
      </c>
      <c r="F110" s="3">
        <v>129894.13</v>
      </c>
      <c r="G110" s="3">
        <v>0</v>
      </c>
      <c r="H110" s="3">
        <f t="shared" si="3"/>
        <v>142203445.62</v>
      </c>
      <c r="K110" s="59">
        <v>20728.5</v>
      </c>
      <c r="L110" s="57">
        <v>20516</v>
      </c>
      <c r="M110" s="58">
        <v>212.5</v>
      </c>
      <c r="N110" s="59">
        <v>0</v>
      </c>
      <c r="O110" s="58">
        <v>0</v>
      </c>
      <c r="P110" s="58">
        <v>594.5</v>
      </c>
      <c r="Q110" s="59">
        <v>0</v>
      </c>
      <c r="R110" s="57">
        <f t="shared" si="4"/>
        <v>21323</v>
      </c>
      <c r="S110" s="57">
        <f t="shared" si="5"/>
        <v>20728.5</v>
      </c>
    </row>
    <row r="111" spans="1:19" ht="12.75">
      <c r="A111" s="1" t="s">
        <v>110</v>
      </c>
      <c r="B111" s="2">
        <v>1349583.93</v>
      </c>
      <c r="C111" s="3">
        <v>57037</v>
      </c>
      <c r="D111" s="3">
        <v>0</v>
      </c>
      <c r="E111" s="3">
        <v>0</v>
      </c>
      <c r="F111" s="3">
        <v>1323</v>
      </c>
      <c r="G111" s="3">
        <v>0</v>
      </c>
      <c r="H111" s="3">
        <f t="shared" si="3"/>
        <v>1407943.93</v>
      </c>
      <c r="K111" s="59">
        <v>82</v>
      </c>
      <c r="L111" s="57">
        <v>79</v>
      </c>
      <c r="M111" s="58">
        <v>3</v>
      </c>
      <c r="N111" s="59">
        <v>0</v>
      </c>
      <c r="O111" s="58">
        <v>0</v>
      </c>
      <c r="P111" s="58">
        <v>0</v>
      </c>
      <c r="Q111" s="59">
        <v>0</v>
      </c>
      <c r="R111" s="57">
        <f t="shared" si="4"/>
        <v>82</v>
      </c>
      <c r="S111" s="57">
        <f t="shared" si="5"/>
        <v>82</v>
      </c>
    </row>
    <row r="112" spans="1:19" ht="12.75">
      <c r="A112" s="1" t="s">
        <v>111</v>
      </c>
      <c r="B112" s="2">
        <v>19813601.72</v>
      </c>
      <c r="C112" s="3">
        <v>10047.880000000001</v>
      </c>
      <c r="D112" s="3">
        <v>0</v>
      </c>
      <c r="E112" s="3">
        <v>0</v>
      </c>
      <c r="F112" s="3">
        <v>14007</v>
      </c>
      <c r="G112" s="3">
        <v>0</v>
      </c>
      <c r="H112" s="3">
        <f t="shared" si="3"/>
        <v>19837656.599999998</v>
      </c>
      <c r="K112" s="59">
        <v>2113</v>
      </c>
      <c r="L112" s="57">
        <v>2063</v>
      </c>
      <c r="M112" s="58">
        <v>50</v>
      </c>
      <c r="N112" s="59">
        <v>0</v>
      </c>
      <c r="O112" s="58">
        <v>0</v>
      </c>
      <c r="P112" s="58">
        <v>0</v>
      </c>
      <c r="Q112" s="59">
        <v>0</v>
      </c>
      <c r="R112" s="57">
        <f t="shared" si="4"/>
        <v>2113</v>
      </c>
      <c r="S112" s="57">
        <f t="shared" si="5"/>
        <v>2113</v>
      </c>
    </row>
    <row r="113" spans="1:19" ht="12.75">
      <c r="A113" s="1" t="s">
        <v>112</v>
      </c>
      <c r="B113" s="2">
        <v>20250610.57</v>
      </c>
      <c r="C113" s="3">
        <v>0</v>
      </c>
      <c r="D113" s="3">
        <v>0</v>
      </c>
      <c r="E113" s="3">
        <v>82447</v>
      </c>
      <c r="F113" s="3">
        <v>19209.84</v>
      </c>
      <c r="G113" s="3">
        <v>0</v>
      </c>
      <c r="H113" s="3">
        <f t="shared" si="3"/>
        <v>20187373.41</v>
      </c>
      <c r="K113" s="59">
        <v>2704.5</v>
      </c>
      <c r="L113" s="57">
        <v>2652</v>
      </c>
      <c r="M113" s="58">
        <v>52.5</v>
      </c>
      <c r="N113" s="59">
        <v>0</v>
      </c>
      <c r="O113" s="58">
        <v>0</v>
      </c>
      <c r="P113" s="58">
        <v>0</v>
      </c>
      <c r="Q113" s="59">
        <v>0</v>
      </c>
      <c r="R113" s="57">
        <f t="shared" si="4"/>
        <v>2704.5</v>
      </c>
      <c r="S113" s="57">
        <f t="shared" si="5"/>
        <v>2704.5</v>
      </c>
    </row>
    <row r="114" spans="1:19" ht="12.75">
      <c r="A114" s="1" t="s">
        <v>113</v>
      </c>
      <c r="B114" s="2">
        <v>4909386.8</v>
      </c>
      <c r="C114" s="3">
        <v>0</v>
      </c>
      <c r="D114" s="3">
        <v>14996.07</v>
      </c>
      <c r="E114" s="3">
        <v>0</v>
      </c>
      <c r="F114" s="3">
        <v>0</v>
      </c>
      <c r="G114" s="3">
        <v>0</v>
      </c>
      <c r="H114" s="3">
        <f t="shared" si="3"/>
        <v>4924382.87</v>
      </c>
      <c r="K114" s="59">
        <v>661.5</v>
      </c>
      <c r="L114" s="57">
        <v>653.5</v>
      </c>
      <c r="M114" s="58">
        <v>8</v>
      </c>
      <c r="N114" s="59">
        <v>0</v>
      </c>
      <c r="O114" s="58">
        <v>0</v>
      </c>
      <c r="P114" s="58">
        <v>0</v>
      </c>
      <c r="Q114" s="59">
        <v>0</v>
      </c>
      <c r="R114" s="57">
        <f t="shared" si="4"/>
        <v>661.5</v>
      </c>
      <c r="S114" s="57">
        <f t="shared" si="5"/>
        <v>661.5</v>
      </c>
    </row>
    <row r="115" spans="1:19" ht="12.75">
      <c r="A115" s="1" t="s">
        <v>114</v>
      </c>
      <c r="B115" s="2">
        <v>3130898.4</v>
      </c>
      <c r="C115" s="3">
        <v>11773.83</v>
      </c>
      <c r="D115" s="3">
        <v>0</v>
      </c>
      <c r="E115" s="3">
        <v>0</v>
      </c>
      <c r="F115" s="3">
        <v>3033</v>
      </c>
      <c r="G115" s="3">
        <v>0</v>
      </c>
      <c r="H115" s="3">
        <f t="shared" si="3"/>
        <v>3145705.23</v>
      </c>
      <c r="K115" s="59">
        <v>363</v>
      </c>
      <c r="L115" s="57">
        <v>358</v>
      </c>
      <c r="M115" s="58">
        <v>5</v>
      </c>
      <c r="N115" s="59">
        <v>0</v>
      </c>
      <c r="O115" s="58">
        <v>0</v>
      </c>
      <c r="P115" s="58">
        <v>0</v>
      </c>
      <c r="Q115" s="59">
        <v>0</v>
      </c>
      <c r="R115" s="57">
        <f t="shared" si="4"/>
        <v>363</v>
      </c>
      <c r="S115" s="57">
        <f t="shared" si="5"/>
        <v>363</v>
      </c>
    </row>
    <row r="116" spans="1:19" ht="12.75">
      <c r="A116" s="1" t="s">
        <v>115</v>
      </c>
      <c r="B116" s="2">
        <v>36443386.53</v>
      </c>
      <c r="C116" s="3">
        <v>0</v>
      </c>
      <c r="D116" s="3">
        <v>19904.73</v>
      </c>
      <c r="E116" s="3">
        <v>35011.31</v>
      </c>
      <c r="F116" s="3">
        <v>39356.89</v>
      </c>
      <c r="G116" s="3">
        <v>0</v>
      </c>
      <c r="H116" s="3">
        <f t="shared" si="3"/>
        <v>36467636.839999996</v>
      </c>
      <c r="K116" s="59">
        <v>5858.5</v>
      </c>
      <c r="L116" s="57">
        <v>5791</v>
      </c>
      <c r="M116" s="58">
        <v>67.5</v>
      </c>
      <c r="N116" s="59">
        <v>0</v>
      </c>
      <c r="O116" s="58">
        <v>0</v>
      </c>
      <c r="P116" s="58">
        <v>0</v>
      </c>
      <c r="Q116" s="59">
        <v>0</v>
      </c>
      <c r="R116" s="57">
        <f t="shared" si="4"/>
        <v>5858.5</v>
      </c>
      <c r="S116" s="57">
        <f t="shared" si="5"/>
        <v>5858.5</v>
      </c>
    </row>
    <row r="117" spans="1:19" ht="12.75">
      <c r="A117" s="1" t="s">
        <v>116</v>
      </c>
      <c r="B117" s="2">
        <v>3255044.7</v>
      </c>
      <c r="C117" s="3">
        <v>27100</v>
      </c>
      <c r="D117" s="3">
        <v>0</v>
      </c>
      <c r="E117" s="3">
        <v>0</v>
      </c>
      <c r="F117" s="3">
        <v>2903</v>
      </c>
      <c r="G117" s="3">
        <v>0</v>
      </c>
      <c r="H117" s="3">
        <f t="shared" si="3"/>
        <v>3285047.7</v>
      </c>
      <c r="K117" s="59">
        <v>307</v>
      </c>
      <c r="L117" s="57">
        <v>296.5</v>
      </c>
      <c r="M117" s="58">
        <v>10.5</v>
      </c>
      <c r="N117" s="59">
        <v>0</v>
      </c>
      <c r="O117" s="58">
        <v>0</v>
      </c>
      <c r="P117" s="58">
        <v>0</v>
      </c>
      <c r="Q117" s="59">
        <v>0</v>
      </c>
      <c r="R117" s="57">
        <f t="shared" si="4"/>
        <v>307</v>
      </c>
      <c r="S117" s="57">
        <f t="shared" si="5"/>
        <v>307</v>
      </c>
    </row>
    <row r="118" spans="1:19" ht="12.75">
      <c r="A118" s="1" t="s">
        <v>117</v>
      </c>
      <c r="B118" s="2">
        <v>10249000.61</v>
      </c>
      <c r="C118" s="3">
        <v>0</v>
      </c>
      <c r="D118" s="3">
        <v>0</v>
      </c>
      <c r="E118" s="3">
        <v>0</v>
      </c>
      <c r="F118" s="3">
        <v>9619</v>
      </c>
      <c r="G118" s="3">
        <v>0</v>
      </c>
      <c r="H118" s="3">
        <f t="shared" si="3"/>
        <v>10258619.61</v>
      </c>
      <c r="K118" s="59">
        <v>1398.5</v>
      </c>
      <c r="L118" s="57">
        <v>1370.5</v>
      </c>
      <c r="M118" s="58">
        <v>28</v>
      </c>
      <c r="N118" s="59">
        <v>0</v>
      </c>
      <c r="O118" s="58">
        <v>0</v>
      </c>
      <c r="P118" s="58">
        <v>0</v>
      </c>
      <c r="Q118" s="59">
        <v>0</v>
      </c>
      <c r="R118" s="57">
        <f t="shared" si="4"/>
        <v>1398.5</v>
      </c>
      <c r="S118" s="57">
        <f t="shared" si="5"/>
        <v>1398.5</v>
      </c>
    </row>
    <row r="119" spans="1:19" ht="12.75">
      <c r="A119" s="1" t="s">
        <v>118</v>
      </c>
      <c r="B119" s="2">
        <v>20643976.04</v>
      </c>
      <c r="C119" s="3">
        <v>0</v>
      </c>
      <c r="D119" s="3">
        <v>0</v>
      </c>
      <c r="E119" s="3">
        <v>0</v>
      </c>
      <c r="F119" s="3">
        <v>19799.71</v>
      </c>
      <c r="G119" s="3">
        <v>0</v>
      </c>
      <c r="H119" s="3">
        <f t="shared" si="3"/>
        <v>20663775.75</v>
      </c>
      <c r="K119" s="59">
        <v>2940.5</v>
      </c>
      <c r="L119" s="57">
        <v>2890.5</v>
      </c>
      <c r="M119" s="58">
        <v>50</v>
      </c>
      <c r="N119" s="59">
        <v>0</v>
      </c>
      <c r="O119" s="58">
        <v>0</v>
      </c>
      <c r="P119" s="58">
        <v>0</v>
      </c>
      <c r="Q119" s="59">
        <v>0</v>
      </c>
      <c r="R119" s="57">
        <f t="shared" si="4"/>
        <v>2940.5</v>
      </c>
      <c r="S119" s="57">
        <f t="shared" si="5"/>
        <v>2940.5</v>
      </c>
    </row>
    <row r="120" spans="1:19" ht="12.75">
      <c r="A120" s="1" t="s">
        <v>119</v>
      </c>
      <c r="B120" s="2">
        <v>2025094.27</v>
      </c>
      <c r="C120" s="3">
        <v>63000</v>
      </c>
      <c r="D120" s="3">
        <v>0</v>
      </c>
      <c r="E120" s="3">
        <v>0</v>
      </c>
      <c r="F120" s="3">
        <v>2138</v>
      </c>
      <c r="G120" s="3">
        <v>0</v>
      </c>
      <c r="H120" s="3">
        <f t="shared" si="3"/>
        <v>2090232.27</v>
      </c>
      <c r="K120" s="59">
        <v>196.5</v>
      </c>
      <c r="L120" s="57">
        <v>189.5</v>
      </c>
      <c r="M120" s="58">
        <v>7</v>
      </c>
      <c r="N120" s="59">
        <v>0</v>
      </c>
      <c r="O120" s="58">
        <v>0</v>
      </c>
      <c r="P120" s="58">
        <v>0</v>
      </c>
      <c r="Q120" s="59">
        <v>0</v>
      </c>
      <c r="R120" s="57">
        <f t="shared" si="4"/>
        <v>196.5</v>
      </c>
      <c r="S120" s="57">
        <f t="shared" si="5"/>
        <v>196.5</v>
      </c>
    </row>
    <row r="121" spans="1:19" ht="12.75">
      <c r="A121" s="1" t="s">
        <v>120</v>
      </c>
      <c r="B121" s="2">
        <v>3819015.93</v>
      </c>
      <c r="C121" s="3">
        <v>3675.31</v>
      </c>
      <c r="D121" s="3">
        <v>0</v>
      </c>
      <c r="E121" s="3">
        <v>0</v>
      </c>
      <c r="F121" s="3">
        <v>3708</v>
      </c>
      <c r="G121" s="3">
        <v>0</v>
      </c>
      <c r="H121" s="3">
        <f t="shared" si="3"/>
        <v>3826399.24</v>
      </c>
      <c r="K121" s="59">
        <v>471.5</v>
      </c>
      <c r="L121" s="57">
        <v>458</v>
      </c>
      <c r="M121" s="58">
        <v>13.5</v>
      </c>
      <c r="N121" s="59">
        <v>0</v>
      </c>
      <c r="O121" s="58">
        <v>0</v>
      </c>
      <c r="P121" s="58">
        <v>0</v>
      </c>
      <c r="Q121" s="59">
        <v>0</v>
      </c>
      <c r="R121" s="57">
        <f t="shared" si="4"/>
        <v>471.5</v>
      </c>
      <c r="S121" s="57">
        <f t="shared" si="5"/>
        <v>471.5</v>
      </c>
    </row>
    <row r="122" spans="1:19" ht="12.75">
      <c r="A122" s="1" t="s">
        <v>121</v>
      </c>
      <c r="B122" s="2">
        <v>9027323.21</v>
      </c>
      <c r="C122" s="3">
        <v>0</v>
      </c>
      <c r="D122" s="3">
        <v>0</v>
      </c>
      <c r="E122" s="3">
        <v>0</v>
      </c>
      <c r="F122" s="3">
        <v>9198</v>
      </c>
      <c r="G122" s="3">
        <v>0</v>
      </c>
      <c r="H122" s="3">
        <f t="shared" si="3"/>
        <v>9036521.21</v>
      </c>
      <c r="K122" s="59">
        <v>1298.5</v>
      </c>
      <c r="L122" s="57">
        <v>1253</v>
      </c>
      <c r="M122" s="58">
        <v>45.5</v>
      </c>
      <c r="N122" s="59">
        <v>0</v>
      </c>
      <c r="O122" s="58">
        <v>0</v>
      </c>
      <c r="P122" s="58">
        <v>0</v>
      </c>
      <c r="Q122" s="59">
        <v>0</v>
      </c>
      <c r="R122" s="57">
        <f t="shared" si="4"/>
        <v>1298.5</v>
      </c>
      <c r="S122" s="57">
        <f t="shared" si="5"/>
        <v>1298.5</v>
      </c>
    </row>
    <row r="123" spans="1:19" ht="12.75">
      <c r="A123" s="1" t="s">
        <v>122</v>
      </c>
      <c r="B123" s="2">
        <v>5846763.25</v>
      </c>
      <c r="C123" s="3">
        <v>0</v>
      </c>
      <c r="D123" s="3">
        <v>0</v>
      </c>
      <c r="E123" s="3">
        <v>12618</v>
      </c>
      <c r="F123" s="3">
        <v>5758</v>
      </c>
      <c r="G123" s="3">
        <v>0</v>
      </c>
      <c r="H123" s="3">
        <f t="shared" si="3"/>
        <v>5839903.25</v>
      </c>
      <c r="K123" s="59">
        <v>821</v>
      </c>
      <c r="L123" s="57">
        <v>797</v>
      </c>
      <c r="M123" s="58">
        <v>24</v>
      </c>
      <c r="N123" s="59">
        <v>0</v>
      </c>
      <c r="O123" s="58">
        <v>0</v>
      </c>
      <c r="P123" s="58">
        <v>0</v>
      </c>
      <c r="Q123" s="59">
        <v>0</v>
      </c>
      <c r="R123" s="57">
        <f t="shared" si="4"/>
        <v>821</v>
      </c>
      <c r="S123" s="57">
        <f t="shared" si="5"/>
        <v>821</v>
      </c>
    </row>
    <row r="124" spans="1:19" ht="12.75">
      <c r="A124" s="1" t="s">
        <v>123</v>
      </c>
      <c r="B124" s="2">
        <v>2062125.04</v>
      </c>
      <c r="C124" s="3">
        <v>75000</v>
      </c>
      <c r="D124" s="3">
        <v>0</v>
      </c>
      <c r="E124" s="3">
        <v>0</v>
      </c>
      <c r="F124" s="3">
        <v>2032</v>
      </c>
      <c r="G124" s="3">
        <v>0</v>
      </c>
      <c r="H124" s="3">
        <f t="shared" si="3"/>
        <v>2139157.04</v>
      </c>
      <c r="K124" s="59">
        <v>155</v>
      </c>
      <c r="L124" s="57">
        <v>155</v>
      </c>
      <c r="M124" s="58">
        <v>0</v>
      </c>
      <c r="N124" s="59">
        <v>0</v>
      </c>
      <c r="O124" s="58">
        <v>0</v>
      </c>
      <c r="P124" s="58">
        <v>0</v>
      </c>
      <c r="Q124" s="59">
        <v>0</v>
      </c>
      <c r="R124" s="57">
        <f t="shared" si="4"/>
        <v>155</v>
      </c>
      <c r="S124" s="57">
        <f t="shared" si="5"/>
        <v>155</v>
      </c>
    </row>
    <row r="125" spans="1:19" ht="12.75">
      <c r="A125" s="1" t="s">
        <v>124</v>
      </c>
      <c r="B125" s="2">
        <v>3209182.05</v>
      </c>
      <c r="C125" s="3">
        <v>0</v>
      </c>
      <c r="D125" s="3">
        <v>0</v>
      </c>
      <c r="E125" s="3">
        <v>0</v>
      </c>
      <c r="F125" s="3">
        <v>3087</v>
      </c>
      <c r="G125" s="3">
        <v>0</v>
      </c>
      <c r="H125" s="3">
        <f t="shared" si="3"/>
        <v>3212269.05</v>
      </c>
      <c r="K125" s="59">
        <v>404.5</v>
      </c>
      <c r="L125" s="57">
        <v>396</v>
      </c>
      <c r="M125" s="58">
        <v>8.5</v>
      </c>
      <c r="N125" s="59">
        <v>0</v>
      </c>
      <c r="O125" s="58">
        <v>0</v>
      </c>
      <c r="P125" s="58">
        <v>0</v>
      </c>
      <c r="Q125" s="59">
        <v>0</v>
      </c>
      <c r="R125" s="57">
        <f t="shared" si="4"/>
        <v>404.5</v>
      </c>
      <c r="S125" s="57">
        <f t="shared" si="5"/>
        <v>404.5</v>
      </c>
    </row>
    <row r="126" spans="1:19" ht="12.75">
      <c r="A126" s="1" t="s">
        <v>125</v>
      </c>
      <c r="B126" s="2">
        <v>2040925.2</v>
      </c>
      <c r="C126" s="3">
        <v>12712.460000000001</v>
      </c>
      <c r="D126" s="3">
        <v>0</v>
      </c>
      <c r="E126" s="3">
        <v>0</v>
      </c>
      <c r="F126" s="3">
        <v>0</v>
      </c>
      <c r="G126" s="3">
        <v>0</v>
      </c>
      <c r="H126" s="3">
        <f t="shared" si="3"/>
        <v>2053637.66</v>
      </c>
      <c r="K126" s="59">
        <v>196.5</v>
      </c>
      <c r="L126" s="57">
        <v>191.5</v>
      </c>
      <c r="M126" s="58">
        <v>5</v>
      </c>
      <c r="N126" s="59">
        <v>0</v>
      </c>
      <c r="O126" s="58">
        <v>0</v>
      </c>
      <c r="P126" s="58">
        <v>0</v>
      </c>
      <c r="Q126" s="59">
        <v>0</v>
      </c>
      <c r="R126" s="57">
        <f t="shared" si="4"/>
        <v>196.5</v>
      </c>
      <c r="S126" s="57">
        <f t="shared" si="5"/>
        <v>196.5</v>
      </c>
    </row>
    <row r="127" spans="1:19" ht="12.75">
      <c r="A127" s="1" t="s">
        <v>126</v>
      </c>
      <c r="B127" s="2">
        <v>3005968.65</v>
      </c>
      <c r="C127" s="3">
        <v>0</v>
      </c>
      <c r="D127" s="3">
        <v>0</v>
      </c>
      <c r="E127" s="3">
        <v>0</v>
      </c>
      <c r="F127" s="3">
        <v>2897</v>
      </c>
      <c r="G127" s="3">
        <v>0</v>
      </c>
      <c r="H127" s="3">
        <f t="shared" si="3"/>
        <v>3008865.65</v>
      </c>
      <c r="K127" s="59">
        <v>345.5</v>
      </c>
      <c r="L127" s="57">
        <v>345.5</v>
      </c>
      <c r="M127" s="58">
        <v>0</v>
      </c>
      <c r="N127" s="59">
        <v>0</v>
      </c>
      <c r="O127" s="58">
        <v>0</v>
      </c>
      <c r="P127" s="58">
        <v>0</v>
      </c>
      <c r="Q127" s="59">
        <v>0</v>
      </c>
      <c r="R127" s="57">
        <f t="shared" si="4"/>
        <v>345.5</v>
      </c>
      <c r="S127" s="57">
        <f t="shared" si="5"/>
        <v>345.5</v>
      </c>
    </row>
    <row r="128" spans="1:19" ht="12.75">
      <c r="A128" s="1" t="s">
        <v>127</v>
      </c>
      <c r="B128" s="2">
        <v>2460488.67</v>
      </c>
      <c r="C128" s="3">
        <v>65000</v>
      </c>
      <c r="D128" s="3">
        <v>0</v>
      </c>
      <c r="E128" s="3">
        <v>0</v>
      </c>
      <c r="F128" s="3">
        <v>2502.46</v>
      </c>
      <c r="G128" s="3">
        <v>0</v>
      </c>
      <c r="H128" s="3">
        <f t="shared" si="3"/>
        <v>2527991.13</v>
      </c>
      <c r="K128" s="59">
        <v>175</v>
      </c>
      <c r="L128" s="57">
        <v>171</v>
      </c>
      <c r="M128" s="58">
        <v>4</v>
      </c>
      <c r="N128" s="59">
        <v>0</v>
      </c>
      <c r="O128" s="58">
        <v>0</v>
      </c>
      <c r="P128" s="58">
        <v>0</v>
      </c>
      <c r="Q128" s="59">
        <v>0</v>
      </c>
      <c r="R128" s="57">
        <f t="shared" si="4"/>
        <v>175</v>
      </c>
      <c r="S128" s="57">
        <f t="shared" si="5"/>
        <v>175</v>
      </c>
    </row>
    <row r="129" spans="1:19" ht="12.75">
      <c r="A129" s="1" t="s">
        <v>128</v>
      </c>
      <c r="B129" s="2">
        <v>3437872.18</v>
      </c>
      <c r="C129" s="3">
        <v>0</v>
      </c>
      <c r="D129" s="3">
        <v>0</v>
      </c>
      <c r="E129" s="3">
        <v>0</v>
      </c>
      <c r="F129" s="3">
        <v>3012</v>
      </c>
      <c r="G129" s="3">
        <v>0</v>
      </c>
      <c r="H129" s="3">
        <f t="shared" si="3"/>
        <v>3440884.18</v>
      </c>
      <c r="K129" s="59">
        <v>331.5</v>
      </c>
      <c r="L129" s="57">
        <v>326.5</v>
      </c>
      <c r="M129" s="58">
        <v>5</v>
      </c>
      <c r="N129" s="59">
        <v>0</v>
      </c>
      <c r="O129" s="58">
        <v>0</v>
      </c>
      <c r="P129" s="58">
        <v>0</v>
      </c>
      <c r="Q129" s="59">
        <v>0</v>
      </c>
      <c r="R129" s="57">
        <f t="shared" si="4"/>
        <v>331.5</v>
      </c>
      <c r="S129" s="57">
        <f t="shared" si="5"/>
        <v>331.5</v>
      </c>
    </row>
    <row r="130" spans="1:19" ht="12.75">
      <c r="A130" s="1" t="s">
        <v>129</v>
      </c>
      <c r="B130" s="2">
        <v>8696433.2</v>
      </c>
      <c r="C130" s="3">
        <v>25000</v>
      </c>
      <c r="D130" s="3">
        <v>0</v>
      </c>
      <c r="E130" s="3">
        <v>0</v>
      </c>
      <c r="F130" s="3">
        <v>7889</v>
      </c>
      <c r="G130" s="3">
        <v>0</v>
      </c>
      <c r="H130" s="3">
        <f t="shared" si="3"/>
        <v>8729322.2</v>
      </c>
      <c r="K130" s="59">
        <v>990.5</v>
      </c>
      <c r="L130" s="57">
        <v>979</v>
      </c>
      <c r="M130" s="58">
        <v>11.5</v>
      </c>
      <c r="N130" s="59">
        <v>0</v>
      </c>
      <c r="O130" s="58">
        <v>0</v>
      </c>
      <c r="P130" s="58">
        <v>0</v>
      </c>
      <c r="Q130" s="59">
        <v>0</v>
      </c>
      <c r="R130" s="57">
        <f t="shared" si="4"/>
        <v>990.5</v>
      </c>
      <c r="S130" s="57">
        <f t="shared" si="5"/>
        <v>990.5</v>
      </c>
    </row>
    <row r="131" spans="1:19" ht="12.75">
      <c r="A131" s="1" t="s">
        <v>130</v>
      </c>
      <c r="B131" s="2">
        <v>6247783.18</v>
      </c>
      <c r="C131" s="3">
        <v>123146.26000000001</v>
      </c>
      <c r="D131" s="3">
        <v>0</v>
      </c>
      <c r="E131" s="3">
        <v>0</v>
      </c>
      <c r="F131" s="3">
        <v>0</v>
      </c>
      <c r="G131" s="3">
        <v>0</v>
      </c>
      <c r="H131" s="3">
        <f t="shared" si="3"/>
        <v>6370929.4399999995</v>
      </c>
      <c r="K131" s="59">
        <v>497.5</v>
      </c>
      <c r="L131" s="57">
        <v>478</v>
      </c>
      <c r="M131" s="58">
        <v>19.5</v>
      </c>
      <c r="N131" s="59">
        <v>0</v>
      </c>
      <c r="O131" s="58">
        <v>0</v>
      </c>
      <c r="P131" s="58">
        <v>0</v>
      </c>
      <c r="Q131" s="59">
        <v>0</v>
      </c>
      <c r="R131" s="57">
        <f t="shared" si="4"/>
        <v>497.5</v>
      </c>
      <c r="S131" s="57">
        <f t="shared" si="5"/>
        <v>497.5</v>
      </c>
    </row>
    <row r="132" spans="1:19" ht="12.75">
      <c r="A132" s="1" t="s">
        <v>131</v>
      </c>
      <c r="B132" s="2">
        <v>4684612.12</v>
      </c>
      <c r="C132" s="3">
        <v>10000</v>
      </c>
      <c r="D132" s="3">
        <v>0</v>
      </c>
      <c r="E132" s="3">
        <v>2124.35</v>
      </c>
      <c r="F132" s="3">
        <v>3983</v>
      </c>
      <c r="G132" s="3">
        <v>0</v>
      </c>
      <c r="H132" s="3">
        <f aca="true" t="shared" si="6" ref="H132:H195">B132+C132+D132-E132+F132+G132</f>
        <v>4696470.7700000005</v>
      </c>
      <c r="K132" s="59">
        <v>588.5</v>
      </c>
      <c r="L132" s="57">
        <v>576</v>
      </c>
      <c r="M132" s="58">
        <v>12.5</v>
      </c>
      <c r="N132" s="59">
        <v>0</v>
      </c>
      <c r="O132" s="58">
        <v>0</v>
      </c>
      <c r="P132" s="58">
        <v>0</v>
      </c>
      <c r="Q132" s="59">
        <v>0</v>
      </c>
      <c r="R132" s="57">
        <f aca="true" t="shared" si="7" ref="R132:R181">SUM(L132:Q132)</f>
        <v>588.5</v>
      </c>
      <c r="S132" s="57">
        <f aca="true" t="shared" si="8" ref="S132:S180">SUM(L132:N132)</f>
        <v>588.5</v>
      </c>
    </row>
    <row r="133" spans="1:19" ht="12.75">
      <c r="A133" s="1" t="s">
        <v>132</v>
      </c>
      <c r="B133" s="2">
        <v>2633748.96</v>
      </c>
      <c r="C133" s="3">
        <v>22000</v>
      </c>
      <c r="D133" s="3">
        <v>0</v>
      </c>
      <c r="E133" s="3">
        <v>0</v>
      </c>
      <c r="F133" s="3">
        <v>2398</v>
      </c>
      <c r="G133" s="3">
        <v>0</v>
      </c>
      <c r="H133" s="3">
        <f t="shared" si="6"/>
        <v>2658146.96</v>
      </c>
      <c r="K133" s="59">
        <v>287</v>
      </c>
      <c r="L133" s="57">
        <v>279.5</v>
      </c>
      <c r="M133" s="58">
        <v>7.5</v>
      </c>
      <c r="N133" s="59">
        <v>0</v>
      </c>
      <c r="O133" s="58">
        <v>0</v>
      </c>
      <c r="P133" s="58">
        <v>0</v>
      </c>
      <c r="Q133" s="59">
        <v>0</v>
      </c>
      <c r="R133" s="57">
        <f t="shared" si="7"/>
        <v>287</v>
      </c>
      <c r="S133" s="57">
        <f t="shared" si="8"/>
        <v>287</v>
      </c>
    </row>
    <row r="134" spans="1:19" ht="12.75">
      <c r="A134" s="1" t="s">
        <v>133</v>
      </c>
      <c r="B134" s="2">
        <v>19974982.51</v>
      </c>
      <c r="C134" s="3">
        <v>313202</v>
      </c>
      <c r="D134" s="3">
        <v>0</v>
      </c>
      <c r="E134" s="3">
        <v>0</v>
      </c>
      <c r="F134" s="3">
        <v>0</v>
      </c>
      <c r="G134" s="3">
        <v>0</v>
      </c>
      <c r="H134" s="3">
        <f t="shared" si="6"/>
        <v>20288184.51</v>
      </c>
      <c r="K134" s="59">
        <v>1634</v>
      </c>
      <c r="L134" s="57">
        <v>1616.5</v>
      </c>
      <c r="M134" s="58">
        <v>17.5</v>
      </c>
      <c r="N134" s="59">
        <v>0</v>
      </c>
      <c r="O134" s="58">
        <v>0</v>
      </c>
      <c r="P134" s="58">
        <v>0</v>
      </c>
      <c r="Q134" s="59">
        <v>0</v>
      </c>
      <c r="R134" s="57">
        <f t="shared" si="7"/>
        <v>1634</v>
      </c>
      <c r="S134" s="57">
        <f t="shared" si="8"/>
        <v>1634</v>
      </c>
    </row>
    <row r="135" spans="1:19" ht="12.75">
      <c r="A135" s="1" t="s">
        <v>134</v>
      </c>
      <c r="B135" s="2">
        <v>2291642.92</v>
      </c>
      <c r="C135" s="3">
        <v>116600</v>
      </c>
      <c r="D135" s="3">
        <v>0</v>
      </c>
      <c r="E135" s="3">
        <v>0</v>
      </c>
      <c r="F135" s="3">
        <v>0</v>
      </c>
      <c r="G135" s="3">
        <v>0</v>
      </c>
      <c r="H135" s="3">
        <f t="shared" si="6"/>
        <v>2408242.92</v>
      </c>
      <c r="K135" s="59">
        <v>223.5</v>
      </c>
      <c r="L135" s="57">
        <v>223.5</v>
      </c>
      <c r="M135" s="58">
        <v>0</v>
      </c>
      <c r="N135" s="59">
        <v>0</v>
      </c>
      <c r="O135" s="58">
        <v>0</v>
      </c>
      <c r="P135" s="58">
        <v>0</v>
      </c>
      <c r="Q135" s="59">
        <v>0</v>
      </c>
      <c r="R135" s="57">
        <f t="shared" si="7"/>
        <v>223.5</v>
      </c>
      <c r="S135" s="57">
        <f t="shared" si="8"/>
        <v>223.5</v>
      </c>
    </row>
    <row r="136" spans="1:19" ht="12.75">
      <c r="A136" s="1" t="s">
        <v>135</v>
      </c>
      <c r="B136" s="2">
        <v>10090415.41</v>
      </c>
      <c r="C136" s="3">
        <v>23000</v>
      </c>
      <c r="D136" s="3">
        <v>167.5</v>
      </c>
      <c r="E136" s="3">
        <v>12955</v>
      </c>
      <c r="F136" s="3">
        <v>10275</v>
      </c>
      <c r="G136" s="3">
        <v>0</v>
      </c>
      <c r="H136" s="3">
        <f t="shared" si="6"/>
        <v>10110902.91</v>
      </c>
      <c r="K136" s="59">
        <v>1539.5</v>
      </c>
      <c r="L136" s="57">
        <v>1488.5</v>
      </c>
      <c r="M136" s="58">
        <v>51</v>
      </c>
      <c r="N136" s="59">
        <v>0</v>
      </c>
      <c r="O136" s="58">
        <v>0</v>
      </c>
      <c r="P136" s="58">
        <v>0</v>
      </c>
      <c r="Q136" s="59">
        <v>0</v>
      </c>
      <c r="R136" s="57">
        <f t="shared" si="7"/>
        <v>1539.5</v>
      </c>
      <c r="S136" s="57">
        <f t="shared" si="8"/>
        <v>1539.5</v>
      </c>
    </row>
    <row r="137" spans="1:19" ht="12.75">
      <c r="A137" s="1" t="s">
        <v>136</v>
      </c>
      <c r="B137" s="2">
        <v>2297726.08</v>
      </c>
      <c r="C137" s="3">
        <v>0</v>
      </c>
      <c r="D137" s="3">
        <v>0</v>
      </c>
      <c r="E137" s="3">
        <v>0</v>
      </c>
      <c r="F137" s="3">
        <v>2317</v>
      </c>
      <c r="G137" s="3">
        <v>0</v>
      </c>
      <c r="H137" s="3">
        <f t="shared" si="6"/>
        <v>2300043.08</v>
      </c>
      <c r="K137" s="59">
        <v>271</v>
      </c>
      <c r="L137" s="57">
        <v>261.5</v>
      </c>
      <c r="M137" s="58">
        <v>9.5</v>
      </c>
      <c r="N137" s="59">
        <v>0</v>
      </c>
      <c r="O137" s="58">
        <v>0</v>
      </c>
      <c r="P137" s="58">
        <v>0</v>
      </c>
      <c r="Q137" s="59">
        <v>0</v>
      </c>
      <c r="R137" s="57">
        <f t="shared" si="7"/>
        <v>271</v>
      </c>
      <c r="S137" s="57">
        <f t="shared" si="8"/>
        <v>271</v>
      </c>
    </row>
    <row r="138" spans="1:19" ht="12.75">
      <c r="A138" s="1" t="s">
        <v>137</v>
      </c>
      <c r="B138" s="2">
        <v>1979966.52</v>
      </c>
      <c r="C138" s="3">
        <v>51000</v>
      </c>
      <c r="D138" s="3">
        <v>0</v>
      </c>
      <c r="E138" s="3">
        <v>0</v>
      </c>
      <c r="F138" s="3">
        <v>2204</v>
      </c>
      <c r="G138" s="3">
        <v>0</v>
      </c>
      <c r="H138" s="3">
        <f t="shared" si="6"/>
        <v>2033170.52</v>
      </c>
      <c r="K138" s="59">
        <v>212.5</v>
      </c>
      <c r="L138" s="57">
        <v>207</v>
      </c>
      <c r="M138" s="58">
        <v>5.5</v>
      </c>
      <c r="N138" s="59">
        <v>0</v>
      </c>
      <c r="O138" s="58">
        <v>0</v>
      </c>
      <c r="P138" s="58">
        <v>0</v>
      </c>
      <c r="Q138" s="59">
        <v>0</v>
      </c>
      <c r="R138" s="57">
        <f t="shared" si="7"/>
        <v>212.5</v>
      </c>
      <c r="S138" s="57">
        <f t="shared" si="8"/>
        <v>212.5</v>
      </c>
    </row>
    <row r="139" spans="1:19" ht="12.75">
      <c r="A139" s="1" t="s">
        <v>138</v>
      </c>
      <c r="B139" s="2">
        <v>118049277.96</v>
      </c>
      <c r="C139" s="3">
        <v>0</v>
      </c>
      <c r="D139" s="3">
        <v>0</v>
      </c>
      <c r="E139" s="3">
        <v>254909.59</v>
      </c>
      <c r="F139" s="3">
        <v>109937</v>
      </c>
      <c r="G139" s="3">
        <v>0</v>
      </c>
      <c r="H139" s="3">
        <f t="shared" si="6"/>
        <v>117904305.36999999</v>
      </c>
      <c r="K139" s="59">
        <v>16760.5</v>
      </c>
      <c r="L139" s="57">
        <v>16191</v>
      </c>
      <c r="M139" s="58">
        <v>569.5</v>
      </c>
      <c r="N139" s="59">
        <v>0</v>
      </c>
      <c r="O139" s="58">
        <v>0</v>
      </c>
      <c r="P139" s="58">
        <v>155</v>
      </c>
      <c r="Q139" s="59">
        <v>0</v>
      </c>
      <c r="R139" s="57">
        <f t="shared" si="7"/>
        <v>16915.5</v>
      </c>
      <c r="S139" s="57">
        <f t="shared" si="8"/>
        <v>16760.5</v>
      </c>
    </row>
    <row r="140" spans="1:19" ht="12.75">
      <c r="A140" s="1" t="s">
        <v>139</v>
      </c>
      <c r="B140" s="2">
        <v>55731143.45</v>
      </c>
      <c r="C140" s="3">
        <v>751000</v>
      </c>
      <c r="D140" s="3">
        <v>0</v>
      </c>
      <c r="E140" s="3">
        <v>0</v>
      </c>
      <c r="F140" s="3">
        <v>0</v>
      </c>
      <c r="G140" s="3">
        <v>0</v>
      </c>
      <c r="H140" s="3">
        <f t="shared" si="6"/>
        <v>56482143.45</v>
      </c>
      <c r="K140" s="59">
        <v>8534.5</v>
      </c>
      <c r="L140" s="57">
        <v>8443</v>
      </c>
      <c r="M140" s="58">
        <v>91.5</v>
      </c>
      <c r="N140" s="59">
        <v>0</v>
      </c>
      <c r="O140" s="58">
        <v>0</v>
      </c>
      <c r="P140" s="58">
        <v>0</v>
      </c>
      <c r="Q140" s="59">
        <v>0</v>
      </c>
      <c r="R140" s="57">
        <f t="shared" si="7"/>
        <v>8534.5</v>
      </c>
      <c r="S140" s="57">
        <f t="shared" si="8"/>
        <v>8534.5</v>
      </c>
    </row>
    <row r="141" spans="1:19" ht="12.75">
      <c r="A141" s="1" t="s">
        <v>140</v>
      </c>
      <c r="B141" s="2">
        <v>5496232.78</v>
      </c>
      <c r="C141" s="3">
        <v>37803.520000000004</v>
      </c>
      <c r="D141" s="3">
        <v>0</v>
      </c>
      <c r="E141" s="3">
        <v>0</v>
      </c>
      <c r="F141" s="3">
        <v>0</v>
      </c>
      <c r="G141" s="3">
        <v>0</v>
      </c>
      <c r="H141" s="3">
        <f t="shared" si="6"/>
        <v>5534036.3</v>
      </c>
      <c r="K141" s="59">
        <v>642.5</v>
      </c>
      <c r="L141" s="57">
        <v>628</v>
      </c>
      <c r="M141" s="58">
        <v>14.5</v>
      </c>
      <c r="N141" s="59">
        <v>0</v>
      </c>
      <c r="O141" s="58">
        <v>0</v>
      </c>
      <c r="P141" s="58">
        <v>0</v>
      </c>
      <c r="Q141" s="59">
        <v>0</v>
      </c>
      <c r="R141" s="57">
        <f t="shared" si="7"/>
        <v>642.5</v>
      </c>
      <c r="S141" s="57">
        <f t="shared" si="8"/>
        <v>642.5</v>
      </c>
    </row>
    <row r="142" spans="1:19" ht="12.75">
      <c r="A142" s="1" t="s">
        <v>141</v>
      </c>
      <c r="B142" s="2">
        <v>4630221.03</v>
      </c>
      <c r="C142" s="3">
        <v>45000</v>
      </c>
      <c r="D142" s="3">
        <v>0</v>
      </c>
      <c r="E142" s="3">
        <v>0</v>
      </c>
      <c r="F142" s="3">
        <v>0</v>
      </c>
      <c r="G142" s="3">
        <v>0</v>
      </c>
      <c r="H142" s="3">
        <f t="shared" si="6"/>
        <v>4675221.03</v>
      </c>
      <c r="K142" s="59">
        <v>451</v>
      </c>
      <c r="L142" s="57">
        <v>441</v>
      </c>
      <c r="M142" s="58">
        <v>10</v>
      </c>
      <c r="N142" s="59">
        <v>0</v>
      </c>
      <c r="O142" s="58">
        <v>0</v>
      </c>
      <c r="P142" s="58">
        <v>0</v>
      </c>
      <c r="Q142" s="59">
        <v>0</v>
      </c>
      <c r="R142" s="57">
        <f t="shared" si="7"/>
        <v>451</v>
      </c>
      <c r="S142" s="57">
        <f t="shared" si="8"/>
        <v>451</v>
      </c>
    </row>
    <row r="143" spans="1:19" ht="12.75">
      <c r="A143" s="1" t="s">
        <v>142</v>
      </c>
      <c r="B143" s="2">
        <v>4097134.98</v>
      </c>
      <c r="C143" s="3">
        <v>67800</v>
      </c>
      <c r="D143" s="3">
        <v>90.72</v>
      </c>
      <c r="E143" s="3">
        <v>10176.57</v>
      </c>
      <c r="F143" s="3">
        <v>4076</v>
      </c>
      <c r="G143" s="3">
        <v>0</v>
      </c>
      <c r="H143" s="3">
        <f t="shared" si="6"/>
        <v>4158925.1300000004</v>
      </c>
      <c r="K143" s="59">
        <v>525.5</v>
      </c>
      <c r="L143" s="57">
        <v>505</v>
      </c>
      <c r="M143" s="58">
        <v>20.5</v>
      </c>
      <c r="N143" s="59">
        <v>0</v>
      </c>
      <c r="O143" s="58">
        <v>0</v>
      </c>
      <c r="P143" s="58">
        <v>0</v>
      </c>
      <c r="Q143" s="59">
        <v>0</v>
      </c>
      <c r="R143" s="57">
        <f t="shared" si="7"/>
        <v>525.5</v>
      </c>
      <c r="S143" s="57">
        <f t="shared" si="8"/>
        <v>525.5</v>
      </c>
    </row>
    <row r="144" spans="1:19" ht="12.75">
      <c r="A144" s="1" t="s">
        <v>143</v>
      </c>
      <c r="B144" s="2">
        <v>7819510.01</v>
      </c>
      <c r="C144" s="3">
        <v>97100</v>
      </c>
      <c r="D144" s="3">
        <v>0</v>
      </c>
      <c r="E144" s="3">
        <v>7000</v>
      </c>
      <c r="F144" s="3">
        <v>7440</v>
      </c>
      <c r="G144" s="3">
        <v>0</v>
      </c>
      <c r="H144" s="3">
        <f t="shared" si="6"/>
        <v>7917050.01</v>
      </c>
      <c r="K144" s="59">
        <v>1139.5</v>
      </c>
      <c r="L144" s="57">
        <v>1008</v>
      </c>
      <c r="M144" s="58">
        <v>21.5</v>
      </c>
      <c r="N144" s="59">
        <v>110</v>
      </c>
      <c r="O144" s="58">
        <v>0</v>
      </c>
      <c r="P144" s="58">
        <v>0</v>
      </c>
      <c r="Q144" s="59">
        <v>0</v>
      </c>
      <c r="R144" s="57">
        <f t="shared" si="7"/>
        <v>1139.5</v>
      </c>
      <c r="S144" s="57">
        <f t="shared" si="8"/>
        <v>1139.5</v>
      </c>
    </row>
    <row r="145" spans="1:19" ht="12.75">
      <c r="A145" s="1" t="s">
        <v>144</v>
      </c>
      <c r="B145" s="2">
        <v>3435828.8</v>
      </c>
      <c r="C145" s="3">
        <v>51343</v>
      </c>
      <c r="D145" s="3">
        <v>0</v>
      </c>
      <c r="E145" s="3">
        <v>0</v>
      </c>
      <c r="F145" s="3">
        <v>3313</v>
      </c>
      <c r="G145" s="3">
        <v>0</v>
      </c>
      <c r="H145" s="3">
        <f t="shared" si="6"/>
        <v>3490484.8</v>
      </c>
      <c r="K145" s="59">
        <v>452</v>
      </c>
      <c r="L145" s="57">
        <v>439.5</v>
      </c>
      <c r="M145" s="58">
        <v>12.5</v>
      </c>
      <c r="N145" s="59">
        <v>0</v>
      </c>
      <c r="O145" s="58">
        <v>0</v>
      </c>
      <c r="P145" s="58">
        <v>0</v>
      </c>
      <c r="Q145" s="59">
        <v>0</v>
      </c>
      <c r="R145" s="57">
        <f t="shared" si="7"/>
        <v>452</v>
      </c>
      <c r="S145" s="57">
        <f t="shared" si="8"/>
        <v>452</v>
      </c>
    </row>
    <row r="146" spans="1:19" ht="12.75">
      <c r="A146" s="1" t="s">
        <v>145</v>
      </c>
      <c r="B146" s="2">
        <v>4641486.92</v>
      </c>
      <c r="C146" s="3">
        <v>65000</v>
      </c>
      <c r="D146" s="3">
        <v>0</v>
      </c>
      <c r="E146" s="3">
        <v>0</v>
      </c>
      <c r="F146" s="3">
        <v>3297</v>
      </c>
      <c r="G146" s="3">
        <v>0</v>
      </c>
      <c r="H146" s="3">
        <f t="shared" si="6"/>
        <v>4709783.92</v>
      </c>
      <c r="K146" s="59">
        <v>341</v>
      </c>
      <c r="L146" s="57">
        <v>334</v>
      </c>
      <c r="M146" s="58">
        <v>7</v>
      </c>
      <c r="N146" s="59">
        <v>0</v>
      </c>
      <c r="O146" s="58">
        <v>0</v>
      </c>
      <c r="P146" s="58">
        <v>0</v>
      </c>
      <c r="Q146" s="59">
        <v>0</v>
      </c>
      <c r="R146" s="57">
        <f t="shared" si="7"/>
        <v>341</v>
      </c>
      <c r="S146" s="57">
        <f t="shared" si="8"/>
        <v>341</v>
      </c>
    </row>
    <row r="147" spans="1:19" ht="12.75">
      <c r="A147" s="1" t="s">
        <v>146</v>
      </c>
      <c r="B147" s="2">
        <v>19680332.62</v>
      </c>
      <c r="C147" s="3">
        <v>4571.74</v>
      </c>
      <c r="D147" s="3">
        <v>0</v>
      </c>
      <c r="E147" s="3">
        <v>0</v>
      </c>
      <c r="F147" s="3">
        <v>14221</v>
      </c>
      <c r="G147" s="3">
        <v>0</v>
      </c>
      <c r="H147" s="3">
        <f t="shared" si="6"/>
        <v>19699125.36</v>
      </c>
      <c r="K147" s="59">
        <v>2221.5</v>
      </c>
      <c r="L147" s="57">
        <v>2207.5</v>
      </c>
      <c r="M147" s="58">
        <v>14</v>
      </c>
      <c r="N147" s="59">
        <v>0</v>
      </c>
      <c r="O147" s="58">
        <v>0</v>
      </c>
      <c r="P147" s="58">
        <v>0</v>
      </c>
      <c r="Q147" s="59">
        <v>0</v>
      </c>
      <c r="R147" s="57">
        <f t="shared" si="7"/>
        <v>2221.5</v>
      </c>
      <c r="S147" s="57">
        <f t="shared" si="8"/>
        <v>2221.5</v>
      </c>
    </row>
    <row r="148" spans="1:19" ht="12.75">
      <c r="A148" s="1" t="s">
        <v>147</v>
      </c>
      <c r="B148" s="2">
        <v>4427088.56</v>
      </c>
      <c r="C148" s="3">
        <v>45632.68</v>
      </c>
      <c r="D148" s="3">
        <v>0</v>
      </c>
      <c r="E148" s="3">
        <v>0</v>
      </c>
      <c r="F148" s="3">
        <v>0</v>
      </c>
      <c r="G148" s="3">
        <v>0</v>
      </c>
      <c r="H148" s="3">
        <f t="shared" si="6"/>
        <v>4472721.239999999</v>
      </c>
      <c r="K148" s="59">
        <v>355.5</v>
      </c>
      <c r="L148" s="57">
        <v>346.5</v>
      </c>
      <c r="M148" s="58">
        <v>9</v>
      </c>
      <c r="N148" s="59">
        <v>0</v>
      </c>
      <c r="O148" s="58">
        <v>0</v>
      </c>
      <c r="P148" s="58">
        <v>0</v>
      </c>
      <c r="Q148" s="59">
        <v>0</v>
      </c>
      <c r="R148" s="57">
        <f t="shared" si="7"/>
        <v>355.5</v>
      </c>
      <c r="S148" s="57">
        <f t="shared" si="8"/>
        <v>355.5</v>
      </c>
    </row>
    <row r="149" spans="1:19" ht="12.75">
      <c r="A149" s="1" t="s">
        <v>148</v>
      </c>
      <c r="B149" s="2">
        <v>1620303.24</v>
      </c>
      <c r="C149" s="3">
        <v>50000</v>
      </c>
      <c r="D149" s="3">
        <v>0</v>
      </c>
      <c r="E149" s="3">
        <v>0</v>
      </c>
      <c r="F149" s="3">
        <v>1419</v>
      </c>
      <c r="G149" s="3">
        <v>0</v>
      </c>
      <c r="H149" s="3">
        <f t="shared" si="6"/>
        <v>1671722.24</v>
      </c>
      <c r="K149" s="59">
        <v>108.5</v>
      </c>
      <c r="L149" s="57">
        <v>103</v>
      </c>
      <c r="M149" s="58">
        <v>5.5</v>
      </c>
      <c r="N149" s="59">
        <v>0</v>
      </c>
      <c r="O149" s="58">
        <v>0</v>
      </c>
      <c r="P149" s="58">
        <v>0</v>
      </c>
      <c r="Q149" s="59">
        <v>0</v>
      </c>
      <c r="R149" s="57">
        <f t="shared" si="7"/>
        <v>108.5</v>
      </c>
      <c r="S149" s="57">
        <f t="shared" si="8"/>
        <v>108.5</v>
      </c>
    </row>
    <row r="150" spans="1:19" ht="12.75">
      <c r="A150" s="1" t="s">
        <v>149</v>
      </c>
      <c r="B150" s="2">
        <v>2712306.65</v>
      </c>
      <c r="C150" s="3">
        <v>47508.31</v>
      </c>
      <c r="D150" s="3">
        <v>0</v>
      </c>
      <c r="E150" s="3">
        <v>0</v>
      </c>
      <c r="F150" s="3">
        <v>2277</v>
      </c>
      <c r="G150" s="3">
        <v>0</v>
      </c>
      <c r="H150" s="3">
        <f t="shared" si="6"/>
        <v>2762091.96</v>
      </c>
      <c r="K150" s="59">
        <v>192.5</v>
      </c>
      <c r="L150" s="57">
        <v>186</v>
      </c>
      <c r="M150" s="58">
        <v>6.5</v>
      </c>
      <c r="N150" s="59">
        <v>0</v>
      </c>
      <c r="O150" s="58">
        <v>0</v>
      </c>
      <c r="P150" s="58">
        <v>0</v>
      </c>
      <c r="Q150" s="59">
        <v>0</v>
      </c>
      <c r="R150" s="57">
        <f t="shared" si="7"/>
        <v>192.5</v>
      </c>
      <c r="S150" s="57">
        <f t="shared" si="8"/>
        <v>192.5</v>
      </c>
    </row>
    <row r="151" spans="1:19" ht="12.75">
      <c r="A151" s="1" t="s">
        <v>150</v>
      </c>
      <c r="B151" s="2">
        <v>5310799.6</v>
      </c>
      <c r="C151" s="3">
        <v>31040.9</v>
      </c>
      <c r="D151" s="3">
        <v>0</v>
      </c>
      <c r="E151" s="3">
        <v>0</v>
      </c>
      <c r="F151" s="3">
        <v>4161</v>
      </c>
      <c r="G151" s="3">
        <v>0</v>
      </c>
      <c r="H151" s="3">
        <f t="shared" si="6"/>
        <v>5346001.5</v>
      </c>
      <c r="K151" s="59">
        <v>575.5</v>
      </c>
      <c r="L151" s="57">
        <v>562</v>
      </c>
      <c r="M151" s="58">
        <v>13.5</v>
      </c>
      <c r="N151" s="59">
        <v>0</v>
      </c>
      <c r="O151" s="58">
        <v>0</v>
      </c>
      <c r="P151" s="58">
        <v>0</v>
      </c>
      <c r="Q151" s="59">
        <v>0</v>
      </c>
      <c r="R151" s="57">
        <f t="shared" si="7"/>
        <v>575.5</v>
      </c>
      <c r="S151" s="57">
        <f t="shared" si="8"/>
        <v>575.5</v>
      </c>
    </row>
    <row r="152" spans="1:19" ht="12.75">
      <c r="A152" s="1" t="s">
        <v>151</v>
      </c>
      <c r="B152" s="2">
        <v>1033740.13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f t="shared" si="6"/>
        <v>1033740.13</v>
      </c>
      <c r="K152" s="59">
        <v>67</v>
      </c>
      <c r="L152" s="57">
        <v>63.5</v>
      </c>
      <c r="M152" s="58">
        <v>3.5</v>
      </c>
      <c r="N152" s="59">
        <v>0</v>
      </c>
      <c r="O152" s="58">
        <v>0</v>
      </c>
      <c r="P152" s="58">
        <v>0</v>
      </c>
      <c r="Q152" s="59">
        <v>0</v>
      </c>
      <c r="R152" s="57">
        <f t="shared" si="7"/>
        <v>67</v>
      </c>
      <c r="S152" s="57">
        <f t="shared" si="8"/>
        <v>67</v>
      </c>
    </row>
    <row r="153" spans="1:19" ht="12.75">
      <c r="A153" s="1" t="s">
        <v>152</v>
      </c>
      <c r="B153" s="2">
        <v>7780558.0600000005</v>
      </c>
      <c r="C153" s="3">
        <v>15000</v>
      </c>
      <c r="D153" s="3">
        <v>0</v>
      </c>
      <c r="E153" s="3">
        <v>0</v>
      </c>
      <c r="F153" s="3">
        <v>6069</v>
      </c>
      <c r="G153" s="3">
        <v>0</v>
      </c>
      <c r="H153" s="3">
        <f t="shared" si="6"/>
        <v>7801627.0600000005</v>
      </c>
      <c r="K153" s="59">
        <v>716</v>
      </c>
      <c r="L153" s="57">
        <v>706.5</v>
      </c>
      <c r="M153" s="58">
        <v>9.5</v>
      </c>
      <c r="N153" s="59">
        <v>0</v>
      </c>
      <c r="O153" s="58">
        <v>0</v>
      </c>
      <c r="P153" s="58">
        <v>0</v>
      </c>
      <c r="Q153" s="59">
        <v>0</v>
      </c>
      <c r="R153" s="57">
        <f t="shared" si="7"/>
        <v>716</v>
      </c>
      <c r="S153" s="57">
        <f t="shared" si="8"/>
        <v>716</v>
      </c>
    </row>
    <row r="154" spans="1:19" ht="12.75">
      <c r="A154" s="1" t="s">
        <v>153</v>
      </c>
      <c r="B154" s="2">
        <v>2998941.58</v>
      </c>
      <c r="C154" s="3">
        <v>22500</v>
      </c>
      <c r="D154" s="3">
        <v>0</v>
      </c>
      <c r="E154" s="3">
        <v>0</v>
      </c>
      <c r="F154" s="3">
        <v>2531</v>
      </c>
      <c r="G154" s="3">
        <v>0</v>
      </c>
      <c r="H154" s="3">
        <f t="shared" si="6"/>
        <v>3023972.58</v>
      </c>
      <c r="K154" s="59">
        <v>247.5</v>
      </c>
      <c r="L154" s="57">
        <v>237.5</v>
      </c>
      <c r="M154" s="58">
        <v>10</v>
      </c>
      <c r="N154" s="59">
        <v>0</v>
      </c>
      <c r="O154" s="58">
        <v>0</v>
      </c>
      <c r="P154" s="58">
        <v>0</v>
      </c>
      <c r="Q154" s="59">
        <v>0</v>
      </c>
      <c r="R154" s="57">
        <f t="shared" si="7"/>
        <v>247.5</v>
      </c>
      <c r="S154" s="57">
        <f t="shared" si="8"/>
        <v>247.5</v>
      </c>
    </row>
    <row r="155" spans="1:19" ht="12.75">
      <c r="A155" s="1" t="s">
        <v>154</v>
      </c>
      <c r="B155" s="2">
        <v>5500603.01</v>
      </c>
      <c r="C155" s="3">
        <v>30000</v>
      </c>
      <c r="D155" s="3">
        <v>4764.96</v>
      </c>
      <c r="E155" s="3">
        <v>2339.31</v>
      </c>
      <c r="F155" s="3">
        <v>10959</v>
      </c>
      <c r="G155" s="3">
        <v>0</v>
      </c>
      <c r="H155" s="3">
        <f t="shared" si="6"/>
        <v>5543987.66</v>
      </c>
      <c r="K155" s="59">
        <v>856</v>
      </c>
      <c r="L155" s="57">
        <v>221.5</v>
      </c>
      <c r="M155" s="58">
        <v>7.5</v>
      </c>
      <c r="N155" s="59">
        <v>627</v>
      </c>
      <c r="O155" s="58">
        <v>0</v>
      </c>
      <c r="P155" s="58">
        <v>0</v>
      </c>
      <c r="Q155" s="59">
        <v>0</v>
      </c>
      <c r="R155" s="57">
        <f t="shared" si="7"/>
        <v>856</v>
      </c>
      <c r="S155" s="57">
        <f t="shared" si="8"/>
        <v>856</v>
      </c>
    </row>
    <row r="156" spans="1:19" ht="12.75">
      <c r="A156" s="1" t="s">
        <v>155</v>
      </c>
      <c r="B156" s="2">
        <v>1594797.29</v>
      </c>
      <c r="C156" s="3">
        <v>106740.68000000001</v>
      </c>
      <c r="D156" s="3">
        <v>0</v>
      </c>
      <c r="E156" s="3">
        <v>0</v>
      </c>
      <c r="F156" s="3">
        <v>1466</v>
      </c>
      <c r="G156" s="3">
        <v>0</v>
      </c>
      <c r="H156" s="3">
        <f t="shared" si="6"/>
        <v>1703003.97</v>
      </c>
      <c r="K156" s="59">
        <v>123.5</v>
      </c>
      <c r="L156" s="57">
        <v>118.5</v>
      </c>
      <c r="M156" s="58">
        <v>5</v>
      </c>
      <c r="N156" s="59">
        <v>0</v>
      </c>
      <c r="O156" s="58">
        <v>0</v>
      </c>
      <c r="P156" s="58">
        <v>0</v>
      </c>
      <c r="Q156" s="59">
        <v>0</v>
      </c>
      <c r="R156" s="57">
        <f t="shared" si="7"/>
        <v>123.5</v>
      </c>
      <c r="S156" s="57">
        <f t="shared" si="8"/>
        <v>123.5</v>
      </c>
    </row>
    <row r="157" spans="1:19" ht="12.75">
      <c r="A157" s="1" t="s">
        <v>156</v>
      </c>
      <c r="B157" s="2">
        <v>29654723</v>
      </c>
      <c r="C157" s="3">
        <v>39599.06</v>
      </c>
      <c r="D157" s="3">
        <v>0</v>
      </c>
      <c r="E157" s="3">
        <v>105099.58</v>
      </c>
      <c r="F157" s="3">
        <v>0</v>
      </c>
      <c r="G157" s="3">
        <v>0</v>
      </c>
      <c r="H157" s="3">
        <f t="shared" si="6"/>
        <v>29589222.48</v>
      </c>
      <c r="K157" s="59">
        <v>2916.5</v>
      </c>
      <c r="L157" s="57">
        <v>2869</v>
      </c>
      <c r="M157" s="58">
        <v>47.5</v>
      </c>
      <c r="N157" s="59">
        <v>0</v>
      </c>
      <c r="O157" s="58">
        <v>0</v>
      </c>
      <c r="P157" s="58">
        <v>0</v>
      </c>
      <c r="Q157" s="59">
        <v>0</v>
      </c>
      <c r="R157" s="57">
        <f t="shared" si="7"/>
        <v>2916.5</v>
      </c>
      <c r="S157" s="57">
        <f t="shared" si="8"/>
        <v>2916.5</v>
      </c>
    </row>
    <row r="158" spans="1:19" ht="12.75">
      <c r="A158" s="1" t="s">
        <v>157</v>
      </c>
      <c r="B158" s="2">
        <v>4216959.45</v>
      </c>
      <c r="C158" s="3">
        <v>65500</v>
      </c>
      <c r="D158" s="3">
        <v>0</v>
      </c>
      <c r="E158" s="3">
        <v>0</v>
      </c>
      <c r="F158" s="3">
        <v>3256</v>
      </c>
      <c r="G158" s="3">
        <v>0</v>
      </c>
      <c r="H158" s="3">
        <f t="shared" si="6"/>
        <v>4285715.45</v>
      </c>
      <c r="K158" s="59">
        <v>351</v>
      </c>
      <c r="L158" s="57">
        <v>340</v>
      </c>
      <c r="M158" s="58">
        <v>11</v>
      </c>
      <c r="N158" s="59">
        <v>0</v>
      </c>
      <c r="O158" s="58">
        <v>0</v>
      </c>
      <c r="P158" s="58">
        <v>0</v>
      </c>
      <c r="Q158" s="59">
        <v>0</v>
      </c>
      <c r="R158" s="57">
        <f t="shared" si="7"/>
        <v>351</v>
      </c>
      <c r="S158" s="57">
        <f t="shared" si="8"/>
        <v>351</v>
      </c>
    </row>
    <row r="159" spans="1:19" ht="12.75">
      <c r="A159" s="1" t="s">
        <v>158</v>
      </c>
      <c r="B159" s="2">
        <v>19045505.32</v>
      </c>
      <c r="C159" s="3">
        <v>0</v>
      </c>
      <c r="D159" s="3">
        <v>209.51</v>
      </c>
      <c r="E159" s="3">
        <v>0</v>
      </c>
      <c r="F159" s="3">
        <v>16979</v>
      </c>
      <c r="G159" s="3">
        <v>0</v>
      </c>
      <c r="H159" s="3">
        <f t="shared" si="6"/>
        <v>19062693.830000002</v>
      </c>
      <c r="K159" s="59">
        <v>2567.5</v>
      </c>
      <c r="L159" s="57">
        <v>2537.5</v>
      </c>
      <c r="M159" s="58">
        <v>30</v>
      </c>
      <c r="N159" s="59">
        <v>0</v>
      </c>
      <c r="O159" s="58">
        <v>0</v>
      </c>
      <c r="P159" s="58">
        <v>0</v>
      </c>
      <c r="Q159" s="59">
        <v>0</v>
      </c>
      <c r="R159" s="57">
        <f t="shared" si="7"/>
        <v>2567.5</v>
      </c>
      <c r="S159" s="57">
        <f t="shared" si="8"/>
        <v>2567.5</v>
      </c>
    </row>
    <row r="160" spans="1:19" ht="12.75">
      <c r="A160" s="1" t="s">
        <v>159</v>
      </c>
      <c r="B160" s="2">
        <v>3207866.19</v>
      </c>
      <c r="C160" s="3">
        <v>0</v>
      </c>
      <c r="D160" s="3">
        <v>0</v>
      </c>
      <c r="E160" s="3">
        <v>1772.68</v>
      </c>
      <c r="F160" s="3">
        <v>3019</v>
      </c>
      <c r="G160" s="3">
        <v>0</v>
      </c>
      <c r="H160" s="3">
        <f t="shared" si="6"/>
        <v>3209112.51</v>
      </c>
      <c r="K160" s="59">
        <v>339</v>
      </c>
      <c r="L160" s="57">
        <v>334.5</v>
      </c>
      <c r="M160" s="58">
        <v>4.5</v>
      </c>
      <c r="N160" s="59">
        <v>0</v>
      </c>
      <c r="O160" s="58">
        <v>0</v>
      </c>
      <c r="P160" s="58">
        <v>0</v>
      </c>
      <c r="Q160" s="59">
        <v>0</v>
      </c>
      <c r="R160" s="57">
        <f t="shared" si="7"/>
        <v>339</v>
      </c>
      <c r="S160" s="57">
        <f t="shared" si="8"/>
        <v>339</v>
      </c>
    </row>
    <row r="161" spans="1:19" ht="12.75">
      <c r="A161" s="1" t="s">
        <v>160</v>
      </c>
      <c r="B161" s="2">
        <v>1429762.55</v>
      </c>
      <c r="C161" s="3">
        <v>30000</v>
      </c>
      <c r="D161" s="3">
        <v>0</v>
      </c>
      <c r="E161" s="3">
        <v>0</v>
      </c>
      <c r="F161" s="3">
        <v>1252</v>
      </c>
      <c r="G161" s="3">
        <v>0</v>
      </c>
      <c r="H161" s="3">
        <f t="shared" si="6"/>
        <v>1461014.55</v>
      </c>
      <c r="K161" s="59">
        <v>96.5</v>
      </c>
      <c r="L161" s="57">
        <v>95</v>
      </c>
      <c r="M161" s="58">
        <v>1.5</v>
      </c>
      <c r="N161" s="59">
        <v>0</v>
      </c>
      <c r="O161" s="58">
        <v>0</v>
      </c>
      <c r="P161" s="58">
        <v>0</v>
      </c>
      <c r="Q161" s="59">
        <v>0</v>
      </c>
      <c r="R161" s="57">
        <f t="shared" si="7"/>
        <v>96.5</v>
      </c>
      <c r="S161" s="57">
        <f t="shared" si="8"/>
        <v>96.5</v>
      </c>
    </row>
    <row r="162" spans="1:19" ht="12.75">
      <c r="A162" s="1" t="s">
        <v>161</v>
      </c>
      <c r="B162" s="2">
        <v>2032652.86</v>
      </c>
      <c r="C162" s="3">
        <v>22000</v>
      </c>
      <c r="D162" s="3">
        <v>0</v>
      </c>
      <c r="E162" s="3">
        <v>0</v>
      </c>
      <c r="F162" s="3">
        <v>0</v>
      </c>
      <c r="G162" s="3">
        <v>200</v>
      </c>
      <c r="H162" s="3">
        <f t="shared" si="6"/>
        <v>2054852.86</v>
      </c>
      <c r="K162" s="59">
        <v>176.5</v>
      </c>
      <c r="L162" s="57">
        <v>169.5</v>
      </c>
      <c r="M162" s="58">
        <v>7</v>
      </c>
      <c r="N162" s="59">
        <v>0</v>
      </c>
      <c r="O162" s="58">
        <v>0</v>
      </c>
      <c r="P162" s="58">
        <v>0</v>
      </c>
      <c r="Q162" s="59">
        <v>0</v>
      </c>
      <c r="R162" s="57">
        <f t="shared" si="7"/>
        <v>176.5</v>
      </c>
      <c r="S162" s="57">
        <f t="shared" si="8"/>
        <v>176.5</v>
      </c>
    </row>
    <row r="163" spans="1:19" ht="12.75">
      <c r="A163" s="1" t="s">
        <v>162</v>
      </c>
      <c r="B163" s="2">
        <v>1453094.46</v>
      </c>
      <c r="C163" s="3">
        <v>20000</v>
      </c>
      <c r="D163" s="3">
        <v>0</v>
      </c>
      <c r="E163" s="3">
        <v>0</v>
      </c>
      <c r="F163" s="3">
        <v>1315</v>
      </c>
      <c r="G163" s="3">
        <v>0</v>
      </c>
      <c r="H163" s="3">
        <f t="shared" si="6"/>
        <v>1474409.46</v>
      </c>
      <c r="K163" s="59">
        <v>106</v>
      </c>
      <c r="L163" s="57">
        <v>106</v>
      </c>
      <c r="M163" s="58">
        <v>0</v>
      </c>
      <c r="N163" s="59">
        <v>0</v>
      </c>
      <c r="O163" s="58">
        <v>0</v>
      </c>
      <c r="P163" s="58">
        <v>0</v>
      </c>
      <c r="Q163" s="59">
        <v>0</v>
      </c>
      <c r="R163" s="57">
        <f t="shared" si="7"/>
        <v>106</v>
      </c>
      <c r="S163" s="57">
        <f t="shared" si="8"/>
        <v>106</v>
      </c>
    </row>
    <row r="164" spans="1:19" ht="12.75">
      <c r="A164" s="1" t="s">
        <v>163</v>
      </c>
      <c r="B164" s="2">
        <v>1404993.09</v>
      </c>
      <c r="C164" s="3">
        <v>42719</v>
      </c>
      <c r="D164" s="3">
        <v>0</v>
      </c>
      <c r="E164" s="3">
        <v>0</v>
      </c>
      <c r="F164" s="3">
        <v>0</v>
      </c>
      <c r="G164" s="3">
        <v>0</v>
      </c>
      <c r="H164" s="3">
        <f t="shared" si="6"/>
        <v>1447712.09</v>
      </c>
      <c r="K164" s="59">
        <v>87</v>
      </c>
      <c r="L164" s="57">
        <v>85</v>
      </c>
      <c r="M164" s="58">
        <v>2</v>
      </c>
      <c r="N164" s="59">
        <v>0</v>
      </c>
      <c r="O164" s="58">
        <v>0</v>
      </c>
      <c r="P164" s="58">
        <v>0</v>
      </c>
      <c r="Q164" s="59">
        <v>0</v>
      </c>
      <c r="R164" s="57">
        <f t="shared" si="7"/>
        <v>87</v>
      </c>
      <c r="S164" s="57">
        <f t="shared" si="8"/>
        <v>87</v>
      </c>
    </row>
    <row r="165" spans="1:19" ht="12.75">
      <c r="A165" s="1" t="s">
        <v>164</v>
      </c>
      <c r="B165" s="2">
        <v>13617486.55</v>
      </c>
      <c r="C165" s="3">
        <v>0</v>
      </c>
      <c r="D165" s="3">
        <v>0</v>
      </c>
      <c r="E165" s="3">
        <v>0</v>
      </c>
      <c r="F165" s="3">
        <v>12158.42</v>
      </c>
      <c r="G165" s="3">
        <v>0</v>
      </c>
      <c r="H165" s="3">
        <f t="shared" si="6"/>
        <v>13629644.97</v>
      </c>
      <c r="K165" s="59">
        <v>1752.5</v>
      </c>
      <c r="L165" s="57">
        <v>1714</v>
      </c>
      <c r="M165" s="58">
        <v>38.5</v>
      </c>
      <c r="N165" s="59">
        <v>0</v>
      </c>
      <c r="O165" s="58">
        <v>0</v>
      </c>
      <c r="P165" s="58">
        <v>0</v>
      </c>
      <c r="Q165" s="59">
        <v>0</v>
      </c>
      <c r="R165" s="57">
        <f t="shared" si="7"/>
        <v>1752.5</v>
      </c>
      <c r="S165" s="57">
        <f t="shared" si="8"/>
        <v>1752.5</v>
      </c>
    </row>
    <row r="166" spans="1:19" ht="12.75">
      <c r="A166" s="1" t="s">
        <v>165</v>
      </c>
      <c r="B166" s="2">
        <v>11464520.98</v>
      </c>
      <c r="C166" s="3">
        <v>15000</v>
      </c>
      <c r="D166" s="3">
        <v>0</v>
      </c>
      <c r="E166" s="3">
        <v>5868.55</v>
      </c>
      <c r="F166" s="3">
        <v>10949</v>
      </c>
      <c r="G166" s="3">
        <v>0</v>
      </c>
      <c r="H166" s="3">
        <f t="shared" si="6"/>
        <v>11484601.43</v>
      </c>
      <c r="K166" s="59">
        <v>1737.5</v>
      </c>
      <c r="L166" s="57">
        <v>1707.5</v>
      </c>
      <c r="M166" s="58">
        <v>30</v>
      </c>
      <c r="N166" s="59">
        <v>0</v>
      </c>
      <c r="O166" s="58">
        <v>0</v>
      </c>
      <c r="P166" s="58">
        <v>0</v>
      </c>
      <c r="Q166" s="59">
        <v>0</v>
      </c>
      <c r="R166" s="57">
        <f t="shared" si="7"/>
        <v>1737.5</v>
      </c>
      <c r="S166" s="57">
        <f t="shared" si="8"/>
        <v>1737.5</v>
      </c>
    </row>
    <row r="167" spans="1:19" ht="12.75">
      <c r="A167" s="1" t="s">
        <v>166</v>
      </c>
      <c r="B167" s="2">
        <v>16892386.8</v>
      </c>
      <c r="C167" s="3">
        <v>0</v>
      </c>
      <c r="D167" s="3">
        <v>0</v>
      </c>
      <c r="E167" s="3">
        <v>0</v>
      </c>
      <c r="F167" s="3">
        <v>13654</v>
      </c>
      <c r="G167" s="3">
        <v>0</v>
      </c>
      <c r="H167" s="3">
        <f t="shared" si="6"/>
        <v>16906040.8</v>
      </c>
      <c r="K167" s="59">
        <v>2122</v>
      </c>
      <c r="L167" s="57">
        <v>2082</v>
      </c>
      <c r="M167" s="58">
        <v>40</v>
      </c>
      <c r="N167" s="59">
        <v>0</v>
      </c>
      <c r="O167" s="58">
        <v>0</v>
      </c>
      <c r="P167" s="58">
        <v>0</v>
      </c>
      <c r="Q167" s="59">
        <v>0</v>
      </c>
      <c r="R167" s="57">
        <f t="shared" si="7"/>
        <v>2122</v>
      </c>
      <c r="S167" s="57">
        <f t="shared" si="8"/>
        <v>2122</v>
      </c>
    </row>
    <row r="168" spans="1:19" ht="12.75">
      <c r="A168" s="1" t="s">
        <v>167</v>
      </c>
      <c r="B168" s="2">
        <v>31200055.06</v>
      </c>
      <c r="C168" s="3">
        <v>0</v>
      </c>
      <c r="D168" s="3">
        <v>0</v>
      </c>
      <c r="E168" s="3">
        <v>7064</v>
      </c>
      <c r="F168" s="3">
        <v>25495.47</v>
      </c>
      <c r="G168" s="3">
        <v>0</v>
      </c>
      <c r="H168" s="3">
        <f t="shared" si="6"/>
        <v>31218486.529999997</v>
      </c>
      <c r="K168" s="59">
        <v>4285.5</v>
      </c>
      <c r="L168" s="57">
        <v>4262.5</v>
      </c>
      <c r="M168" s="58">
        <v>23</v>
      </c>
      <c r="N168" s="59">
        <v>0</v>
      </c>
      <c r="O168" s="58">
        <v>0</v>
      </c>
      <c r="P168" s="58">
        <v>0</v>
      </c>
      <c r="Q168" s="59">
        <v>0</v>
      </c>
      <c r="R168" s="57">
        <f t="shared" si="7"/>
        <v>4285.5</v>
      </c>
      <c r="S168" s="57">
        <f t="shared" si="8"/>
        <v>4285.5</v>
      </c>
    </row>
    <row r="169" spans="1:19" ht="12.75">
      <c r="A169" s="1" t="s">
        <v>168</v>
      </c>
      <c r="B169" s="2">
        <v>20401398.25</v>
      </c>
      <c r="C169" s="3">
        <v>0</v>
      </c>
      <c r="D169" s="3">
        <v>20019.3</v>
      </c>
      <c r="E169" s="3">
        <v>0</v>
      </c>
      <c r="F169" s="3">
        <v>18272</v>
      </c>
      <c r="G169" s="3">
        <v>0</v>
      </c>
      <c r="H169" s="3">
        <f t="shared" si="6"/>
        <v>20439689.55</v>
      </c>
      <c r="K169" s="59">
        <v>3053</v>
      </c>
      <c r="L169" s="57">
        <v>3009</v>
      </c>
      <c r="M169" s="58">
        <v>44</v>
      </c>
      <c r="N169" s="59">
        <v>0</v>
      </c>
      <c r="O169" s="58">
        <v>0</v>
      </c>
      <c r="P169" s="58">
        <v>0</v>
      </c>
      <c r="Q169" s="59">
        <v>0</v>
      </c>
      <c r="R169" s="57">
        <f t="shared" si="7"/>
        <v>3053</v>
      </c>
      <c r="S169" s="57">
        <f t="shared" si="8"/>
        <v>3053</v>
      </c>
    </row>
    <row r="170" spans="1:19" ht="12.75">
      <c r="A170" s="1" t="s">
        <v>169</v>
      </c>
      <c r="B170" s="2">
        <v>129678445.98</v>
      </c>
      <c r="C170" s="3">
        <v>0</v>
      </c>
      <c r="D170" s="3">
        <v>0</v>
      </c>
      <c r="E170" s="3">
        <v>863509.3</v>
      </c>
      <c r="F170" s="3">
        <v>118490</v>
      </c>
      <c r="G170" s="3">
        <v>0</v>
      </c>
      <c r="H170" s="3">
        <f t="shared" si="6"/>
        <v>128933426.68</v>
      </c>
      <c r="K170" s="59">
        <v>18733.5</v>
      </c>
      <c r="L170" s="57">
        <v>18493</v>
      </c>
      <c r="M170" s="58">
        <v>240.5</v>
      </c>
      <c r="N170" s="59">
        <v>0</v>
      </c>
      <c r="O170" s="58">
        <v>0</v>
      </c>
      <c r="P170" s="58">
        <v>0</v>
      </c>
      <c r="Q170" s="59">
        <v>0</v>
      </c>
      <c r="R170" s="57">
        <f t="shared" si="7"/>
        <v>18733.5</v>
      </c>
      <c r="S170" s="57">
        <f t="shared" si="8"/>
        <v>18733.5</v>
      </c>
    </row>
    <row r="171" spans="1:19" ht="12.75">
      <c r="A171" s="1" t="s">
        <v>170</v>
      </c>
      <c r="B171" s="2">
        <v>9478632.1</v>
      </c>
      <c r="C171" s="3">
        <v>0</v>
      </c>
      <c r="D171" s="3">
        <v>0</v>
      </c>
      <c r="E171" s="3">
        <v>7508.47</v>
      </c>
      <c r="F171" s="3">
        <v>7318</v>
      </c>
      <c r="G171" s="3">
        <v>0</v>
      </c>
      <c r="H171" s="3">
        <f t="shared" si="6"/>
        <v>9478441.629999999</v>
      </c>
      <c r="K171" s="59">
        <v>1077</v>
      </c>
      <c r="L171" s="57">
        <v>1054</v>
      </c>
      <c r="M171" s="58">
        <v>23</v>
      </c>
      <c r="N171" s="59">
        <v>0</v>
      </c>
      <c r="O171" s="58">
        <v>0</v>
      </c>
      <c r="P171" s="58">
        <v>0</v>
      </c>
      <c r="Q171" s="59">
        <v>0</v>
      </c>
      <c r="R171" s="57">
        <f t="shared" si="7"/>
        <v>1077</v>
      </c>
      <c r="S171" s="57">
        <f t="shared" si="8"/>
        <v>1077</v>
      </c>
    </row>
    <row r="172" spans="1:19" ht="12.75">
      <c r="A172" s="1" t="s">
        <v>171</v>
      </c>
      <c r="B172" s="2">
        <v>18636916.25</v>
      </c>
      <c r="C172" s="3">
        <v>10225.36</v>
      </c>
      <c r="D172" s="3">
        <v>0</v>
      </c>
      <c r="E172" s="3">
        <v>49940.020000000004</v>
      </c>
      <c r="F172" s="3">
        <v>14975</v>
      </c>
      <c r="G172" s="3">
        <v>0</v>
      </c>
      <c r="H172" s="3">
        <f t="shared" si="6"/>
        <v>18612176.59</v>
      </c>
      <c r="K172" s="59">
        <v>2265</v>
      </c>
      <c r="L172" s="57">
        <v>2192.5</v>
      </c>
      <c r="M172" s="58">
        <v>72.5</v>
      </c>
      <c r="N172" s="59">
        <v>0</v>
      </c>
      <c r="O172" s="58">
        <v>0</v>
      </c>
      <c r="P172" s="58">
        <v>0</v>
      </c>
      <c r="Q172" s="59">
        <v>0</v>
      </c>
      <c r="R172" s="57">
        <f t="shared" si="7"/>
        <v>2265</v>
      </c>
      <c r="S172" s="57">
        <f t="shared" si="8"/>
        <v>2265</v>
      </c>
    </row>
    <row r="173" spans="1:19" ht="12.75">
      <c r="A173" s="1" t="s">
        <v>172</v>
      </c>
      <c r="B173" s="2">
        <v>6284492.29</v>
      </c>
      <c r="C173" s="3">
        <v>20000</v>
      </c>
      <c r="D173" s="3">
        <v>0</v>
      </c>
      <c r="E173" s="3">
        <v>0</v>
      </c>
      <c r="F173" s="3">
        <v>5836</v>
      </c>
      <c r="G173" s="3">
        <v>0</v>
      </c>
      <c r="H173" s="3">
        <f t="shared" si="6"/>
        <v>6310328.29</v>
      </c>
      <c r="K173" s="59">
        <v>791.5</v>
      </c>
      <c r="L173" s="57">
        <v>775.5</v>
      </c>
      <c r="M173" s="58">
        <v>16</v>
      </c>
      <c r="N173" s="59">
        <v>0</v>
      </c>
      <c r="O173" s="58">
        <v>0</v>
      </c>
      <c r="P173" s="58">
        <v>0</v>
      </c>
      <c r="Q173" s="59">
        <v>0</v>
      </c>
      <c r="R173" s="57">
        <f t="shared" si="7"/>
        <v>791.5</v>
      </c>
      <c r="S173" s="57">
        <f t="shared" si="8"/>
        <v>791.5</v>
      </c>
    </row>
    <row r="174" spans="1:19" ht="12.75">
      <c r="A174" s="1" t="s">
        <v>173</v>
      </c>
      <c r="B174" s="2">
        <v>1896198.72</v>
      </c>
      <c r="C174" s="3">
        <v>23491.93</v>
      </c>
      <c r="D174" s="3">
        <v>0</v>
      </c>
      <c r="E174" s="3">
        <v>0</v>
      </c>
      <c r="F174" s="3">
        <v>51460</v>
      </c>
      <c r="G174" s="3">
        <v>19759</v>
      </c>
      <c r="H174" s="3">
        <f t="shared" si="6"/>
        <v>1990909.65</v>
      </c>
      <c r="K174" s="59">
        <v>146.5</v>
      </c>
      <c r="L174" s="57">
        <v>143</v>
      </c>
      <c r="M174" s="58">
        <v>3.5</v>
      </c>
      <c r="N174" s="59">
        <v>0</v>
      </c>
      <c r="O174" s="58">
        <v>0</v>
      </c>
      <c r="P174" s="58">
        <v>0</v>
      </c>
      <c r="Q174" s="59">
        <v>0</v>
      </c>
      <c r="R174" s="57">
        <f t="shared" si="7"/>
        <v>146.5</v>
      </c>
      <c r="S174" s="57">
        <f t="shared" si="8"/>
        <v>146.5</v>
      </c>
    </row>
    <row r="175" spans="1:19" ht="12.75">
      <c r="A175" s="1" t="s">
        <v>174</v>
      </c>
      <c r="B175" s="2">
        <v>1798564.6099999999</v>
      </c>
      <c r="C175" s="3">
        <v>55000</v>
      </c>
      <c r="D175" s="3">
        <v>0</v>
      </c>
      <c r="E175" s="3">
        <v>0</v>
      </c>
      <c r="F175" s="3">
        <v>56140</v>
      </c>
      <c r="G175" s="3">
        <v>900</v>
      </c>
      <c r="H175" s="3">
        <f t="shared" si="6"/>
        <v>1910604.6099999999</v>
      </c>
      <c r="K175" s="59">
        <v>159</v>
      </c>
      <c r="L175" s="57">
        <v>155</v>
      </c>
      <c r="M175" s="58">
        <v>4</v>
      </c>
      <c r="N175" s="59">
        <v>0</v>
      </c>
      <c r="O175" s="58">
        <v>0</v>
      </c>
      <c r="P175" s="58">
        <v>0</v>
      </c>
      <c r="Q175" s="59">
        <v>0</v>
      </c>
      <c r="R175" s="57">
        <f t="shared" si="7"/>
        <v>159</v>
      </c>
      <c r="S175" s="57">
        <f t="shared" si="8"/>
        <v>159</v>
      </c>
    </row>
    <row r="176" spans="1:19" ht="12.75">
      <c r="A176" s="1" t="s">
        <v>175</v>
      </c>
      <c r="B176" s="2">
        <v>1557454.03</v>
      </c>
      <c r="C176" s="3">
        <v>30000</v>
      </c>
      <c r="D176" s="3">
        <v>0</v>
      </c>
      <c r="E176" s="3">
        <v>109.45</v>
      </c>
      <c r="F176" s="3">
        <v>1054</v>
      </c>
      <c r="G176" s="3">
        <v>0</v>
      </c>
      <c r="H176" s="3">
        <f t="shared" si="6"/>
        <v>1588398.58</v>
      </c>
      <c r="K176" s="59">
        <v>83.5</v>
      </c>
      <c r="L176" s="57">
        <v>81.5</v>
      </c>
      <c r="M176" s="58">
        <v>2</v>
      </c>
      <c r="N176" s="59">
        <v>0</v>
      </c>
      <c r="O176" s="58">
        <v>0</v>
      </c>
      <c r="P176" s="58">
        <v>0</v>
      </c>
      <c r="Q176" s="59">
        <v>0</v>
      </c>
      <c r="R176" s="57">
        <f t="shared" si="7"/>
        <v>83.5</v>
      </c>
      <c r="S176" s="57">
        <f t="shared" si="8"/>
        <v>83.5</v>
      </c>
    </row>
    <row r="177" spans="1:19" ht="12.75">
      <c r="A177" s="1" t="s">
        <v>176</v>
      </c>
      <c r="B177" s="2">
        <v>6386641.44</v>
      </c>
      <c r="C177" s="3">
        <v>0</v>
      </c>
      <c r="D177" s="3">
        <v>0</v>
      </c>
      <c r="E177" s="3">
        <v>5347.96</v>
      </c>
      <c r="F177" s="3">
        <v>0</v>
      </c>
      <c r="G177" s="3">
        <v>0</v>
      </c>
      <c r="H177" s="3">
        <f t="shared" si="6"/>
        <v>6381293.48</v>
      </c>
      <c r="K177" s="59">
        <v>768.5</v>
      </c>
      <c r="L177" s="57">
        <v>753.5</v>
      </c>
      <c r="M177" s="58">
        <v>15</v>
      </c>
      <c r="N177" s="59">
        <v>0</v>
      </c>
      <c r="O177" s="58">
        <v>0</v>
      </c>
      <c r="P177" s="58">
        <v>0</v>
      </c>
      <c r="Q177" s="59">
        <v>0</v>
      </c>
      <c r="R177" s="57">
        <f t="shared" si="7"/>
        <v>768.5</v>
      </c>
      <c r="S177" s="57">
        <f t="shared" si="8"/>
        <v>768.5</v>
      </c>
    </row>
    <row r="178" spans="1:19" ht="12.75">
      <c r="A178" s="1" t="s">
        <v>177</v>
      </c>
      <c r="B178" s="2">
        <v>5373749.77</v>
      </c>
      <c r="C178" s="3">
        <v>0</v>
      </c>
      <c r="D178" s="3">
        <v>0</v>
      </c>
      <c r="E178" s="3">
        <v>0</v>
      </c>
      <c r="F178" s="3">
        <v>4576</v>
      </c>
      <c r="G178" s="3">
        <v>0</v>
      </c>
      <c r="H178" s="3">
        <f t="shared" si="6"/>
        <v>5378325.77</v>
      </c>
      <c r="K178" s="59">
        <v>665.5</v>
      </c>
      <c r="L178" s="57">
        <v>654.5</v>
      </c>
      <c r="M178" s="58">
        <v>11</v>
      </c>
      <c r="N178" s="59">
        <v>0</v>
      </c>
      <c r="O178" s="58">
        <v>0</v>
      </c>
      <c r="P178" s="58">
        <v>0</v>
      </c>
      <c r="Q178" s="59">
        <v>0</v>
      </c>
      <c r="R178" s="57">
        <f t="shared" si="7"/>
        <v>665.5</v>
      </c>
      <c r="S178" s="57">
        <f t="shared" si="8"/>
        <v>665.5</v>
      </c>
    </row>
    <row r="179" spans="1:19" ht="12.75">
      <c r="A179" s="1" t="s">
        <v>178</v>
      </c>
      <c r="B179" s="2">
        <v>1712795.57</v>
      </c>
      <c r="C179" s="3">
        <v>32473.72</v>
      </c>
      <c r="D179" s="3">
        <v>585.66</v>
      </c>
      <c r="E179" s="3">
        <v>3261.44</v>
      </c>
      <c r="F179" s="3">
        <v>1612</v>
      </c>
      <c r="G179" s="3">
        <v>0</v>
      </c>
      <c r="H179" s="3">
        <f t="shared" si="6"/>
        <v>1744205.51</v>
      </c>
      <c r="K179" s="59">
        <v>136</v>
      </c>
      <c r="L179" s="57">
        <v>130.5</v>
      </c>
      <c r="M179" s="58">
        <v>5.5</v>
      </c>
      <c r="N179" s="59">
        <v>0</v>
      </c>
      <c r="O179" s="58">
        <v>0</v>
      </c>
      <c r="P179" s="58">
        <v>0</v>
      </c>
      <c r="Q179" s="59">
        <v>0</v>
      </c>
      <c r="R179" s="57">
        <f t="shared" si="7"/>
        <v>136</v>
      </c>
      <c r="S179" s="57">
        <f t="shared" si="8"/>
        <v>136</v>
      </c>
    </row>
    <row r="180" spans="1:19" ht="12.75">
      <c r="A180" s="1" t="s">
        <v>179</v>
      </c>
      <c r="B180" s="2">
        <v>1509442.71</v>
      </c>
      <c r="C180" s="3">
        <v>16835</v>
      </c>
      <c r="D180" s="3">
        <v>0</v>
      </c>
      <c r="E180" s="3">
        <v>0</v>
      </c>
      <c r="F180" s="3">
        <v>1126</v>
      </c>
      <c r="G180" s="3">
        <v>0</v>
      </c>
      <c r="H180" s="3">
        <f t="shared" si="6"/>
        <v>1527403.71</v>
      </c>
      <c r="K180" s="59">
        <v>76.5</v>
      </c>
      <c r="L180" s="57">
        <v>74.5</v>
      </c>
      <c r="M180" s="58">
        <v>2</v>
      </c>
      <c r="N180" s="59">
        <v>0</v>
      </c>
      <c r="O180" s="58">
        <v>0</v>
      </c>
      <c r="P180" s="58">
        <v>0</v>
      </c>
      <c r="Q180" s="59">
        <v>0</v>
      </c>
      <c r="R180" s="57">
        <f t="shared" si="7"/>
        <v>76.5</v>
      </c>
      <c r="S180" s="57">
        <f t="shared" si="8"/>
        <v>76.5</v>
      </c>
    </row>
    <row r="181" spans="1:19" ht="12.75">
      <c r="A181" s="1" t="s">
        <v>180</v>
      </c>
      <c r="B181" s="2">
        <v>62661051.34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f t="shared" si="6"/>
        <v>62661051.34</v>
      </c>
      <c r="J181" s="47"/>
      <c r="K181" s="54">
        <v>10074.5</v>
      </c>
      <c r="L181" s="57"/>
      <c r="M181" s="58"/>
      <c r="N181" s="59"/>
      <c r="O181" s="58">
        <v>14</v>
      </c>
      <c r="P181" s="58">
        <v>7313.5</v>
      </c>
      <c r="Q181" s="59">
        <v>2747</v>
      </c>
      <c r="R181" s="57">
        <f t="shared" si="7"/>
        <v>10074.5</v>
      </c>
      <c r="S181" s="57">
        <f>R181</f>
        <v>10074.5</v>
      </c>
    </row>
    <row r="182" spans="1:19" ht="12.75">
      <c r="A182" s="1" t="s">
        <v>181</v>
      </c>
      <c r="B182" s="2">
        <v>5296088.75</v>
      </c>
      <c r="C182" s="3">
        <v>0</v>
      </c>
      <c r="D182" s="3">
        <v>0</v>
      </c>
      <c r="E182" s="3">
        <v>153855</v>
      </c>
      <c r="F182" s="3">
        <v>0</v>
      </c>
      <c r="G182" s="3">
        <v>0</v>
      </c>
      <c r="H182" s="3">
        <f t="shared" si="6"/>
        <v>5142233.75</v>
      </c>
      <c r="J182" s="47"/>
      <c r="K182" s="57">
        <f aca="true" t="shared" si="9" ref="K182:S182">SUM(K3:K181)</f>
        <v>798285</v>
      </c>
      <c r="L182" s="57">
        <f t="shared" si="9"/>
        <v>766122.5</v>
      </c>
      <c r="M182" s="57">
        <f t="shared" si="9"/>
        <v>10066</v>
      </c>
      <c r="N182" s="57">
        <f t="shared" si="9"/>
        <v>12022</v>
      </c>
      <c r="O182" s="57"/>
      <c r="P182" s="57"/>
      <c r="Q182" s="57"/>
      <c r="R182" s="57">
        <f>SUM(L182:N182)+SUM(O181:Q181)</f>
        <v>798285</v>
      </c>
      <c r="S182" s="57">
        <f t="shared" si="9"/>
        <v>798285</v>
      </c>
    </row>
    <row r="183" spans="1:17" ht="12.75">
      <c r="A183" s="1" t="s">
        <v>182</v>
      </c>
      <c r="B183" s="2">
        <v>7900298.6</v>
      </c>
      <c r="C183" s="3">
        <v>0</v>
      </c>
      <c r="D183" s="3">
        <v>0</v>
      </c>
      <c r="E183" s="3">
        <v>158114.64</v>
      </c>
      <c r="F183" s="3">
        <v>0</v>
      </c>
      <c r="G183" s="3">
        <v>0</v>
      </c>
      <c r="H183" s="3">
        <f t="shared" si="6"/>
        <v>7742183.96</v>
      </c>
      <c r="J183" s="47"/>
      <c r="L183" s="57"/>
      <c r="M183" s="58"/>
      <c r="N183" s="59"/>
      <c r="O183" s="59"/>
      <c r="P183" s="59"/>
      <c r="Q183" s="59"/>
    </row>
    <row r="184" spans="1:17" ht="12.75">
      <c r="A184" s="1" t="s">
        <v>183</v>
      </c>
      <c r="B184" s="2">
        <v>4998544.75</v>
      </c>
      <c r="C184" s="3">
        <v>0</v>
      </c>
      <c r="D184" s="3">
        <v>0</v>
      </c>
      <c r="E184" s="3">
        <v>573852.5</v>
      </c>
      <c r="F184" s="3">
        <v>0</v>
      </c>
      <c r="G184" s="3">
        <v>0</v>
      </c>
      <c r="H184" s="3">
        <f t="shared" si="6"/>
        <v>4424692.25</v>
      </c>
      <c r="J184" s="47"/>
      <c r="L184" s="57"/>
      <c r="M184" s="58"/>
      <c r="N184" s="59"/>
      <c r="O184" s="59"/>
      <c r="P184" s="59"/>
      <c r="Q184" s="59"/>
    </row>
    <row r="185" spans="1:17" ht="12.75">
      <c r="A185" s="1" t="s">
        <v>184</v>
      </c>
      <c r="B185" s="2">
        <v>3370135.0300000003</v>
      </c>
      <c r="C185" s="3">
        <v>0</v>
      </c>
      <c r="D185" s="3">
        <v>0</v>
      </c>
      <c r="E185" s="3">
        <v>110242.17</v>
      </c>
      <c r="F185" s="3">
        <v>0</v>
      </c>
      <c r="G185" s="3">
        <v>0</v>
      </c>
      <c r="H185" s="3">
        <f t="shared" si="6"/>
        <v>3259892.8600000003</v>
      </c>
      <c r="J185" s="48"/>
      <c r="L185" s="55"/>
      <c r="M185" s="55"/>
      <c r="N185" s="55"/>
      <c r="O185" s="57"/>
      <c r="P185" s="57"/>
      <c r="Q185" s="57"/>
    </row>
    <row r="186" spans="1:10" ht="12.75">
      <c r="A186" s="1" t="s">
        <v>185</v>
      </c>
      <c r="B186" s="2">
        <v>8684319.17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f t="shared" si="6"/>
        <v>8684319.17</v>
      </c>
      <c r="J186" s="47"/>
    </row>
    <row r="187" spans="1:10" ht="12.75">
      <c r="A187" s="1" t="s">
        <v>186</v>
      </c>
      <c r="B187" s="2">
        <v>4728781.87</v>
      </c>
      <c r="C187" s="3">
        <v>0</v>
      </c>
      <c r="D187" s="3">
        <v>0</v>
      </c>
      <c r="E187" s="3">
        <v>135308.6</v>
      </c>
      <c r="F187" s="3">
        <v>0</v>
      </c>
      <c r="G187" s="3">
        <v>0</v>
      </c>
      <c r="H187" s="3">
        <f t="shared" si="6"/>
        <v>4593473.2700000005</v>
      </c>
      <c r="J187" s="47"/>
    </row>
    <row r="188" spans="1:10" ht="12.75">
      <c r="A188" s="1" t="s">
        <v>187</v>
      </c>
      <c r="B188" s="2">
        <v>1671400.12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f t="shared" si="6"/>
        <v>1671400.12</v>
      </c>
      <c r="J188" s="47"/>
    </row>
    <row r="189" spans="1:10" ht="12.75">
      <c r="A189" s="1" t="s">
        <v>188</v>
      </c>
      <c r="B189" s="2">
        <v>2126170.73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f t="shared" si="6"/>
        <v>2126170.73</v>
      </c>
      <c r="J189" s="47"/>
    </row>
    <row r="190" spans="1:10" ht="12.75">
      <c r="A190" s="1" t="s">
        <v>189</v>
      </c>
      <c r="B190" s="2">
        <v>1479645.09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f t="shared" si="6"/>
        <v>1479645.09</v>
      </c>
      <c r="J190" s="47"/>
    </row>
    <row r="191" spans="1:10" ht="12.75">
      <c r="A191" s="1" t="s">
        <v>190</v>
      </c>
      <c r="B191" s="2">
        <v>1676585.52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f t="shared" si="6"/>
        <v>1676585.52</v>
      </c>
      <c r="J191" s="47"/>
    </row>
    <row r="192" spans="1:10" ht="12.75">
      <c r="A192" s="1" t="s">
        <v>191</v>
      </c>
      <c r="B192" s="2">
        <v>645689.11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f t="shared" si="6"/>
        <v>645689.11</v>
      </c>
      <c r="J192" s="47"/>
    </row>
    <row r="193" spans="1:10" ht="12.75">
      <c r="A193" s="1" t="s">
        <v>192</v>
      </c>
      <c r="B193" s="2">
        <v>1510038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f t="shared" si="6"/>
        <v>1510038</v>
      </c>
      <c r="J193" s="50"/>
    </row>
    <row r="194" spans="1:10" ht="12.75">
      <c r="A194" s="1" t="s">
        <v>193</v>
      </c>
      <c r="B194" s="2">
        <v>2778071.54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f t="shared" si="6"/>
        <v>2778071.54</v>
      </c>
      <c r="J194" s="49"/>
    </row>
    <row r="195" spans="1:10" ht="12.75">
      <c r="A195" s="1" t="s">
        <v>194</v>
      </c>
      <c r="B195" s="2">
        <v>2122063.13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f t="shared" si="6"/>
        <v>2122063.13</v>
      </c>
      <c r="J195" s="47"/>
    </row>
    <row r="196" spans="1:10" ht="12.75">
      <c r="A196" s="1" t="s">
        <v>195</v>
      </c>
      <c r="B196" s="2">
        <v>610352.1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f>B196+C196+D196-E196+F196+G196</f>
        <v>610352.1</v>
      </c>
      <c r="J196" s="47"/>
    </row>
    <row r="197" spans="1:10" ht="12.75">
      <c r="A197" s="1" t="s">
        <v>196</v>
      </c>
      <c r="B197" s="2">
        <v>575202.1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f>B197+C197+D197-E197+F197+G197</f>
        <v>575202.1</v>
      </c>
      <c r="J197" s="47"/>
    </row>
    <row r="198" spans="1:10" ht="12.75">
      <c r="A198" s="1" t="s">
        <v>197</v>
      </c>
      <c r="B198" s="2">
        <v>1420706.3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f>B198+C198+D198-E198+F198+G198</f>
        <v>1420706.3</v>
      </c>
      <c r="J198" s="48"/>
    </row>
    <row r="199" spans="1:10" ht="12.75">
      <c r="A199" s="1" t="s">
        <v>198</v>
      </c>
      <c r="B199" s="2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f>B199+C199+D199-E199+F199+G199</f>
        <v>0</v>
      </c>
      <c r="J199" s="48"/>
    </row>
    <row r="200" spans="1:8" ht="12.75">
      <c r="A200" s="1" t="s">
        <v>199</v>
      </c>
      <c r="B200" s="2">
        <v>1608684.71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f>B200+C200+D200-E200+F200+G200</f>
        <v>1608684.71</v>
      </c>
    </row>
    <row r="201" spans="2:8" ht="12.75">
      <c r="B201" s="2">
        <f aca="true" t="shared" si="10" ref="B201:H201">SUM(B3:B200)</f>
        <v>6408363524.160001</v>
      </c>
      <c r="C201" s="2">
        <f t="shared" si="10"/>
        <v>15462171.730000002</v>
      </c>
      <c r="D201" s="2">
        <f t="shared" si="10"/>
        <v>503870.17</v>
      </c>
      <c r="E201" s="2">
        <f t="shared" si="10"/>
        <v>18747578.230000004</v>
      </c>
      <c r="F201" s="2">
        <f t="shared" si="10"/>
        <v>5155187.429999999</v>
      </c>
      <c r="G201" s="2">
        <f t="shared" si="10"/>
        <v>481813.48</v>
      </c>
      <c r="H201" s="2">
        <f t="shared" si="10"/>
        <v>6411218988.740004</v>
      </c>
    </row>
    <row r="203" spans="8:9" ht="12.75">
      <c r="H203" s="3">
        <f>-SUM(H182:H200)</f>
        <v>-52071403.71000001</v>
      </c>
      <c r="I203" t="s">
        <v>498</v>
      </c>
    </row>
    <row r="205" ht="12.75">
      <c r="H205" s="3">
        <f>H201+H203</f>
        <v>6359147585.030004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christensen_t</dc:creator>
  <cp:keywords/>
  <dc:description/>
  <cp:lastModifiedBy>Weber, Kirk</cp:lastModifiedBy>
  <cp:lastPrinted>2013-05-21T17:34:29Z</cp:lastPrinted>
  <dcterms:created xsi:type="dcterms:W3CDTF">2007-05-31T14:49:19Z</dcterms:created>
  <dcterms:modified xsi:type="dcterms:W3CDTF">2013-08-13T22:10:56Z</dcterms:modified>
  <cp:category/>
  <cp:version/>
  <cp:contentType/>
  <cp:contentStatus/>
</cp:coreProperties>
</file>