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PAYMENTS\PSFA18\Rural Funding FY17-18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Sheet1!$A$7:$E$185</definedName>
  </definedNames>
  <calcPr calcId="152511"/>
</workbook>
</file>

<file path=xl/calcChain.xml><?xml version="1.0" encoding="utf-8"?>
<calcChain xmlns="http://schemas.openxmlformats.org/spreadsheetml/2006/main">
  <c r="G187" i="1" l="1"/>
  <c r="E17" i="1" l="1"/>
  <c r="E18" i="1"/>
  <c r="E61" i="1"/>
  <c r="E62" i="1"/>
  <c r="E67" i="1"/>
  <c r="J9" i="1"/>
  <c r="J8" i="1"/>
  <c r="C187" i="1" l="1"/>
  <c r="F187" i="1" l="1"/>
  <c r="D9" i="1" l="1"/>
  <c r="E9" i="1" s="1"/>
  <c r="D10" i="1"/>
  <c r="E10" i="1" s="1"/>
  <c r="D11" i="1"/>
  <c r="E11" i="1" s="1"/>
  <c r="D14" i="1"/>
  <c r="E14" i="1" s="1"/>
  <c r="D19" i="1"/>
  <c r="E19" i="1" s="1"/>
  <c r="D20" i="1"/>
  <c r="E20" i="1" s="1"/>
  <c r="D22" i="1"/>
  <c r="E22" i="1" s="1"/>
  <c r="D32" i="1"/>
  <c r="E32" i="1" s="1"/>
  <c r="D33" i="1"/>
  <c r="E33" i="1" s="1"/>
  <c r="D47" i="1"/>
  <c r="E47" i="1" s="1"/>
  <c r="D49" i="1"/>
  <c r="E49" i="1" s="1"/>
  <c r="D50" i="1"/>
  <c r="E50" i="1" s="1"/>
  <c r="D57" i="1"/>
  <c r="E57" i="1" s="1"/>
  <c r="D58" i="1"/>
  <c r="E58" i="1" s="1"/>
  <c r="D59" i="1"/>
  <c r="E59" i="1" s="1"/>
  <c r="D60" i="1"/>
  <c r="E60" i="1" s="1"/>
  <c r="D63" i="1"/>
  <c r="E63" i="1" s="1"/>
  <c r="D68" i="1"/>
  <c r="E68" i="1" s="1"/>
  <c r="D85" i="1"/>
  <c r="E85" i="1" s="1"/>
  <c r="D97" i="1"/>
  <c r="E97" i="1" s="1"/>
  <c r="D98" i="1"/>
  <c r="E98" i="1" s="1"/>
  <c r="D115" i="1"/>
  <c r="E115" i="1" s="1"/>
  <c r="D144" i="1"/>
  <c r="E144" i="1" s="1"/>
  <c r="D145" i="1"/>
  <c r="E145" i="1" s="1"/>
  <c r="D175" i="1"/>
  <c r="E175" i="1" s="1"/>
  <c r="D8" i="1"/>
  <c r="E8" i="1" l="1"/>
  <c r="K9" i="1"/>
  <c r="K8" i="1"/>
  <c r="L8" i="1" l="1"/>
  <c r="L9" i="1"/>
  <c r="D109" i="1" l="1"/>
  <c r="E109" i="1" s="1"/>
  <c r="D117" i="1"/>
  <c r="E117" i="1" s="1"/>
  <c r="D121" i="1"/>
  <c r="E121" i="1" s="1"/>
  <c r="D141" i="1"/>
  <c r="E141" i="1" s="1"/>
  <c r="D149" i="1"/>
  <c r="E149" i="1" s="1"/>
  <c r="D173" i="1"/>
  <c r="E173" i="1" s="1"/>
  <c r="D177" i="1"/>
  <c r="E177" i="1" s="1"/>
  <c r="D30" i="1"/>
  <c r="E30" i="1" s="1"/>
  <c r="D46" i="1"/>
  <c r="E46" i="1" s="1"/>
  <c r="D12" i="1"/>
  <c r="E12" i="1" s="1"/>
  <c r="D24" i="1"/>
  <c r="E24" i="1" s="1"/>
  <c r="D72" i="1"/>
  <c r="E72" i="1" s="1"/>
  <c r="D76" i="1"/>
  <c r="E76" i="1" s="1"/>
  <c r="D80" i="1"/>
  <c r="E80" i="1" s="1"/>
  <c r="D100" i="1"/>
  <c r="E100" i="1" s="1"/>
  <c r="D124" i="1"/>
  <c r="E124" i="1" s="1"/>
  <c r="D152" i="1"/>
  <c r="E152" i="1" s="1"/>
  <c r="D164" i="1"/>
  <c r="E164" i="1" s="1"/>
  <c r="D172" i="1"/>
  <c r="E172" i="1" s="1"/>
  <c r="D176" i="1"/>
  <c r="E176" i="1" s="1"/>
  <c r="D15" i="1"/>
  <c r="E15" i="1" s="1"/>
  <c r="D23" i="1"/>
  <c r="E23" i="1" s="1"/>
  <c r="D174" i="1"/>
  <c r="E174" i="1" s="1"/>
  <c r="D75" i="1"/>
  <c r="E75" i="1" s="1"/>
  <c r="D171" i="1"/>
  <c r="E171" i="1" s="1"/>
  <c r="D35" i="1"/>
  <c r="E35" i="1" s="1"/>
  <c r="D71" i="1"/>
  <c r="E71" i="1" s="1"/>
  <c r="D79" i="1"/>
  <c r="E79" i="1" s="1"/>
  <c r="D94" i="1"/>
  <c r="E94" i="1" s="1"/>
  <c r="D99" i="1"/>
  <c r="E99" i="1" s="1"/>
  <c r="D123" i="1"/>
  <c r="E123" i="1" s="1"/>
  <c r="D139" i="1"/>
  <c r="E139" i="1" s="1"/>
  <c r="D74" i="1"/>
  <c r="E74" i="1" s="1"/>
  <c r="D95" i="1"/>
  <c r="E95" i="1" s="1"/>
  <c r="D118" i="1"/>
  <c r="E118" i="1" s="1"/>
  <c r="D162" i="1"/>
  <c r="E162" i="1" s="1"/>
  <c r="D170" i="1"/>
  <c r="E170" i="1" s="1"/>
  <c r="D51" i="1"/>
  <c r="E51" i="1" s="1"/>
  <c r="D127" i="1"/>
  <c r="E127" i="1" s="1"/>
  <c r="D13" i="1"/>
  <c r="E13" i="1" s="1"/>
  <c r="D21" i="1"/>
  <c r="E21" i="1" s="1"/>
  <c r="D25" i="1"/>
  <c r="E25" i="1" s="1"/>
  <c r="D29" i="1"/>
  <c r="E29" i="1" s="1"/>
  <c r="D37" i="1"/>
  <c r="E37" i="1" s="1"/>
  <c r="D41" i="1"/>
  <c r="E41" i="1" s="1"/>
  <c r="D45" i="1"/>
  <c r="E45" i="1" s="1"/>
  <c r="D53" i="1"/>
  <c r="E53" i="1" s="1"/>
  <c r="D65" i="1"/>
  <c r="E65" i="1" s="1"/>
  <c r="D69" i="1"/>
  <c r="E69" i="1" s="1"/>
  <c r="D73" i="1"/>
  <c r="E73" i="1" s="1"/>
  <c r="D77" i="1"/>
  <c r="E77" i="1" s="1"/>
  <c r="D81" i="1"/>
  <c r="E81" i="1" s="1"/>
  <c r="D89" i="1"/>
  <c r="E89" i="1" s="1"/>
  <c r="D93" i="1"/>
  <c r="E93" i="1" s="1"/>
  <c r="D101" i="1"/>
  <c r="E101" i="1" s="1"/>
  <c r="D105" i="1"/>
  <c r="E105" i="1" s="1"/>
  <c r="D113" i="1"/>
  <c r="E113" i="1" s="1"/>
  <c r="D125" i="1"/>
  <c r="E125" i="1" s="1"/>
  <c r="D129" i="1"/>
  <c r="E129" i="1" s="1"/>
  <c r="D133" i="1"/>
  <c r="E133" i="1" s="1"/>
  <c r="D137" i="1"/>
  <c r="E137" i="1" s="1"/>
  <c r="D153" i="1"/>
  <c r="E153" i="1" s="1"/>
  <c r="D157" i="1"/>
  <c r="E157" i="1" s="1"/>
  <c r="D161" i="1"/>
  <c r="E161" i="1" s="1"/>
  <c r="D165" i="1"/>
  <c r="E165" i="1" s="1"/>
  <c r="D169" i="1"/>
  <c r="E169" i="1" s="1"/>
  <c r="D181" i="1"/>
  <c r="E181" i="1" s="1"/>
  <c r="D185" i="1"/>
  <c r="E185" i="1" s="1"/>
  <c r="D26" i="1"/>
  <c r="E26" i="1" s="1"/>
  <c r="D34" i="1"/>
  <c r="E34" i="1" s="1"/>
  <c r="D38" i="1"/>
  <c r="E38" i="1" s="1"/>
  <c r="D42" i="1"/>
  <c r="E42" i="1" s="1"/>
  <c r="D54" i="1"/>
  <c r="E54" i="1" s="1"/>
  <c r="D66" i="1"/>
  <c r="E66" i="1" s="1"/>
  <c r="D16" i="1"/>
  <c r="E16" i="1" s="1"/>
  <c r="D28" i="1"/>
  <c r="E28" i="1" s="1"/>
  <c r="D36" i="1"/>
  <c r="E36" i="1" s="1"/>
  <c r="D40" i="1"/>
  <c r="E40" i="1" s="1"/>
  <c r="D44" i="1"/>
  <c r="E44" i="1" s="1"/>
  <c r="D48" i="1"/>
  <c r="E48" i="1" s="1"/>
  <c r="D52" i="1"/>
  <c r="E52" i="1" s="1"/>
  <c r="D56" i="1"/>
  <c r="E56" i="1" s="1"/>
  <c r="D64" i="1"/>
  <c r="E64" i="1" s="1"/>
  <c r="D84" i="1"/>
  <c r="E84" i="1" s="1"/>
  <c r="D88" i="1"/>
  <c r="E88" i="1" s="1"/>
  <c r="D92" i="1"/>
  <c r="E92" i="1" s="1"/>
  <c r="D96" i="1"/>
  <c r="E96" i="1" s="1"/>
  <c r="D104" i="1"/>
  <c r="E104" i="1" s="1"/>
  <c r="D108" i="1"/>
  <c r="E108" i="1" s="1"/>
  <c r="D112" i="1"/>
  <c r="E112" i="1" s="1"/>
  <c r="D116" i="1"/>
  <c r="E116" i="1" s="1"/>
  <c r="D120" i="1"/>
  <c r="E120" i="1" s="1"/>
  <c r="D128" i="1"/>
  <c r="E128" i="1" s="1"/>
  <c r="D132" i="1"/>
  <c r="E132" i="1" s="1"/>
  <c r="D136" i="1"/>
  <c r="E136" i="1" s="1"/>
  <c r="D140" i="1"/>
  <c r="E140" i="1" s="1"/>
  <c r="D148" i="1"/>
  <c r="E148" i="1" s="1"/>
  <c r="D156" i="1"/>
  <c r="E156" i="1" s="1"/>
  <c r="D160" i="1"/>
  <c r="E160" i="1" s="1"/>
  <c r="D168" i="1"/>
  <c r="E168" i="1" s="1"/>
  <c r="D180" i="1"/>
  <c r="E180" i="1" s="1"/>
  <c r="D184" i="1"/>
  <c r="E184" i="1" s="1"/>
  <c r="D55" i="1"/>
  <c r="E55" i="1" s="1"/>
  <c r="D70" i="1"/>
  <c r="E70" i="1" s="1"/>
  <c r="D78" i="1"/>
  <c r="E78" i="1" s="1"/>
  <c r="D91" i="1"/>
  <c r="E91" i="1" s="1"/>
  <c r="D106" i="1"/>
  <c r="E106" i="1" s="1"/>
  <c r="D114" i="1"/>
  <c r="E114" i="1" s="1"/>
  <c r="D122" i="1"/>
  <c r="E122" i="1" s="1"/>
  <c r="D130" i="1"/>
  <c r="E130" i="1" s="1"/>
  <c r="D138" i="1"/>
  <c r="E138" i="1" s="1"/>
  <c r="D150" i="1"/>
  <c r="E150" i="1" s="1"/>
  <c r="D158" i="1"/>
  <c r="E158" i="1" s="1"/>
  <c r="D166" i="1"/>
  <c r="E166" i="1" s="1"/>
  <c r="D182" i="1"/>
  <c r="E182" i="1" s="1"/>
  <c r="D154" i="1"/>
  <c r="E154" i="1" s="1"/>
  <c r="D178" i="1"/>
  <c r="E178" i="1" s="1"/>
  <c r="D43" i="1"/>
  <c r="E43" i="1" s="1"/>
  <c r="D90" i="1"/>
  <c r="E90" i="1" s="1"/>
  <c r="D103" i="1"/>
  <c r="E103" i="1" s="1"/>
  <c r="D119" i="1"/>
  <c r="E119" i="1" s="1"/>
  <c r="D135" i="1"/>
  <c r="E135" i="1" s="1"/>
  <c r="D155" i="1"/>
  <c r="E155" i="1" s="1"/>
  <c r="D27" i="1"/>
  <c r="E27" i="1" s="1"/>
  <c r="D86" i="1"/>
  <c r="E86" i="1" s="1"/>
  <c r="D107" i="1"/>
  <c r="E107" i="1" s="1"/>
  <c r="D131" i="1"/>
  <c r="E131" i="1" s="1"/>
  <c r="D151" i="1"/>
  <c r="E151" i="1" s="1"/>
  <c r="D159" i="1"/>
  <c r="E159" i="1" s="1"/>
  <c r="D167" i="1"/>
  <c r="E167" i="1" s="1"/>
  <c r="D183" i="1"/>
  <c r="E183" i="1" s="1"/>
  <c r="D31" i="1"/>
  <c r="E31" i="1" s="1"/>
  <c r="D39" i="1"/>
  <c r="E39" i="1" s="1"/>
  <c r="D82" i="1"/>
  <c r="E82" i="1" s="1"/>
  <c r="D87" i="1"/>
  <c r="E87" i="1" s="1"/>
  <c r="D102" i="1"/>
  <c r="E102" i="1" s="1"/>
  <c r="D110" i="1"/>
  <c r="E110" i="1" s="1"/>
  <c r="D126" i="1"/>
  <c r="E126" i="1" s="1"/>
  <c r="D134" i="1"/>
  <c r="E134" i="1" s="1"/>
  <c r="D142" i="1"/>
  <c r="E142" i="1" s="1"/>
  <c r="D146" i="1"/>
  <c r="E146" i="1" s="1"/>
  <c r="D83" i="1"/>
  <c r="E83" i="1" s="1"/>
  <c r="D111" i="1"/>
  <c r="E111" i="1" s="1"/>
  <c r="D143" i="1"/>
  <c r="E143" i="1" s="1"/>
  <c r="D147" i="1"/>
  <c r="E147" i="1" s="1"/>
  <c r="D163" i="1"/>
  <c r="E163" i="1" s="1"/>
  <c r="D179" i="1"/>
  <c r="E179" i="1" s="1"/>
  <c r="E187" i="1" l="1"/>
  <c r="E188" i="1" s="1"/>
  <c r="G188" i="1" s="1"/>
  <c r="D187" i="1"/>
</calcChain>
</file>

<file path=xl/sharedStrings.xml><?xml version="1.0" encoding="utf-8"?>
<sst xmlns="http://schemas.openxmlformats.org/spreadsheetml/2006/main" count="495" uniqueCount="490">
  <si>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</si>
  <si>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</si>
  <si>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</si>
  <si>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</si>
  <si>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</si>
  <si>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</si>
  <si>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</si>
  <si>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</si>
  <si>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</si>
  <si>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</si>
  <si>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</si>
  <si>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</si>
  <si>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</si>
  <si>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</si>
  <si>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</si>
  <si>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</si>
  <si>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</si>
  <si>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</si>
  <si>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</si>
  <si>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</si>
  <si>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</si>
  <si>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</si>
  <si>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</si>
  <si>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</si>
  <si>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</si>
  <si>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</si>
  <si>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</si>
  <si>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</si>
  <si>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</si>
  <si>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</si>
  <si>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</si>
  <si>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</si>
  <si>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</si>
  <si>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</si>
  <si>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</si>
  <si>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</si>
  <si>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</si>
  <si>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</si>
  <si>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</si>
  <si>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</si>
  <si>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</si>
  <si>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</si>
  <si>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</si>
  <si>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</si>
  <si>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</si>
  <si>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</si>
  <si>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</si>
  <si>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</si>
  <si>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</si>
  <si>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</si>
  <si>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</si>
  <si>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</si>
  <si>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</si>
  <si>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</si>
  <si>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</si>
  <si>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</si>
  <si>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</si>
  <si>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</si>
  <si>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</si>
  <si>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</si>
  <si>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</si>
  <si>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</si>
  <si>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</si>
  <si>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</si>
  <si>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</si>
  <si>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</si>
  <si>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</si>
  <si>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</si>
  <si>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</si>
  <si>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</si>
  <si>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</si>
  <si>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</si>
  <si>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</si>
  <si>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</si>
  <si>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</si>
  <si>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</si>
  <si>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</si>
  <si>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</si>
  <si>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</si>
  <si>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</si>
  <si>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</si>
  <si>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</si>
  <si>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</si>
  <si>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</si>
  <si>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</si>
  <si>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</si>
  <si>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</si>
  <si>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</si>
  <si>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</si>
  <si>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</si>
  <si>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</si>
  <si>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</si>
  <si>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</si>
  <si>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</si>
  <si>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</si>
  <si>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</si>
  <si>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</si>
  <si>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</si>
  <si>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</si>
  <si>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</si>
  <si>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</si>
  <si>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</si>
  <si>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</si>
  <si>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</si>
  <si>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</si>
  <si>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</si>
  <si>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</si>
  <si>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</si>
  <si>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</si>
  <si>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</si>
  <si>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</si>
  <si>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</si>
  <si>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</si>
  <si>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</si>
  <si>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</si>
  <si>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</si>
  <si>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</si>
  <si>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</si>
  <si>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</si>
  <si>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</si>
  <si>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</si>
  <si>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</si>
  <si>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</si>
  <si>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</si>
  <si>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</si>
  <si>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</si>
  <si>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</si>
  <si>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</si>
  <si>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</si>
  <si>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</si>
  <si>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</si>
  <si>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</si>
  <si>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</si>
  <si>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</si>
  <si>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</si>
  <si>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</si>
  <si>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</si>
  <si>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</si>
  <si>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</si>
  <si>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</si>
  <si>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</si>
  <si>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</si>
  <si>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</si>
  <si>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</si>
  <si>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</si>
  <si>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</si>
  <si>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</si>
  <si>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</si>
  <si>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</si>
  <si>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</si>
  <si>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</si>
  <si>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</si>
  <si>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</si>
  <si>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</si>
  <si>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</si>
  <si>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</si>
  <si>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</si>
  <si>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</si>
  <si>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</si>
  <si>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</si>
  <si>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</si>
  <si>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</si>
  <si>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</si>
  <si>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</si>
  <si>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</si>
  <si>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</si>
  <si>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</si>
  <si>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</si>
  <si>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</si>
  <si>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</si>
  <si>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</si>
  <si>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</si>
  <si>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</si>
  <si>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</si>
  <si>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</si>
  <si>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</si>
  <si>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</si>
  <si>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</si>
  <si>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District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</si>
  <si>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</si>
  <si>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</si>
  <si>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</si>
  <si>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</si>
  <si>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</si>
  <si>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</si>
  <si>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</si>
  <si>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</si>
  <si>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</si>
  <si>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</si>
  <si>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</si>
  <si>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</si>
  <si>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</si>
  <si>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</si>
  <si>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</si>
  <si>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</si>
  <si>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</si>
  <si>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</si>
  <si>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</si>
  <si>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</si>
  <si>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</si>
  <si>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</si>
  <si>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</si>
  <si>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</si>
  <si>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</si>
  <si>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</si>
  <si>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</si>
  <si>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</si>
  <si>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</si>
  <si>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</si>
  <si>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</si>
  <si>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</si>
  <si>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</si>
  <si>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</si>
  <si>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</si>
  <si>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</si>
  <si>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</si>
  <si>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</si>
  <si>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</si>
  <si>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</si>
  <si>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</si>
  <si>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</si>
  <si>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</si>
  <si>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</si>
  <si>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</si>
  <si>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</si>
  <si>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</si>
  <si>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</si>
  <si>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</si>
  <si>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</si>
  <si>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</si>
  <si>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</si>
  <si>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</si>
  <si>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</si>
  <si>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</si>
  <si>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</si>
  <si>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</si>
  <si>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</si>
  <si>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</si>
  <si>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</si>
  <si>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</si>
  <si>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</si>
  <si>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</si>
  <si>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</si>
  <si>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</si>
  <si>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</si>
  <si>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</si>
  <si>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</si>
  <si>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</si>
  <si>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</si>
  <si>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</si>
  <si>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</si>
  <si>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</si>
  <si>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</si>
  <si>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</si>
  <si>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</si>
  <si>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</si>
  <si>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</si>
  <si>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</si>
  <si>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</si>
  <si>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</si>
  <si>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</si>
  <si>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</si>
  <si>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</si>
  <si>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</si>
  <si>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</si>
  <si>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</si>
  <si>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</si>
  <si>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</si>
  <si>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</si>
  <si>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</si>
  <si>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</si>
  <si>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</si>
  <si>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</si>
  <si>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</si>
  <si>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</si>
  <si>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</si>
  <si>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</si>
  <si>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</si>
  <si>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</si>
  <si>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</si>
  <si>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</si>
  <si>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</si>
  <si>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</si>
  <si>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</si>
  <si>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</si>
  <si>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</si>
  <si>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</si>
  <si>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</si>
  <si>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</si>
  <si>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</si>
  <si>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</si>
  <si>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</si>
  <si>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</si>
  <si>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</si>
  <si>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</si>
  <si>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</si>
  <si>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</si>
  <si>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</si>
  <si>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</si>
  <si>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</si>
  <si>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</si>
  <si>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</si>
  <si>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</si>
  <si>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</si>
  <si>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</si>
  <si>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</si>
  <si>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</si>
  <si>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</si>
  <si>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</si>
  <si>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</si>
  <si>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</si>
  <si>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</si>
  <si>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</si>
  <si>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</si>
  <si>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</si>
  <si>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</si>
  <si>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</si>
  <si>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</si>
  <si>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</si>
  <si>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</si>
  <si>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</si>
  <si>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</si>
  <si>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</si>
  <si>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</si>
  <si>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</si>
  <si>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</si>
  <si>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</si>
  <si>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</si>
  <si>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</si>
  <si>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</si>
  <si>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</si>
  <si>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</si>
  <si>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</si>
  <si>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</si>
  <si>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</si>
  <si>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</si>
  <si>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</si>
  <si>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</si>
  <si>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</si>
  <si>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</si>
  <si>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</si>
  <si>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</si>
  <si>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</si>
  <si>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</si>
  <si>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</si>
  <si>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</si>
  <si>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</si>
  <si>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</si>
  <si>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</si>
  <si>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</si>
  <si>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</si>
  <si>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</si>
  <si>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</si>
  <si>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</si>
  <si>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</si>
  <si>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</si>
  <si>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</si>
  <si>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District #</t>
  </si>
  <si>
    <t>Annual</t>
  </si>
  <si>
    <t>Per Pupil</t>
  </si>
  <si>
    <t>Total Pupil Count</t>
  </si>
  <si>
    <t>Small Rural (45%)</t>
  </si>
  <si>
    <t>Large Rural (55%)</t>
  </si>
  <si>
    <t>Rural Schools Distributions per SB17-267</t>
  </si>
  <si>
    <t>FY 2017-18</t>
  </si>
  <si>
    <t>2016-17 Actual Funded Pupil Count *</t>
  </si>
  <si>
    <t>Totals</t>
  </si>
  <si>
    <t>Grant Code:</t>
  </si>
  <si>
    <t>Source Code:</t>
  </si>
  <si>
    <t>THE GEOGRAPHIC SIZE OF THE DISTRICT AND THE DISTANCE OF THE</t>
  </si>
  <si>
    <t>FUNDED PUPIL COUNT FOR THE PRIOR BUDGET YEAR OF ONE THOUSAND</t>
  </si>
  <si>
    <t>MILLION DOLLARS MULTIPLIED BY THE PERCENTAGE SPECIFIED IN</t>
  </si>
  <si>
    <t>THE TOTAL FUNDED PUPIL COUNT FOR THE PRIOR BUDGET YEAR OF ALL</t>
  </si>
  <si>
    <t>FUNDED PUPIL COUNT FOR THE PRIOR BUDGET YEAR OF FEWER THAN ONE</t>
  </si>
  <si>
    <t>MARIJUANA SALES TAX PROCEEDS TRANSFERRED FROM THE GENERAL</t>
  </si>
  <si>
    <t>FROM THE STATE PUBLIC SCHOOL FUND TO THE DEPARTMENT FOR</t>
  </si>
  <si>
    <t>MONTHLY DISTRIBUTION TO EACH LARGE RURAL DISTRICT AND EACH</t>
  </si>
  <si>
    <t>SMALL RURAL DISTRICT FOR THE PURPOSE OF IMPROVING STUDENT</t>
  </si>
  <si>
    <t>RURAL DISTRICTS AND DISTRIBUTED TO EACH LARGE RURAL DISTRICT IN</t>
  </si>
  <si>
    <t>AN AMOUNT EQUAL TO THE PER PUPIL DISTRIBUTION AMOUNT MULTIPLIED</t>
  </si>
  <si>
    <t>BUDGET YEAR FOR PROPORTIONAL APPORTIONMENT TO EVERY SCHOOL IN</t>
  </si>
  <si>
    <t>THE DISTRICT BASED ON THE NUMBER OF STUDENTS ENROLLED IN EACH</t>
  </si>
  <si>
    <t>RURAL SCHOOL DISTRICTS AND DISTRIBUTED TO EACH SMALL RURAL</t>
  </si>
  <si>
    <t>THE PRIOR BUDGET YEAR FOR PROPORTIONAL APPORTIONMENT TO EVERY</t>
  </si>
  <si>
    <t>SCHOOL IN THE DISTRICT BASED ON THE NUMBER OF STUDENTS ENROLLED</t>
  </si>
  <si>
    <t>TRANSFERRED FROM THE GENERAL FUND TO THE STATE PUBLIC SCHOOL</t>
  </si>
  <si>
    <t>*   Per SB17-267, allocations will be based on the prior budget year’s actual funded pupil count.</t>
  </si>
  <si>
    <t>** Distributions will be made monthly via checks mailed to districts.</t>
  </si>
  <si>
    <t>1                                          SECTION 4. In Colorado Revised Statutes, add 22-54-139 as</t>
  </si>
  <si>
    <t>2                  follows:</t>
  </si>
  <si>
    <t>3                                          22-54-139. Additional funding for schools - use of retail</t>
  </si>
  <si>
    <t>4                  marijuana sales tax revenue transferred to state public school fund</t>
  </si>
  <si>
    <t>5                  - definitions. (1) AS USED IN THIS SECTION, UNLESS THE CONTEXT</t>
  </si>
  <si>
    <t>6                  OTHERWISE REQUIRES:</t>
  </si>
  <si>
    <t>7                                          (a) "LARGE RURAL DISTRICT" MEANS A DISTRICT IN COLORADO</t>
  </si>
  <si>
    <t>8                  THAT THE DEPARTMENT OF EDUCATION DETERMINES IS RURAL, BASED ON</t>
  </si>
  <si>
    <t>9                  THE GEOGRAPHIC SIZE OF THE DISTRICT AND THE DISTANCE OF THE</t>
  </si>
  <si>
    <t>10                  DISTRICT FROM THE NEAREST LARGE, URBANIZED AREA, AND THAT HAD A</t>
  </si>
  <si>
    <t>11                  FUNDED PUPIL COUNT FOR THE PRIOR BUDGET YEAR OF ONE THOUSAND</t>
  </si>
  <si>
    <t>12                  PUPILS OR MORE BUT FEWER THAN SIX THOUSAND FIVE HUNDRED PUPILS.</t>
  </si>
  <si>
    <t>13                                          (b) "PER PUPIL DISTRIBUTION AMOUNT" MEANS:</t>
  </si>
  <si>
    <t>14                                          (I) FOR A LARGE RURAL DISTRICT, AN AMOUNT EQUAL TO THIRTY</t>
  </si>
  <si>
    <t>15                  MILLION DOLLARS MULTIPLIED BY THE PERCENTAGE SPECIFIED IN</t>
  </si>
  <si>
    <t>16                  SUBSECTION (2)(a) OF THIS SECTION AND THEN DIVIDED BY THE SUM OF</t>
  </si>
  <si>
    <t>17                  THE TOTAL FUNDED PUPIL COUNT FOR THE PRIOR BUDGET YEAR OF ALL</t>
  </si>
  <si>
    <t>18                  LARGE RURAL DISTRICTS; AND</t>
  </si>
  <si>
    <t>19                                          (II) FOR A SMALL RURAL DISTRICT, AN AMOUNT EQUAL TO THIRTY</t>
  </si>
  <si>
    <t>20                  MILLION DOLLARS MULTIPLIED BY THE PERCENTAGE SPECIFIED IN</t>
  </si>
  <si>
    <t>21                  SUBSECTION (2)(b) OF THIS SECTION AND THEN DIVIDED BY THE SUM OF</t>
  </si>
  <si>
    <t>22                  THE TOTAL FUNDED PUPIL COUNT FOR THE PRIOR BUDGET YEAR OF ALL</t>
  </si>
  <si>
    <t>23                  SMALL RURAL DISTRICTS;</t>
  </si>
  <si>
    <t>24                                          (c) "SMALL RURAL DISTRICT" MEANS A DISTRICT IN COLORADO</t>
  </si>
  <si>
    <t>25                  THAT THE DEPARTMENT OF EDUCATION DETERMINES IS RURAL, BASED ON</t>
  </si>
  <si>
    <t>26                  THE GEOGRAPHIC SIZE OF THE DISTRICT AND THE DISTANCE OF THE</t>
  </si>
  <si>
    <t>27                  DISTRICT FROM THE NEAREST LARGE, URBANIZED AREA, AND THAT HAD A</t>
  </si>
  <si>
    <t>1                  FUNDED PUPIL COUNT FOR THE PRIOR BUDGET YEAR OF FEWER THAN ONE</t>
  </si>
  <si>
    <t>2                  THOUSAND PUPILS.</t>
  </si>
  <si>
    <t>3                                          (2) FOR THE 2017-18 BUDGET YEAR, ALL OF THE GROSS RETAIL</t>
  </si>
  <si>
    <t>4                  MARIJUANA SALES TAX PROCEEDS TRANSFERRED FROM THE GENERAL</t>
  </si>
  <si>
    <t>5                  FUND TO THE STATE PUBLIC SCHOOL FUND CREATED IN SECTION 22-54-114</t>
  </si>
  <si>
    <t>6                  (1) AS REQUIRED BY SECTION 39-28.8-203 (1)(b)(I.3)(B) IS APPROPRIATED</t>
  </si>
  <si>
    <t>7                  FROM THE STATE PUBLIC SCHOOL FUND TO THE DEPARTMENT FOR</t>
  </si>
  <si>
    <t>8                  MONTHLY DISTRIBUTION TO EACH LARGE RURAL DISTRICT AND EACH</t>
  </si>
  <si>
    <t>9                  SMALL RURAL DISTRICT FOR THE PURPOSE OF IMPROVING STUDENT</t>
  </si>
  <si>
    <t>10                  LEARNING AND THE EDUCATIONAL ENVIRONMENT, INCLUDING BUT NOT</t>
  </si>
  <si>
    <t>11                  LIMITED TO LOAN FORGIVENESS FOR EDUCATORS AND STAFF,</t>
  </si>
  <si>
    <t>12                  TECHNOLOGY, AND TRANSPORTATION, AS FOLLOWS:</t>
  </si>
  <si>
    <t>13                                          (a) FIFTY-FIVE PERCENT OF THE MONEY IS ALLOCATED TO LARGE</t>
  </si>
  <si>
    <t>14                  RURAL DISTRICTS AND DISTRIBUTED TO EACH LARGE RURAL DISTRICT IN</t>
  </si>
  <si>
    <t>15                  AN AMOUNT EQUAL TO THE PER PUPIL DISTRIBUTION AMOUNT MULTIPLIED</t>
  </si>
  <si>
    <t>16                  BY THE LARGE RURAL DISTRICT'S FUNDED PUPIL COUNT FOR THE PRIOR</t>
  </si>
  <si>
    <t>17                  BUDGET YEAR FOR PROPORTIONAL APPORTIONMENT TO EVERY SCHOOL IN</t>
  </si>
  <si>
    <t>18                  THE DISTRICT BASED ON THE NUMBER OF STUDENTS ENROLLED IN EACH</t>
  </si>
  <si>
    <t>19                  SCHOOL FOR THE PRIOR BUDGET YEAR; AND</t>
  </si>
  <si>
    <t>20                                          (b) FORTY-FIVE PERCENT OF THE MONEY IS ALLOCATED TO SMALL</t>
  </si>
  <si>
    <t>21                  RURAL SCHOOL DISTRICTS AND DISTRIBUTED TO EACH SMALL RURAL</t>
  </si>
  <si>
    <t>22                  DISTRICT IN AN AMOUNT EQUAL TO THE PER PUPIL DISTRIBUTION AMOUNT</t>
  </si>
  <si>
    <t>23                  MULTIPLIED BY THE SMALL RURAL DISTRICT'S FUNDED PUPIL COUNT FOR</t>
  </si>
  <si>
    <t>24                  THE PRIOR BUDGET YEAR FOR PROPORTIONAL APPORTIONMENT TO EVERY</t>
  </si>
  <si>
    <t>25                  SCHOOL IN THE DISTRICT BASED ON THE NUMBER OF STUDENTS ENROLLED</t>
  </si>
  <si>
    <t>26                  IN EACH SCHOOL FOR THE PRIOR BUDGET YEAR.</t>
  </si>
  <si>
    <t>27                                          (3) FOR THE 2018-19 BUDGET YEAR AND FOR EACH BUDGET YEAR</t>
  </si>
  <si>
    <t>1                  THEREAFTER, ALL OF THE GROSS RETAIL MARIJUANA SALES TAX PROCEEDS</t>
  </si>
  <si>
    <t>2                  TRANSFERRED FROM THE GENERAL FUND TO THE STATE PUBLIC SCHOOL</t>
  </si>
  <si>
    <t>3                  FUND CREATED IN SECTION 22-54-114 (1) AS REQUIRED BY SECTION</t>
  </si>
  <si>
    <t>4                  39-28.8-203 (1)(b)(I.5)(B) IS APPROPRIATED FROM THE STATE PUBLIC</t>
  </si>
  <si>
    <t>5                  SCHOOL FUND TO THE DEPARTMENT TO MEET THE STATE'S SHARE OF THE</t>
  </si>
  <si>
    <t>6                  TOTAL PROGRAM OF ALL DISTRICTS AND FUNDING FOR INSTITUTE CHARTER</t>
  </si>
  <si>
    <t>7                  SCHOOLS.</t>
  </si>
  <si>
    <t>marijuana sales tax revenue transferred to state public school fund</t>
  </si>
  <si>
    <t xml:space="preserve"> - definitions. (1) AS USED IN THIS SECTION, UNLESS THE CONTEXT</t>
  </si>
  <si>
    <t>OTHERWISE REQUIRES:</t>
  </si>
  <si>
    <t>(a) "LARGE RURAL DISTRICT" MEANS A DISTRICT IN COLORADO</t>
  </si>
  <si>
    <t>THAT THE DEPARTMENT OF EDUCATION DETERMINES IS RURAL, BASED ON</t>
  </si>
  <si>
    <t>DISTRICT FROM THE NEAREST LARGE, URBANIZED AREA, AND THAT HAD A</t>
  </si>
  <si>
    <t>PUPILS OR MORE BUT FEWER THAN SIX THOUSAND FIVE HUNDRED PUPILS.</t>
  </si>
  <si>
    <t>(b) "PER PUPIL DISTRIBUTION AMOUNT" MEANS:</t>
  </si>
  <si>
    <t>(I) FOR A LARGE RURAL DISTRICT, AN AMOUNT EQUAL TO THIRTY</t>
  </si>
  <si>
    <t>SUBSECTION (2)(a) OF THIS SECTION AND THEN DIVIDED BY THE SUM OF</t>
  </si>
  <si>
    <t>LARGE RURAL DISTRICTS; AND</t>
  </si>
  <si>
    <t>(II) FOR A SMALL RURAL DISTRICT, AN AMOUNT EQUAL TO THIRTY</t>
  </si>
  <si>
    <t>SUBSECTION (2)(b) OF THIS SECTION AND THEN DIVIDED BY THE SUM OF</t>
  </si>
  <si>
    <t>SMALL RURAL DISTRICTS;</t>
  </si>
  <si>
    <t>(c) "SMALL RURAL DISTRICT" MEANS A DISTRICT IN COLORADO</t>
  </si>
  <si>
    <t>THOUSAND PUPILS.</t>
  </si>
  <si>
    <t>(2) FOR THE 2017-18 BUDGET YEAR, ALL OF THE GROSS RETAIL</t>
  </si>
  <si>
    <t>FUND TO THE STATE PUBLIC SCHOOL FUND CREATED IN SECTION 22-54-114</t>
  </si>
  <si>
    <t>(1) AS REQUIRED BY SECTION 39-28.8-203 (1)(b)(I.3)(B) IS APPROPRIATED</t>
  </si>
  <si>
    <t>LEARNING AND THE EDUCATIONAL ENVIRONMENT, INCLUDING BUT NOT</t>
  </si>
  <si>
    <t>LIMITED TO LOAN FORGIVENESS FOR EDUCATORS AND STAFF,</t>
  </si>
  <si>
    <t>TECHNOLOGY, AND TRANSPORTATION, AS FOLLOWS:</t>
  </si>
  <si>
    <t>(a) FIFTY-FIVE PERCENT OF THE MONEY IS ALLOCATED TO LARGE</t>
  </si>
  <si>
    <t>BY THE LARGE RURAL DISTRICT'S FUNDED PUPIL COUNT FOR THE PRIOR</t>
  </si>
  <si>
    <t>SCHOOL FOR THE PRIOR BUDGET YEAR; AND</t>
  </si>
  <si>
    <t>(b) FORTY-FIVE PERCENT OF THE MONEY IS ALLOCATED TO SMALL</t>
  </si>
  <si>
    <t>DISTRICT IN AN AMOUNT EQUAL TO THE PER PUPIL DISTRIBUTION AMOUNT</t>
  </si>
  <si>
    <t>MULTIPLIED BY THE SMALL RURAL DISTRICT'S FUNDED PUPIL COUNT FOR</t>
  </si>
  <si>
    <t>IN EACH SCHOOL FOR THE PRIOR BUDGET YEAR.</t>
  </si>
  <si>
    <t>(3) FOR THE 2018-19 BUDGET YEAR AND FOR EACH BUDGET YEAR</t>
  </si>
  <si>
    <t>THEREAFTER, ALL OF THE GROSS RETAIL MARIJUANA SALES TAX PROCEEDS</t>
  </si>
  <si>
    <t>FUND CREATED IN SECTION 22-54-114 (1) AS REQUIRED BY SECTION</t>
  </si>
  <si>
    <t>39-28.8-203 (1)(b)(I.5)(B) IS APPROPRIATED FROM THE STATE PUBLIC</t>
  </si>
  <si>
    <t>SCHOOL FUND TO THE DEPARTMENT TO MEET THE STATE'S SHARE OF THE</t>
  </si>
  <si>
    <t>TOTAL PROGRAM OF ALL DISTRICTS AND FUNDING FOR INSTITUTE CHARTER</t>
  </si>
  <si>
    <t>SCHOOLS.</t>
  </si>
  <si>
    <t>Language from Senate Bill 17-267</t>
  </si>
  <si>
    <r>
      <rPr>
        <b/>
        <sz val="11"/>
        <color theme="1"/>
        <rFont val="Calibri"/>
        <family val="2"/>
        <scheme val="minor"/>
      </rPr>
      <t xml:space="preserve"> SECTION 4.</t>
    </r>
    <r>
      <rPr>
        <sz val="11"/>
        <color theme="1"/>
        <rFont val="Calibri"/>
        <family val="2"/>
        <scheme val="minor"/>
      </rPr>
      <t xml:space="preserve"> In Colorado Revised Statutes, add 22-54-139 as follows:</t>
    </r>
  </si>
  <si>
    <r>
      <rPr>
        <b/>
        <sz val="11"/>
        <color theme="1"/>
        <rFont val="Calibri"/>
        <family val="2"/>
        <scheme val="minor"/>
      </rPr>
      <t>22-54-139. Additional funding for schools</t>
    </r>
    <r>
      <rPr>
        <sz val="11"/>
        <color theme="1"/>
        <rFont val="Calibri"/>
        <family val="2"/>
        <scheme val="minor"/>
      </rPr>
      <t xml:space="preserve"> - use of retail</t>
    </r>
  </si>
  <si>
    <t>July - May
Monthly**</t>
  </si>
  <si>
    <t>June 2018 Final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</si>
</sst>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43" fontId="0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/>
    <xf numFmtId="164" fontId="0" fillId="0" borderId="0" xfId="0" applyNumberFormat="1" applyFont="1"/>
    <xf numFmtId="164" fontId="0" fillId="0" borderId="1" xfId="0" applyNumberFormat="1" applyFont="1" applyBorder="1"/>
    <xf numFmtId="164" fontId="0" fillId="0" borderId="0" xfId="0" applyNumberFormat="1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" fontId="0" fillId="0" borderId="0" xfId="0" applyNumberFormat="1" applyFont="1"/>
    <xf numFmtId="0" fontId="1" fillId="0" borderId="0" xfId="0" applyFont="1"/>
    <xf numFmtId="43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workbookViewId="0">
      <selection sqref="A1:E1"/>
    </sheetView>
  </sheetViews>
  <sheetFormatPr defaultRowHeight="15" x14ac:dyDescent="0.25"/>
  <cols>
    <col min="1" max="1" width="12.5703125" style="1" customWidth="1"/>
    <col min="2" max="2" width="35.28515625" style="1" bestFit="1" customWidth="1"/>
    <col min="3" max="3" width="20.42578125" style="1" customWidth="1"/>
    <col min="4" max="5" width="14.28515625" style="1" bestFit="1" customWidth="1"/>
    <col min="6" max="6" width="10.5703125" style="1" hidden="1" customWidth="1"/>
    <col min="7" max="8" width="14" style="2" customWidth="1"/>
    <col min="9" max="9" width="16.42578125" style="1" bestFit="1" customWidth="1"/>
    <col min="10" max="10" width="16.28515625" style="1" bestFit="1" customWidth="1"/>
    <col min="11" max="11" width="14.28515625" style="1" bestFit="1" customWidth="1"/>
    <col min="12" max="16384" width="9.140625" style="1"/>
  </cols>
  <sheetData>
    <row r="1" spans="1:12" x14ac:dyDescent="0.25">
      <c r="A1" s="17" t="s">
        <v>363</v>
      </c>
      <c r="B1" s="17"/>
      <c r="C1" s="17"/>
      <c r="D1" s="17"/>
      <c r="E1" s="17"/>
    </row>
    <row r="2" spans="1:12" x14ac:dyDescent="0.25">
      <c r="A2" s="17" t="s">
        <v>364</v>
      </c>
      <c r="B2" s="17"/>
      <c r="C2" s="17"/>
      <c r="D2" s="17"/>
      <c r="E2" s="17"/>
    </row>
    <row r="3" spans="1:12" x14ac:dyDescent="0.25">
      <c r="A3" s="13"/>
      <c r="B3" s="13"/>
      <c r="C3" s="13"/>
      <c r="D3" s="13"/>
      <c r="E3" s="13"/>
    </row>
    <row r="4" spans="1:12" x14ac:dyDescent="0.25">
      <c r="A4" s="7" t="s">
        <v>367</v>
      </c>
      <c r="B4" s="7">
        <v>3230</v>
      </c>
      <c r="C4" s="3"/>
      <c r="D4" s="3"/>
      <c r="E4" s="3"/>
    </row>
    <row r="5" spans="1:12" x14ac:dyDescent="0.25">
      <c r="A5" s="7" t="s">
        <v>368</v>
      </c>
      <c r="B5" s="7">
        <v>3000</v>
      </c>
      <c r="C5" s="3"/>
      <c r="D5" s="3"/>
      <c r="E5" s="3"/>
    </row>
    <row r="7" spans="1:12" ht="30" x14ac:dyDescent="0.25">
      <c r="A7" s="7" t="s">
        <v>357</v>
      </c>
      <c r="B7" s="6" t="s">
        <v>178</v>
      </c>
      <c r="C7" s="12" t="s">
        <v>365</v>
      </c>
      <c r="D7" s="6" t="s">
        <v>358</v>
      </c>
      <c r="E7" s="12" t="s">
        <v>488</v>
      </c>
      <c r="F7" s="14"/>
      <c r="G7" s="12" t="s">
        <v>489</v>
      </c>
      <c r="H7" s="12"/>
      <c r="I7" s="4"/>
      <c r="J7" s="4" t="s">
        <v>360</v>
      </c>
      <c r="K7" s="5">
        <v>30000000</v>
      </c>
      <c r="L7" s="4" t="s">
        <v>359</v>
      </c>
    </row>
    <row r="8" spans="1:12" x14ac:dyDescent="0.25">
      <c r="A8" s="1" t="s">
        <v>179</v>
      </c>
      <c r="B8" s="1" t="s">
        <v>0</v>
      </c>
      <c r="C8" s="9">
        <v>8350.6</v>
      </c>
      <c r="D8" s="2">
        <f t="shared" ref="D8:D16" si="0">ROUND(IF(AND(C8&lt;6500,C8&gt;=1000),C8*$L$9,IF(C8&lt;1000,C8*$L$8,0)),2)</f>
        <v>0</v>
      </c>
      <c r="E8" s="2">
        <f>ROUND(D8/12,2)</f>
        <v>0</v>
      </c>
      <c r="G8" s="2">
        <v>0</v>
      </c>
      <c r="I8" s="4" t="s">
        <v>361</v>
      </c>
      <c r="J8" s="10">
        <f>SUMIF(F8:F185,1,C8:C185)</f>
        <v>37390.100000000013</v>
      </c>
      <c r="K8" s="5">
        <f>K7*0.45</f>
        <v>13500000</v>
      </c>
      <c r="L8" s="5">
        <f>ROUND(K8/J8,8)</f>
        <v>361.05814106000003</v>
      </c>
    </row>
    <row r="9" spans="1:12" x14ac:dyDescent="0.25">
      <c r="A9" s="1" t="s">
        <v>180</v>
      </c>
      <c r="B9" s="1" t="s">
        <v>1</v>
      </c>
      <c r="C9" s="9">
        <v>36871.599999999999</v>
      </c>
      <c r="D9" s="2">
        <f t="shared" si="0"/>
        <v>0</v>
      </c>
      <c r="E9" s="2">
        <f t="shared" ref="E9:E72" si="1">ROUND(D9/12,2)</f>
        <v>0</v>
      </c>
      <c r="G9" s="2">
        <v>0</v>
      </c>
      <c r="I9" s="4" t="s">
        <v>362</v>
      </c>
      <c r="J9" s="10">
        <f>SUMIF(F8:F185,2,C8:C185)</f>
        <v>94972.700000000012</v>
      </c>
      <c r="K9" s="5">
        <f>K7*0.55</f>
        <v>16500000.000000002</v>
      </c>
      <c r="L9" s="5">
        <f>ROUND(K9/J9,8)</f>
        <v>173.73413622999999</v>
      </c>
    </row>
    <row r="10" spans="1:12" x14ac:dyDescent="0.25">
      <c r="A10" s="1" t="s">
        <v>181</v>
      </c>
      <c r="B10" s="1" t="s">
        <v>2</v>
      </c>
      <c r="C10" s="9">
        <v>7150.5</v>
      </c>
      <c r="D10" s="2">
        <f t="shared" si="0"/>
        <v>0</v>
      </c>
      <c r="E10" s="2">
        <f t="shared" si="1"/>
        <v>0</v>
      </c>
      <c r="G10" s="2">
        <v>0</v>
      </c>
    </row>
    <row r="11" spans="1:12" x14ac:dyDescent="0.25">
      <c r="A11" s="1" t="s">
        <v>182</v>
      </c>
      <c r="B11" s="1" t="s">
        <v>3</v>
      </c>
      <c r="C11" s="9">
        <v>16480.7</v>
      </c>
      <c r="D11" s="2">
        <f t="shared" si="0"/>
        <v>0</v>
      </c>
      <c r="E11" s="2">
        <f t="shared" si="1"/>
        <v>0</v>
      </c>
      <c r="G11" s="2">
        <v>0</v>
      </c>
    </row>
    <row r="12" spans="1:12" x14ac:dyDescent="0.25">
      <c r="A12" s="1" t="s">
        <v>183</v>
      </c>
      <c r="B12" s="1" t="s">
        <v>4</v>
      </c>
      <c r="C12" s="9">
        <v>1021.3</v>
      </c>
      <c r="D12" s="2">
        <f t="shared" si="0"/>
        <v>177434.67</v>
      </c>
      <c r="E12" s="2">
        <f t="shared" si="1"/>
        <v>14786.22</v>
      </c>
      <c r="F12" s="1">
        <v>2</v>
      </c>
      <c r="G12" s="2">
        <v>14786.25</v>
      </c>
      <c r="I12" s="15" t="s">
        <v>485</v>
      </c>
    </row>
    <row r="13" spans="1:12" x14ac:dyDescent="0.25">
      <c r="A13" s="1" t="s">
        <v>184</v>
      </c>
      <c r="B13" s="1" t="s">
        <v>5</v>
      </c>
      <c r="C13" s="9">
        <v>954.3</v>
      </c>
      <c r="D13" s="2">
        <f t="shared" si="0"/>
        <v>344557.78</v>
      </c>
      <c r="E13" s="2">
        <f t="shared" si="1"/>
        <v>28713.15</v>
      </c>
      <c r="F13" s="1">
        <v>1</v>
      </c>
      <c r="G13" s="2">
        <v>28713.13</v>
      </c>
      <c r="I13" s="15"/>
      <c r="J13" s="8"/>
      <c r="K13" s="8"/>
      <c r="L13" s="8"/>
    </row>
    <row r="14" spans="1:12" x14ac:dyDescent="0.25">
      <c r="A14" s="1" t="s">
        <v>185</v>
      </c>
      <c r="B14" s="1" t="s">
        <v>6</v>
      </c>
      <c r="C14" s="9">
        <v>9408</v>
      </c>
      <c r="D14" s="2">
        <f t="shared" si="0"/>
        <v>0</v>
      </c>
      <c r="E14" s="2">
        <f t="shared" si="1"/>
        <v>0</v>
      </c>
      <c r="G14" s="2">
        <v>0</v>
      </c>
      <c r="I14" t="s">
        <v>486</v>
      </c>
      <c r="J14" s="11"/>
    </row>
    <row r="15" spans="1:12" x14ac:dyDescent="0.25">
      <c r="A15" s="1" t="s">
        <v>186</v>
      </c>
      <c r="B15" s="1" t="s">
        <v>7</v>
      </c>
      <c r="C15" s="9">
        <v>2348.9</v>
      </c>
      <c r="D15" s="2">
        <f t="shared" si="0"/>
        <v>408084.11</v>
      </c>
      <c r="E15" s="2">
        <f t="shared" si="1"/>
        <v>34007.01</v>
      </c>
      <c r="F15" s="1">
        <v>2</v>
      </c>
      <c r="G15" s="2">
        <v>34007</v>
      </c>
      <c r="I15" t="s">
        <v>487</v>
      </c>
    </row>
    <row r="16" spans="1:12" x14ac:dyDescent="0.25">
      <c r="A16" s="1" t="s">
        <v>187</v>
      </c>
      <c r="B16" s="1" t="s">
        <v>8</v>
      </c>
      <c r="C16" s="9">
        <v>299.40000000000003</v>
      </c>
      <c r="D16" s="2">
        <f t="shared" si="0"/>
        <v>108100.81</v>
      </c>
      <c r="E16" s="2">
        <f t="shared" si="1"/>
        <v>9008.4</v>
      </c>
      <c r="F16" s="1">
        <v>1</v>
      </c>
      <c r="G16" s="2">
        <v>9008.41</v>
      </c>
      <c r="I16" t="s">
        <v>449</v>
      </c>
      <c r="J16" s="8"/>
      <c r="K16" s="8"/>
      <c r="L16" s="8"/>
    </row>
    <row r="17" spans="1:9" x14ac:dyDescent="0.25">
      <c r="A17" s="1" t="s">
        <v>188</v>
      </c>
      <c r="B17" s="1" t="s">
        <v>9</v>
      </c>
      <c r="C17" s="9">
        <v>2684.6</v>
      </c>
      <c r="D17" s="2">
        <v>0</v>
      </c>
      <c r="E17" s="2">
        <f t="shared" si="1"/>
        <v>0</v>
      </c>
      <c r="G17" s="2">
        <v>0</v>
      </c>
      <c r="I17" t="s">
        <v>450</v>
      </c>
    </row>
    <row r="18" spans="1:9" x14ac:dyDescent="0.25">
      <c r="A18" s="1" t="s">
        <v>189</v>
      </c>
      <c r="B18" s="1" t="s">
        <v>10</v>
      </c>
      <c r="C18" s="9">
        <v>1409.2</v>
      </c>
      <c r="D18" s="2">
        <v>0</v>
      </c>
      <c r="E18" s="2">
        <f t="shared" si="1"/>
        <v>0</v>
      </c>
      <c r="G18" s="2">
        <v>0</v>
      </c>
      <c r="I18" t="s">
        <v>451</v>
      </c>
    </row>
    <row r="19" spans="1:9" x14ac:dyDescent="0.25">
      <c r="A19" s="1" t="s">
        <v>190</v>
      </c>
      <c r="B19" s="1" t="s">
        <v>11</v>
      </c>
      <c r="C19" s="9">
        <v>51888.7</v>
      </c>
      <c r="D19" s="2">
        <f t="shared" ref="D19:D60" si="2">ROUND(IF(AND(C19&lt;6500,C19&gt;=1000),C19*$L$9,IF(C19&lt;1000,C19*$L$8,0)),2)</f>
        <v>0</v>
      </c>
      <c r="E19" s="2">
        <f t="shared" si="1"/>
        <v>0</v>
      </c>
      <c r="G19" s="2">
        <v>0</v>
      </c>
      <c r="I19" t="s">
        <v>452</v>
      </c>
    </row>
    <row r="20" spans="1:9" x14ac:dyDescent="0.25">
      <c r="A20" s="1" t="s">
        <v>191</v>
      </c>
      <c r="B20" s="1" t="s">
        <v>12</v>
      </c>
      <c r="C20" s="9">
        <v>14734.6</v>
      </c>
      <c r="D20" s="2">
        <f t="shared" si="2"/>
        <v>0</v>
      </c>
      <c r="E20" s="2">
        <f t="shared" si="1"/>
        <v>0</v>
      </c>
      <c r="G20" s="2">
        <v>0</v>
      </c>
      <c r="I20" t="s">
        <v>453</v>
      </c>
    </row>
    <row r="21" spans="1:9" x14ac:dyDescent="0.25">
      <c r="A21" s="1" t="s">
        <v>192</v>
      </c>
      <c r="B21" s="1" t="s">
        <v>13</v>
      </c>
      <c r="C21" s="9">
        <v>173.4</v>
      </c>
      <c r="D21" s="2">
        <f t="shared" si="2"/>
        <v>62607.48</v>
      </c>
      <c r="E21" s="2">
        <f t="shared" si="1"/>
        <v>5217.29</v>
      </c>
      <c r="F21" s="1">
        <v>1</v>
      </c>
      <c r="G21" s="2">
        <v>5217.29</v>
      </c>
      <c r="I21" t="s">
        <v>369</v>
      </c>
    </row>
    <row r="22" spans="1:9" x14ac:dyDescent="0.25">
      <c r="A22" s="1" t="s">
        <v>193</v>
      </c>
      <c r="B22" s="1" t="s">
        <v>14</v>
      </c>
      <c r="C22" s="9">
        <v>39154.700000000004</v>
      </c>
      <c r="D22" s="2">
        <f t="shared" si="2"/>
        <v>0</v>
      </c>
      <c r="E22" s="2">
        <f t="shared" si="1"/>
        <v>0</v>
      </c>
      <c r="G22" s="2">
        <v>0</v>
      </c>
      <c r="I22" t="s">
        <v>454</v>
      </c>
    </row>
    <row r="23" spans="1:9" x14ac:dyDescent="0.25">
      <c r="A23" s="1" t="s">
        <v>194</v>
      </c>
      <c r="B23" s="1" t="s">
        <v>15</v>
      </c>
      <c r="C23" s="9">
        <v>2888.8</v>
      </c>
      <c r="D23" s="2">
        <f t="shared" si="2"/>
        <v>501883.17</v>
      </c>
      <c r="E23" s="2">
        <f t="shared" si="1"/>
        <v>41823.599999999999</v>
      </c>
      <c r="F23" s="1">
        <v>2</v>
      </c>
      <c r="G23" s="2">
        <v>41823.57</v>
      </c>
      <c r="I23" t="s">
        <v>370</v>
      </c>
    </row>
    <row r="24" spans="1:9" x14ac:dyDescent="0.25">
      <c r="A24" s="1" t="s">
        <v>195</v>
      </c>
      <c r="B24" s="1" t="s">
        <v>16</v>
      </c>
      <c r="C24" s="9">
        <v>1537.6</v>
      </c>
      <c r="D24" s="2">
        <f t="shared" si="2"/>
        <v>267133.61</v>
      </c>
      <c r="E24" s="2">
        <f t="shared" si="1"/>
        <v>22261.13</v>
      </c>
      <c r="F24" s="1">
        <v>2</v>
      </c>
      <c r="G24" s="2">
        <v>22261.18</v>
      </c>
      <c r="I24" t="s">
        <v>455</v>
      </c>
    </row>
    <row r="25" spans="1:9" x14ac:dyDescent="0.25">
      <c r="A25" s="1" t="s">
        <v>196</v>
      </c>
      <c r="B25" s="1" t="s">
        <v>17</v>
      </c>
      <c r="C25" s="9">
        <v>141.9</v>
      </c>
      <c r="D25" s="2">
        <f t="shared" si="2"/>
        <v>51234.15</v>
      </c>
      <c r="E25" s="2">
        <f t="shared" si="1"/>
        <v>4269.51</v>
      </c>
      <c r="F25" s="1">
        <v>1</v>
      </c>
      <c r="G25" s="2">
        <v>4269.54</v>
      </c>
      <c r="I25" t="s">
        <v>456</v>
      </c>
    </row>
    <row r="26" spans="1:9" x14ac:dyDescent="0.25">
      <c r="A26" s="1" t="s">
        <v>197</v>
      </c>
      <c r="B26" s="1" t="s">
        <v>18</v>
      </c>
      <c r="C26" s="9">
        <v>50</v>
      </c>
      <c r="D26" s="2">
        <f t="shared" si="2"/>
        <v>18052.91</v>
      </c>
      <c r="E26" s="2">
        <f t="shared" si="1"/>
        <v>1504.41</v>
      </c>
      <c r="F26" s="1">
        <v>1</v>
      </c>
      <c r="G26" s="2">
        <v>1504.4</v>
      </c>
      <c r="I26" t="s">
        <v>457</v>
      </c>
    </row>
    <row r="27" spans="1:9" x14ac:dyDescent="0.25">
      <c r="A27" s="1" t="s">
        <v>198</v>
      </c>
      <c r="B27" s="1" t="s">
        <v>19</v>
      </c>
      <c r="C27" s="9">
        <v>284.60000000000002</v>
      </c>
      <c r="D27" s="2">
        <f t="shared" si="2"/>
        <v>102757.15</v>
      </c>
      <c r="E27" s="2">
        <f t="shared" si="1"/>
        <v>8563.1</v>
      </c>
      <c r="F27" s="1">
        <v>1</v>
      </c>
      <c r="G27" s="2">
        <v>8563.0499999999993</v>
      </c>
      <c r="I27" t="s">
        <v>371</v>
      </c>
    </row>
    <row r="28" spans="1:9" x14ac:dyDescent="0.25">
      <c r="A28" s="1" t="s">
        <v>199</v>
      </c>
      <c r="B28" s="1" t="s">
        <v>20</v>
      </c>
      <c r="C28" s="9">
        <v>50</v>
      </c>
      <c r="D28" s="2">
        <f t="shared" si="2"/>
        <v>18052.91</v>
      </c>
      <c r="E28" s="2">
        <f t="shared" si="1"/>
        <v>1504.41</v>
      </c>
      <c r="F28" s="1">
        <v>1</v>
      </c>
      <c r="G28" s="2">
        <v>1504.4</v>
      </c>
      <c r="I28" t="s">
        <v>458</v>
      </c>
    </row>
    <row r="29" spans="1:9" x14ac:dyDescent="0.25">
      <c r="A29" s="1" t="s">
        <v>200</v>
      </c>
      <c r="B29" s="1" t="s">
        <v>21</v>
      </c>
      <c r="C29" s="9">
        <v>50</v>
      </c>
      <c r="D29" s="2">
        <f t="shared" si="2"/>
        <v>18052.91</v>
      </c>
      <c r="E29" s="2">
        <f t="shared" si="1"/>
        <v>1504.41</v>
      </c>
      <c r="F29" s="1">
        <v>1</v>
      </c>
      <c r="G29" s="2">
        <v>1504.4</v>
      </c>
      <c r="I29" t="s">
        <v>372</v>
      </c>
    </row>
    <row r="30" spans="1:9" x14ac:dyDescent="0.25">
      <c r="A30" s="1" t="s">
        <v>201</v>
      </c>
      <c r="B30" s="1" t="s">
        <v>22</v>
      </c>
      <c r="C30" s="9">
        <v>1110.4000000000001</v>
      </c>
      <c r="D30" s="2">
        <f t="shared" si="2"/>
        <v>192914.38</v>
      </c>
      <c r="E30" s="2">
        <f t="shared" si="1"/>
        <v>16076.2</v>
      </c>
      <c r="F30" s="1">
        <v>2</v>
      </c>
      <c r="G30" s="2">
        <v>16076.18</v>
      </c>
      <c r="I30" t="s">
        <v>459</v>
      </c>
    </row>
    <row r="31" spans="1:9" x14ac:dyDescent="0.25">
      <c r="A31" s="1" t="s">
        <v>202</v>
      </c>
      <c r="B31" s="1" t="s">
        <v>23</v>
      </c>
      <c r="C31" s="9">
        <v>251.9</v>
      </c>
      <c r="D31" s="2">
        <f t="shared" si="2"/>
        <v>90950.55</v>
      </c>
      <c r="E31" s="2">
        <f t="shared" si="1"/>
        <v>7579.21</v>
      </c>
      <c r="F31" s="1">
        <v>1</v>
      </c>
      <c r="G31" s="2">
        <v>7579.24</v>
      </c>
      <c r="I31" t="s">
        <v>460</v>
      </c>
    </row>
    <row r="32" spans="1:9" x14ac:dyDescent="0.25">
      <c r="A32" s="1" t="s">
        <v>203</v>
      </c>
      <c r="B32" s="1" t="s">
        <v>24</v>
      </c>
      <c r="C32" s="9">
        <v>29821.599999999999</v>
      </c>
      <c r="D32" s="2">
        <f t="shared" si="2"/>
        <v>0</v>
      </c>
      <c r="E32" s="2">
        <f t="shared" si="1"/>
        <v>0</v>
      </c>
      <c r="G32" s="2">
        <v>0</v>
      </c>
      <c r="I32" t="s">
        <v>371</v>
      </c>
    </row>
    <row r="33" spans="1:9" x14ac:dyDescent="0.25">
      <c r="A33" s="1" t="s">
        <v>204</v>
      </c>
      <c r="B33" s="1" t="s">
        <v>25</v>
      </c>
      <c r="C33" s="9">
        <v>29675.7</v>
      </c>
      <c r="D33" s="2">
        <f t="shared" si="2"/>
        <v>0</v>
      </c>
      <c r="E33" s="2">
        <f t="shared" si="1"/>
        <v>0</v>
      </c>
      <c r="G33" s="2">
        <v>0</v>
      </c>
      <c r="I33" t="s">
        <v>461</v>
      </c>
    </row>
    <row r="34" spans="1:9" x14ac:dyDescent="0.25">
      <c r="A34" s="1" t="s">
        <v>205</v>
      </c>
      <c r="B34" s="1" t="s">
        <v>26</v>
      </c>
      <c r="C34" s="9">
        <v>909.09999999999991</v>
      </c>
      <c r="D34" s="2">
        <f t="shared" si="2"/>
        <v>328237.96000000002</v>
      </c>
      <c r="E34" s="2">
        <f t="shared" si="1"/>
        <v>27353.16</v>
      </c>
      <c r="F34" s="1">
        <v>1</v>
      </c>
      <c r="G34" s="2">
        <v>27353.200000000001</v>
      </c>
      <c r="I34" t="s">
        <v>372</v>
      </c>
    </row>
    <row r="35" spans="1:9" x14ac:dyDescent="0.25">
      <c r="A35" s="1" t="s">
        <v>206</v>
      </c>
      <c r="B35" s="1" t="s">
        <v>27</v>
      </c>
      <c r="C35" s="9">
        <v>1161.9000000000001</v>
      </c>
      <c r="D35" s="2">
        <f t="shared" si="2"/>
        <v>201861.69</v>
      </c>
      <c r="E35" s="2">
        <f t="shared" si="1"/>
        <v>16821.810000000001</v>
      </c>
      <c r="F35" s="1">
        <v>2</v>
      </c>
      <c r="G35" s="2">
        <v>16821.78</v>
      </c>
      <c r="I35" t="s">
        <v>462</v>
      </c>
    </row>
    <row r="36" spans="1:9" x14ac:dyDescent="0.25">
      <c r="A36" s="1" t="s">
        <v>207</v>
      </c>
      <c r="B36" s="1" t="s">
        <v>28</v>
      </c>
      <c r="C36" s="9">
        <v>121.5</v>
      </c>
      <c r="D36" s="2">
        <f t="shared" si="2"/>
        <v>43868.56</v>
      </c>
      <c r="E36" s="2">
        <f t="shared" si="1"/>
        <v>3655.71</v>
      </c>
      <c r="F36" s="1">
        <v>1</v>
      </c>
      <c r="G36" s="2">
        <v>3655.75</v>
      </c>
      <c r="I36" t="s">
        <v>463</v>
      </c>
    </row>
    <row r="37" spans="1:9" x14ac:dyDescent="0.25">
      <c r="A37" s="1" t="s">
        <v>208</v>
      </c>
      <c r="B37" s="1" t="s">
        <v>29</v>
      </c>
      <c r="C37" s="9">
        <v>172</v>
      </c>
      <c r="D37" s="2">
        <f t="shared" si="2"/>
        <v>62102</v>
      </c>
      <c r="E37" s="2">
        <f t="shared" si="1"/>
        <v>5175.17</v>
      </c>
      <c r="F37" s="1">
        <v>1</v>
      </c>
      <c r="G37" s="2">
        <v>5175.13</v>
      </c>
      <c r="I37" t="s">
        <v>453</v>
      </c>
    </row>
    <row r="38" spans="1:9" x14ac:dyDescent="0.25">
      <c r="A38" s="1" t="s">
        <v>209</v>
      </c>
      <c r="B38" s="1" t="s">
        <v>30</v>
      </c>
      <c r="C38" s="9">
        <v>826.9</v>
      </c>
      <c r="D38" s="2">
        <f t="shared" si="2"/>
        <v>298558.98</v>
      </c>
      <c r="E38" s="2">
        <f t="shared" si="1"/>
        <v>24879.919999999998</v>
      </c>
      <c r="F38" s="1">
        <v>1</v>
      </c>
      <c r="G38" s="2">
        <v>24879.86</v>
      </c>
      <c r="I38" t="s">
        <v>369</v>
      </c>
    </row>
    <row r="39" spans="1:9" x14ac:dyDescent="0.25">
      <c r="A39" s="1" t="s">
        <v>210</v>
      </c>
      <c r="B39" s="1" t="s">
        <v>31</v>
      </c>
      <c r="C39" s="9">
        <v>998.5</v>
      </c>
      <c r="D39" s="2">
        <f t="shared" si="2"/>
        <v>360516.55</v>
      </c>
      <c r="E39" s="2">
        <f t="shared" si="1"/>
        <v>30043.05</v>
      </c>
      <c r="F39" s="1">
        <v>1</v>
      </c>
      <c r="G39" s="2">
        <v>30043</v>
      </c>
      <c r="I39" t="s">
        <v>454</v>
      </c>
    </row>
    <row r="40" spans="1:9" x14ac:dyDescent="0.25">
      <c r="A40" s="1" t="s">
        <v>211</v>
      </c>
      <c r="B40" s="1" t="s">
        <v>32</v>
      </c>
      <c r="C40" s="9">
        <v>376.7</v>
      </c>
      <c r="D40" s="2">
        <f t="shared" si="2"/>
        <v>136010.6</v>
      </c>
      <c r="E40" s="2">
        <f t="shared" si="1"/>
        <v>11334.22</v>
      </c>
      <c r="F40" s="1">
        <v>1</v>
      </c>
      <c r="G40" s="2">
        <v>11334.18</v>
      </c>
      <c r="I40"/>
    </row>
    <row r="41" spans="1:9" x14ac:dyDescent="0.25">
      <c r="A41" s="1" t="s">
        <v>212</v>
      </c>
      <c r="B41" s="1" t="s">
        <v>33</v>
      </c>
      <c r="C41" s="9">
        <v>213.5</v>
      </c>
      <c r="D41" s="2">
        <f t="shared" si="2"/>
        <v>77085.91</v>
      </c>
      <c r="E41" s="2">
        <f t="shared" si="1"/>
        <v>6423.83</v>
      </c>
      <c r="F41" s="1">
        <v>1</v>
      </c>
      <c r="G41" s="2">
        <v>6423.78</v>
      </c>
      <c r="I41" t="s">
        <v>373</v>
      </c>
    </row>
    <row r="42" spans="1:9" x14ac:dyDescent="0.25">
      <c r="A42" s="1" t="s">
        <v>213</v>
      </c>
      <c r="B42" s="1" t="s">
        <v>34</v>
      </c>
      <c r="C42" s="9">
        <v>221.7</v>
      </c>
      <c r="D42" s="2">
        <f t="shared" si="2"/>
        <v>80046.59</v>
      </c>
      <c r="E42" s="2">
        <f t="shared" si="1"/>
        <v>6670.55</v>
      </c>
      <c r="F42" s="1">
        <v>1</v>
      </c>
      <c r="G42" s="2">
        <v>6670.54</v>
      </c>
      <c r="I42" t="s">
        <v>464</v>
      </c>
    </row>
    <row r="43" spans="1:9" x14ac:dyDescent="0.25">
      <c r="A43" s="1" t="s">
        <v>214</v>
      </c>
      <c r="B43" s="1" t="s">
        <v>35</v>
      </c>
      <c r="C43" s="9">
        <v>285.10000000000002</v>
      </c>
      <c r="D43" s="2">
        <f t="shared" si="2"/>
        <v>102937.68</v>
      </c>
      <c r="E43" s="2">
        <f t="shared" si="1"/>
        <v>8578.14</v>
      </c>
      <c r="F43" s="1">
        <v>1</v>
      </c>
      <c r="G43" s="2">
        <v>8578.14</v>
      </c>
      <c r="I43" t="s">
        <v>465</v>
      </c>
    </row>
    <row r="44" spans="1:9" x14ac:dyDescent="0.25">
      <c r="A44" s="1" t="s">
        <v>215</v>
      </c>
      <c r="B44" s="1" t="s">
        <v>36</v>
      </c>
      <c r="C44" s="9">
        <v>452.4</v>
      </c>
      <c r="D44" s="2">
        <f t="shared" si="2"/>
        <v>163342.70000000001</v>
      </c>
      <c r="E44" s="2">
        <f t="shared" si="1"/>
        <v>13611.89</v>
      </c>
      <c r="F44" s="1">
        <v>1</v>
      </c>
      <c r="G44" s="2">
        <v>13611.91</v>
      </c>
      <c r="I44" t="s">
        <v>374</v>
      </c>
    </row>
    <row r="45" spans="1:9" x14ac:dyDescent="0.25">
      <c r="A45" s="1" t="s">
        <v>216</v>
      </c>
      <c r="B45" s="1" t="s">
        <v>37</v>
      </c>
      <c r="C45" s="9">
        <v>361.9</v>
      </c>
      <c r="D45" s="2">
        <f t="shared" si="2"/>
        <v>130666.94</v>
      </c>
      <c r="E45" s="2">
        <f t="shared" si="1"/>
        <v>10888.91</v>
      </c>
      <c r="F45" s="1">
        <v>1</v>
      </c>
      <c r="G45" s="2">
        <v>10888.93</v>
      </c>
      <c r="I45" t="s">
        <v>466</v>
      </c>
    </row>
    <row r="46" spans="1:9" x14ac:dyDescent="0.25">
      <c r="A46" s="1" t="s">
        <v>217</v>
      </c>
      <c r="B46" s="1" t="s">
        <v>38</v>
      </c>
      <c r="C46" s="9">
        <v>4772.5</v>
      </c>
      <c r="D46" s="2">
        <f t="shared" si="2"/>
        <v>829146.17</v>
      </c>
      <c r="E46" s="2">
        <f t="shared" si="1"/>
        <v>69095.509999999995</v>
      </c>
      <c r="F46" s="1">
        <v>2</v>
      </c>
      <c r="G46" s="2">
        <v>69095.56</v>
      </c>
      <c r="I46" t="s">
        <v>467</v>
      </c>
    </row>
    <row r="47" spans="1:9" x14ac:dyDescent="0.25">
      <c r="A47" s="1" t="s">
        <v>218</v>
      </c>
      <c r="B47" s="1" t="s">
        <v>39</v>
      </c>
      <c r="C47" s="9">
        <v>86231</v>
      </c>
      <c r="D47" s="2">
        <f t="shared" si="2"/>
        <v>0</v>
      </c>
      <c r="E47" s="2">
        <f t="shared" si="1"/>
        <v>0</v>
      </c>
      <c r="G47" s="2">
        <v>0</v>
      </c>
      <c r="I47" t="s">
        <v>375</v>
      </c>
    </row>
    <row r="48" spans="1:9" x14ac:dyDescent="0.25">
      <c r="A48" s="1" t="s">
        <v>219</v>
      </c>
      <c r="B48" s="1" t="s">
        <v>40</v>
      </c>
      <c r="C48" s="9">
        <v>254.1</v>
      </c>
      <c r="D48" s="2">
        <f t="shared" si="2"/>
        <v>91744.87</v>
      </c>
      <c r="E48" s="2">
        <f t="shared" si="1"/>
        <v>7645.41</v>
      </c>
      <c r="F48" s="1">
        <v>1</v>
      </c>
      <c r="G48" s="2">
        <v>7645.36</v>
      </c>
      <c r="I48" t="s">
        <v>376</v>
      </c>
    </row>
    <row r="49" spans="1:9" x14ac:dyDescent="0.25">
      <c r="A49" s="1" t="s">
        <v>220</v>
      </c>
      <c r="B49" s="1" t="s">
        <v>41</v>
      </c>
      <c r="C49" s="9">
        <v>63748.7</v>
      </c>
      <c r="D49" s="2">
        <f t="shared" si="2"/>
        <v>0</v>
      </c>
      <c r="E49" s="2">
        <f t="shared" si="1"/>
        <v>0</v>
      </c>
      <c r="G49" s="2">
        <v>0</v>
      </c>
      <c r="I49" t="s">
        <v>377</v>
      </c>
    </row>
    <row r="50" spans="1:9" x14ac:dyDescent="0.25">
      <c r="A50" s="1" t="s">
        <v>221</v>
      </c>
      <c r="B50" s="1" t="s">
        <v>42</v>
      </c>
      <c r="C50" s="9">
        <v>6589.7</v>
      </c>
      <c r="D50" s="2">
        <f t="shared" si="2"/>
        <v>0</v>
      </c>
      <c r="E50" s="2">
        <f t="shared" si="1"/>
        <v>0</v>
      </c>
      <c r="G50" s="2">
        <v>0</v>
      </c>
      <c r="I50" t="s">
        <v>468</v>
      </c>
    </row>
    <row r="51" spans="1:9" x14ac:dyDescent="0.25">
      <c r="A51" s="1" t="s">
        <v>222</v>
      </c>
      <c r="B51" s="1" t="s">
        <v>43</v>
      </c>
      <c r="C51" s="9">
        <v>2385.2000000000003</v>
      </c>
      <c r="D51" s="2">
        <f t="shared" si="2"/>
        <v>414390.66</v>
      </c>
      <c r="E51" s="2">
        <f t="shared" si="1"/>
        <v>34532.559999999998</v>
      </c>
      <c r="F51" s="1">
        <v>2</v>
      </c>
      <c r="G51" s="2">
        <v>34532.5</v>
      </c>
      <c r="I51" t="s">
        <v>469</v>
      </c>
    </row>
    <row r="52" spans="1:9" x14ac:dyDescent="0.25">
      <c r="A52" s="1" t="s">
        <v>223</v>
      </c>
      <c r="B52" s="1" t="s">
        <v>44</v>
      </c>
      <c r="C52" s="9">
        <v>285.60000000000002</v>
      </c>
      <c r="D52" s="2">
        <f t="shared" si="2"/>
        <v>103118.21</v>
      </c>
      <c r="E52" s="2">
        <f t="shared" si="1"/>
        <v>8593.18</v>
      </c>
      <c r="F52" s="1">
        <v>1</v>
      </c>
      <c r="G52" s="2">
        <v>8593.23</v>
      </c>
      <c r="I52" t="s">
        <v>470</v>
      </c>
    </row>
    <row r="53" spans="1:9" x14ac:dyDescent="0.25">
      <c r="A53" s="1" t="s">
        <v>224</v>
      </c>
      <c r="B53" s="1" t="s">
        <v>45</v>
      </c>
      <c r="C53" s="9">
        <v>283.60000000000002</v>
      </c>
      <c r="D53" s="2">
        <f t="shared" si="2"/>
        <v>102396.09</v>
      </c>
      <c r="E53" s="2">
        <f t="shared" si="1"/>
        <v>8533.01</v>
      </c>
      <c r="F53" s="1">
        <v>1</v>
      </c>
      <c r="G53" s="2">
        <v>8532.98</v>
      </c>
      <c r="I53" t="s">
        <v>471</v>
      </c>
    </row>
    <row r="54" spans="1:9" x14ac:dyDescent="0.25">
      <c r="A54" s="1" t="s">
        <v>225</v>
      </c>
      <c r="B54" s="1" t="s">
        <v>46</v>
      </c>
      <c r="C54" s="9">
        <v>203</v>
      </c>
      <c r="D54" s="2">
        <f t="shared" si="2"/>
        <v>73294.8</v>
      </c>
      <c r="E54" s="2">
        <f t="shared" si="1"/>
        <v>6107.9</v>
      </c>
      <c r="F54" s="1">
        <v>1</v>
      </c>
      <c r="G54" s="2">
        <v>6107.9</v>
      </c>
      <c r="I54" t="s">
        <v>378</v>
      </c>
    </row>
    <row r="55" spans="1:9" x14ac:dyDescent="0.25">
      <c r="A55" s="1" t="s">
        <v>226</v>
      </c>
      <c r="B55" s="1" t="s">
        <v>47</v>
      </c>
      <c r="C55" s="9">
        <v>50</v>
      </c>
      <c r="D55" s="2">
        <f t="shared" si="2"/>
        <v>18052.91</v>
      </c>
      <c r="E55" s="2">
        <f t="shared" si="1"/>
        <v>1504.41</v>
      </c>
      <c r="F55" s="1">
        <v>1</v>
      </c>
      <c r="G55" s="2">
        <v>1504.4</v>
      </c>
      <c r="I55" t="s">
        <v>379</v>
      </c>
    </row>
    <row r="56" spans="1:9" x14ac:dyDescent="0.25">
      <c r="A56" s="1" t="s">
        <v>227</v>
      </c>
      <c r="B56" s="1" t="s">
        <v>48</v>
      </c>
      <c r="C56" s="9">
        <v>442.9</v>
      </c>
      <c r="D56" s="2">
        <f t="shared" si="2"/>
        <v>159912.65</v>
      </c>
      <c r="E56" s="2">
        <f t="shared" si="1"/>
        <v>13326.05</v>
      </c>
      <c r="F56" s="1">
        <v>1</v>
      </c>
      <c r="G56" s="2">
        <v>13326.1</v>
      </c>
      <c r="I56" t="s">
        <v>472</v>
      </c>
    </row>
    <row r="57" spans="1:9" x14ac:dyDescent="0.25">
      <c r="A57" s="1" t="s">
        <v>228</v>
      </c>
      <c r="B57" s="1" t="s">
        <v>49</v>
      </c>
      <c r="C57" s="9">
        <v>11457.199999999999</v>
      </c>
      <c r="D57" s="2">
        <f t="shared" si="2"/>
        <v>0</v>
      </c>
      <c r="E57" s="2">
        <f t="shared" si="1"/>
        <v>0</v>
      </c>
      <c r="G57" s="2">
        <v>0</v>
      </c>
      <c r="I57" t="s">
        <v>380</v>
      </c>
    </row>
    <row r="58" spans="1:9" x14ac:dyDescent="0.25">
      <c r="A58" s="1" t="s">
        <v>229</v>
      </c>
      <c r="B58" s="1" t="s">
        <v>50</v>
      </c>
      <c r="C58" s="9">
        <v>8987.7999999999993</v>
      </c>
      <c r="D58" s="2">
        <f t="shared" si="2"/>
        <v>0</v>
      </c>
      <c r="E58" s="2">
        <f t="shared" si="1"/>
        <v>0</v>
      </c>
      <c r="G58" s="2">
        <v>0</v>
      </c>
      <c r="I58" t="s">
        <v>381</v>
      </c>
    </row>
    <row r="59" spans="1:9" x14ac:dyDescent="0.25">
      <c r="A59" s="1" t="s">
        <v>230</v>
      </c>
      <c r="B59" s="1" t="s">
        <v>51</v>
      </c>
      <c r="C59" s="9">
        <v>7669.5</v>
      </c>
      <c r="D59" s="2">
        <f t="shared" si="2"/>
        <v>0</v>
      </c>
      <c r="E59" s="2">
        <f t="shared" si="1"/>
        <v>0</v>
      </c>
      <c r="G59" s="2">
        <v>0</v>
      </c>
      <c r="I59" t="s">
        <v>473</v>
      </c>
    </row>
    <row r="60" spans="1:9" x14ac:dyDescent="0.25">
      <c r="A60" s="1" t="s">
        <v>231</v>
      </c>
      <c r="B60" s="1" t="s">
        <v>52</v>
      </c>
      <c r="C60" s="9">
        <v>26958.100000000002</v>
      </c>
      <c r="D60" s="2">
        <f t="shared" si="2"/>
        <v>0</v>
      </c>
      <c r="E60" s="2">
        <f t="shared" si="1"/>
        <v>0</v>
      </c>
      <c r="G60" s="2">
        <v>0</v>
      </c>
      <c r="I60" t="s">
        <v>474</v>
      </c>
    </row>
    <row r="61" spans="1:9" x14ac:dyDescent="0.25">
      <c r="A61" s="1" t="s">
        <v>232</v>
      </c>
      <c r="B61" s="1" t="s">
        <v>53</v>
      </c>
      <c r="C61" s="9">
        <v>4942.1000000000004</v>
      </c>
      <c r="D61" s="2">
        <v>0</v>
      </c>
      <c r="E61" s="2">
        <f t="shared" si="1"/>
        <v>0</v>
      </c>
      <c r="G61" s="2">
        <v>0</v>
      </c>
      <c r="I61" t="s">
        <v>382</v>
      </c>
    </row>
    <row r="62" spans="1:9" x14ac:dyDescent="0.25">
      <c r="A62" s="1" t="s">
        <v>233</v>
      </c>
      <c r="B62" s="1" t="s">
        <v>54</v>
      </c>
      <c r="C62" s="9">
        <v>1433.4</v>
      </c>
      <c r="D62" s="2">
        <v>0</v>
      </c>
      <c r="E62" s="2">
        <f t="shared" si="1"/>
        <v>0</v>
      </c>
      <c r="G62" s="2">
        <v>0</v>
      </c>
      <c r="I62" t="s">
        <v>475</v>
      </c>
    </row>
    <row r="63" spans="1:9" x14ac:dyDescent="0.25">
      <c r="A63" s="1" t="s">
        <v>234</v>
      </c>
      <c r="B63" s="1" t="s">
        <v>55</v>
      </c>
      <c r="C63" s="9">
        <v>24124.2</v>
      </c>
      <c r="D63" s="2">
        <f>ROUND(IF(AND(C63&lt;6500,C63&gt;=1000),C63*$L$9,IF(C63&lt;1000,C63*$L$8,0)),2)</f>
        <v>0</v>
      </c>
      <c r="E63" s="2">
        <f t="shared" si="1"/>
        <v>0</v>
      </c>
      <c r="G63" s="2">
        <v>0</v>
      </c>
      <c r="I63" t="s">
        <v>476</v>
      </c>
    </row>
    <row r="64" spans="1:9" x14ac:dyDescent="0.25">
      <c r="A64" s="1" t="s">
        <v>235</v>
      </c>
      <c r="B64" s="1" t="s">
        <v>56</v>
      </c>
      <c r="C64" s="9">
        <v>977.6</v>
      </c>
      <c r="D64" s="2">
        <f>ROUND(IF(AND(C64&lt;6500,C64&gt;=1000),C64*$L$9,IF(C64&lt;1000,C64*$L$8,0)),2)</f>
        <v>352970.44</v>
      </c>
      <c r="E64" s="2">
        <f t="shared" si="1"/>
        <v>29414.2</v>
      </c>
      <c r="F64" s="1">
        <v>1</v>
      </c>
      <c r="G64" s="2">
        <v>29414.240000000002</v>
      </c>
      <c r="I64" t="s">
        <v>383</v>
      </c>
    </row>
    <row r="65" spans="1:9" x14ac:dyDescent="0.25">
      <c r="A65" s="1" t="s">
        <v>236</v>
      </c>
      <c r="B65" s="1" t="s">
        <v>57</v>
      </c>
      <c r="C65" s="9">
        <v>642.59999999999991</v>
      </c>
      <c r="D65" s="2">
        <f>ROUND(IF(AND(C65&lt;6500,C65&gt;=1000),C65*$L$9,IF(C65&lt;1000,C65*$L$8,0)),2)</f>
        <v>232015.96</v>
      </c>
      <c r="E65" s="2">
        <f t="shared" si="1"/>
        <v>19334.66</v>
      </c>
      <c r="F65" s="1">
        <v>1</v>
      </c>
      <c r="G65" s="2">
        <v>19334.7</v>
      </c>
      <c r="I65" t="s">
        <v>384</v>
      </c>
    </row>
    <row r="66" spans="1:9" x14ac:dyDescent="0.25">
      <c r="A66" s="1" t="s">
        <v>237</v>
      </c>
      <c r="B66" s="1" t="s">
        <v>58</v>
      </c>
      <c r="C66" s="9">
        <v>248.7</v>
      </c>
      <c r="D66" s="2">
        <f>ROUND(IF(AND(C66&lt;6500,C66&gt;=1000),C66*$L$9,IF(C66&lt;1000,C66*$L$8,0)),2)</f>
        <v>89795.16</v>
      </c>
      <c r="E66" s="2">
        <f t="shared" si="1"/>
        <v>7482.93</v>
      </c>
      <c r="F66" s="1">
        <v>1</v>
      </c>
      <c r="G66" s="2">
        <v>7482.93</v>
      </c>
      <c r="I66" t="s">
        <v>477</v>
      </c>
    </row>
    <row r="67" spans="1:9" x14ac:dyDescent="0.25">
      <c r="A67" s="1" t="s">
        <v>238</v>
      </c>
      <c r="B67" s="1" t="s">
        <v>59</v>
      </c>
      <c r="C67" s="9">
        <v>6157.7</v>
      </c>
      <c r="D67" s="2">
        <v>0</v>
      </c>
      <c r="E67" s="2">
        <f t="shared" si="1"/>
        <v>0</v>
      </c>
      <c r="G67" s="2">
        <v>0</v>
      </c>
      <c r="I67" t="s">
        <v>478</v>
      </c>
    </row>
    <row r="68" spans="1:9" x14ac:dyDescent="0.25">
      <c r="A68" s="1" t="s">
        <v>239</v>
      </c>
      <c r="B68" s="1" t="s">
        <v>60</v>
      </c>
      <c r="C68" s="9">
        <v>21743.7</v>
      </c>
      <c r="D68" s="2">
        <f t="shared" ref="D68:D99" si="3">ROUND(IF(AND(C68&lt;6500,C68&gt;=1000),C68*$L$9,IF(C68&lt;1000,C68*$L$8,0)),2)</f>
        <v>0</v>
      </c>
      <c r="E68" s="2">
        <f t="shared" si="1"/>
        <v>0</v>
      </c>
      <c r="G68" s="2">
        <v>0</v>
      </c>
      <c r="I68"/>
    </row>
    <row r="69" spans="1:9" x14ac:dyDescent="0.25">
      <c r="A69" s="1" t="s">
        <v>240</v>
      </c>
      <c r="B69" s="1" t="s">
        <v>61</v>
      </c>
      <c r="C69" s="9">
        <v>187.8</v>
      </c>
      <c r="D69" s="2">
        <f t="shared" si="3"/>
        <v>67806.720000000001</v>
      </c>
      <c r="E69" s="2">
        <f t="shared" si="1"/>
        <v>5650.56</v>
      </c>
      <c r="F69" s="1">
        <v>1</v>
      </c>
      <c r="G69" s="2">
        <v>5650.56</v>
      </c>
      <c r="I69" t="s">
        <v>479</v>
      </c>
    </row>
    <row r="70" spans="1:9" x14ac:dyDescent="0.25">
      <c r="A70" s="1" t="s">
        <v>241</v>
      </c>
      <c r="B70" s="1" t="s">
        <v>62</v>
      </c>
      <c r="C70" s="9">
        <v>271.39999999999998</v>
      </c>
      <c r="D70" s="2">
        <f t="shared" si="3"/>
        <v>97991.18</v>
      </c>
      <c r="E70" s="2">
        <f t="shared" si="1"/>
        <v>8165.93</v>
      </c>
      <c r="F70" s="1">
        <v>1</v>
      </c>
      <c r="G70" s="2">
        <v>8165.95</v>
      </c>
      <c r="I70" t="s">
        <v>385</v>
      </c>
    </row>
    <row r="71" spans="1:9" x14ac:dyDescent="0.25">
      <c r="A71" s="1" t="s">
        <v>242</v>
      </c>
      <c r="B71" s="1" t="s">
        <v>63</v>
      </c>
      <c r="C71" s="9">
        <v>3695.2</v>
      </c>
      <c r="D71" s="2">
        <f t="shared" si="3"/>
        <v>641982.38</v>
      </c>
      <c r="E71" s="2">
        <f t="shared" si="1"/>
        <v>53498.53</v>
      </c>
      <c r="F71" s="1">
        <v>2</v>
      </c>
      <c r="G71" s="2">
        <v>53498.55</v>
      </c>
      <c r="I71" t="s">
        <v>480</v>
      </c>
    </row>
    <row r="72" spans="1:9" x14ac:dyDescent="0.25">
      <c r="A72" s="1" t="s">
        <v>243</v>
      </c>
      <c r="B72" s="1" t="s">
        <v>64</v>
      </c>
      <c r="C72" s="9">
        <v>1396</v>
      </c>
      <c r="D72" s="2">
        <f t="shared" si="3"/>
        <v>242532.85</v>
      </c>
      <c r="E72" s="2">
        <f t="shared" si="1"/>
        <v>20211.07</v>
      </c>
      <c r="F72" s="1">
        <v>2</v>
      </c>
      <c r="G72" s="2">
        <v>20211.080000000002</v>
      </c>
      <c r="I72" t="s">
        <v>481</v>
      </c>
    </row>
    <row r="73" spans="1:9" x14ac:dyDescent="0.25">
      <c r="A73" s="1" t="s">
        <v>244</v>
      </c>
      <c r="B73" s="1" t="s">
        <v>65</v>
      </c>
      <c r="C73" s="9">
        <v>200.1</v>
      </c>
      <c r="D73" s="2">
        <f t="shared" si="3"/>
        <v>72247.73</v>
      </c>
      <c r="E73" s="2">
        <f t="shared" ref="E73:E136" si="4">ROUND(D73/12,2)</f>
        <v>6020.64</v>
      </c>
      <c r="F73" s="1">
        <v>1</v>
      </c>
      <c r="G73" s="2">
        <v>6020.69</v>
      </c>
      <c r="I73" t="s">
        <v>482</v>
      </c>
    </row>
    <row r="74" spans="1:9" x14ac:dyDescent="0.25">
      <c r="A74" s="1" t="s">
        <v>245</v>
      </c>
      <c r="B74" s="1" t="s">
        <v>66</v>
      </c>
      <c r="C74" s="9">
        <v>5474.3</v>
      </c>
      <c r="D74" s="2">
        <f t="shared" si="3"/>
        <v>951072.78</v>
      </c>
      <c r="E74" s="2">
        <f t="shared" si="4"/>
        <v>79256.070000000007</v>
      </c>
      <c r="F74" s="1">
        <v>2</v>
      </c>
      <c r="G74" s="2">
        <v>79256.009999999995</v>
      </c>
      <c r="I74" t="s">
        <v>483</v>
      </c>
    </row>
    <row r="75" spans="1:9" x14ac:dyDescent="0.25">
      <c r="A75" s="1" t="s">
        <v>246</v>
      </c>
      <c r="B75" s="1" t="s">
        <v>67</v>
      </c>
      <c r="C75" s="9">
        <v>4761.2</v>
      </c>
      <c r="D75" s="2">
        <f t="shared" si="3"/>
        <v>827182.97</v>
      </c>
      <c r="E75" s="2">
        <f t="shared" si="4"/>
        <v>68931.91</v>
      </c>
      <c r="F75" s="1">
        <v>2</v>
      </c>
      <c r="G75" s="2">
        <v>68931.960000000006</v>
      </c>
      <c r="I75" t="s">
        <v>484</v>
      </c>
    </row>
    <row r="76" spans="1:9" x14ac:dyDescent="0.25">
      <c r="A76" s="1" t="s">
        <v>247</v>
      </c>
      <c r="B76" s="1" t="s">
        <v>68</v>
      </c>
      <c r="C76" s="9">
        <v>1100.5999999999999</v>
      </c>
      <c r="D76" s="2">
        <f t="shared" si="3"/>
        <v>191211.79</v>
      </c>
      <c r="E76" s="2">
        <f t="shared" si="4"/>
        <v>15934.32</v>
      </c>
      <c r="F76" s="1">
        <v>2</v>
      </c>
      <c r="G76" s="2">
        <v>15934.27</v>
      </c>
    </row>
    <row r="77" spans="1:9" x14ac:dyDescent="0.25">
      <c r="A77" s="1" t="s">
        <v>248</v>
      </c>
      <c r="B77" s="1" t="s">
        <v>69</v>
      </c>
      <c r="C77" s="9">
        <v>402.2</v>
      </c>
      <c r="D77" s="2">
        <f t="shared" si="3"/>
        <v>145217.57999999999</v>
      </c>
      <c r="E77" s="2">
        <f t="shared" si="4"/>
        <v>12101.47</v>
      </c>
      <c r="F77" s="1">
        <v>1</v>
      </c>
      <c r="G77" s="2">
        <v>12101.41</v>
      </c>
    </row>
    <row r="78" spans="1:9" x14ac:dyDescent="0.25">
      <c r="A78" s="1" t="s">
        <v>249</v>
      </c>
      <c r="B78" s="1" t="s">
        <v>70</v>
      </c>
      <c r="C78" s="9">
        <v>436</v>
      </c>
      <c r="D78" s="2">
        <f t="shared" si="3"/>
        <v>157421.35</v>
      </c>
      <c r="E78" s="2">
        <f t="shared" si="4"/>
        <v>13118.45</v>
      </c>
      <c r="F78" s="1">
        <v>1</v>
      </c>
      <c r="G78" s="2">
        <v>13118.4</v>
      </c>
    </row>
    <row r="79" spans="1:9" x14ac:dyDescent="0.25">
      <c r="A79" s="1" t="s">
        <v>250</v>
      </c>
      <c r="B79" s="1" t="s">
        <v>71</v>
      </c>
      <c r="C79" s="9">
        <v>1187.8</v>
      </c>
      <c r="D79" s="2">
        <f t="shared" si="3"/>
        <v>206361.41</v>
      </c>
      <c r="E79" s="2">
        <f t="shared" si="4"/>
        <v>17196.78</v>
      </c>
      <c r="F79" s="1">
        <v>2</v>
      </c>
      <c r="G79" s="2">
        <v>17196.830000000002</v>
      </c>
    </row>
    <row r="80" spans="1:9" x14ac:dyDescent="0.25">
      <c r="A80" s="1" t="s">
        <v>251</v>
      </c>
      <c r="B80" s="1" t="s">
        <v>72</v>
      </c>
      <c r="C80" s="9">
        <v>1947.6</v>
      </c>
      <c r="D80" s="2">
        <f t="shared" si="3"/>
        <v>338364.6</v>
      </c>
      <c r="E80" s="2">
        <f t="shared" si="4"/>
        <v>28197.05</v>
      </c>
      <c r="F80" s="1">
        <v>2</v>
      </c>
      <c r="G80" s="2">
        <v>28197.05</v>
      </c>
    </row>
    <row r="81" spans="1:7" x14ac:dyDescent="0.25">
      <c r="A81" s="1" t="s">
        <v>252</v>
      </c>
      <c r="B81" s="1" t="s">
        <v>73</v>
      </c>
      <c r="C81" s="9">
        <v>98.1</v>
      </c>
      <c r="D81" s="2">
        <f t="shared" si="3"/>
        <v>35419.800000000003</v>
      </c>
      <c r="E81" s="2">
        <f t="shared" si="4"/>
        <v>2951.65</v>
      </c>
      <c r="F81" s="1">
        <v>1</v>
      </c>
      <c r="G81" s="2">
        <v>2951.65</v>
      </c>
    </row>
    <row r="82" spans="1:7" x14ac:dyDescent="0.25">
      <c r="A82" s="1" t="s">
        <v>253</v>
      </c>
      <c r="B82" s="1" t="s">
        <v>74</v>
      </c>
      <c r="C82" s="9">
        <v>528.6</v>
      </c>
      <c r="D82" s="2">
        <f t="shared" si="3"/>
        <v>190855.33</v>
      </c>
      <c r="E82" s="2">
        <f t="shared" si="4"/>
        <v>15904.61</v>
      </c>
      <c r="F82" s="1">
        <v>1</v>
      </c>
      <c r="G82" s="2">
        <v>15904.62</v>
      </c>
    </row>
    <row r="83" spans="1:7" x14ac:dyDescent="0.25">
      <c r="A83" s="1" t="s">
        <v>254</v>
      </c>
      <c r="B83" s="1" t="s">
        <v>75</v>
      </c>
      <c r="C83" s="9">
        <v>212.2</v>
      </c>
      <c r="D83" s="2">
        <f t="shared" si="3"/>
        <v>76616.539999999994</v>
      </c>
      <c r="E83" s="2">
        <f t="shared" si="4"/>
        <v>6384.71</v>
      </c>
      <c r="F83" s="1">
        <v>1</v>
      </c>
      <c r="G83" s="2">
        <v>6384.73</v>
      </c>
    </row>
    <row r="84" spans="1:7" x14ac:dyDescent="0.25">
      <c r="A84" s="1" t="s">
        <v>255</v>
      </c>
      <c r="B84" s="1" t="s">
        <v>76</v>
      </c>
      <c r="C84" s="9">
        <v>178.60000000000002</v>
      </c>
      <c r="D84" s="2">
        <f t="shared" si="3"/>
        <v>64484.98</v>
      </c>
      <c r="E84" s="2">
        <f t="shared" si="4"/>
        <v>5373.75</v>
      </c>
      <c r="F84" s="1">
        <v>1</v>
      </c>
      <c r="G84" s="2">
        <v>5373.73</v>
      </c>
    </row>
    <row r="85" spans="1:7" x14ac:dyDescent="0.25">
      <c r="A85" s="1" t="s">
        <v>256</v>
      </c>
      <c r="B85" s="1" t="s">
        <v>77</v>
      </c>
      <c r="C85" s="9">
        <v>81179.600000000006</v>
      </c>
      <c r="D85" s="2">
        <f t="shared" si="3"/>
        <v>0</v>
      </c>
      <c r="E85" s="2">
        <f t="shared" si="4"/>
        <v>0</v>
      </c>
      <c r="G85" s="2">
        <v>0</v>
      </c>
    </row>
    <row r="86" spans="1:7" x14ac:dyDescent="0.25">
      <c r="A86" s="1" t="s">
        <v>257</v>
      </c>
      <c r="B86" s="1" t="s">
        <v>78</v>
      </c>
      <c r="C86" s="9">
        <v>174.6</v>
      </c>
      <c r="D86" s="2">
        <f t="shared" si="3"/>
        <v>63040.75</v>
      </c>
      <c r="E86" s="2">
        <f t="shared" si="4"/>
        <v>5253.4</v>
      </c>
      <c r="F86" s="1">
        <v>1</v>
      </c>
      <c r="G86" s="2">
        <v>5253.35</v>
      </c>
    </row>
    <row r="87" spans="1:7" x14ac:dyDescent="0.25">
      <c r="A87" s="1" t="s">
        <v>258</v>
      </c>
      <c r="B87" s="1" t="s">
        <v>79</v>
      </c>
      <c r="C87" s="9">
        <v>64.7</v>
      </c>
      <c r="D87" s="2">
        <f t="shared" si="3"/>
        <v>23360.46</v>
      </c>
      <c r="E87" s="2">
        <f t="shared" si="4"/>
        <v>1946.71</v>
      </c>
      <c r="F87" s="1">
        <v>1</v>
      </c>
      <c r="G87" s="2">
        <v>1946.65</v>
      </c>
    </row>
    <row r="88" spans="1:7" x14ac:dyDescent="0.25">
      <c r="A88" s="1" t="s">
        <v>259</v>
      </c>
      <c r="B88" s="1" t="s">
        <v>80</v>
      </c>
      <c r="C88" s="9">
        <v>175.2</v>
      </c>
      <c r="D88" s="2">
        <f t="shared" si="3"/>
        <v>63257.39</v>
      </c>
      <c r="E88" s="2">
        <f t="shared" si="4"/>
        <v>5271.45</v>
      </c>
      <c r="F88" s="1">
        <v>1</v>
      </c>
      <c r="G88" s="2">
        <v>5271.44</v>
      </c>
    </row>
    <row r="89" spans="1:7" x14ac:dyDescent="0.25">
      <c r="A89" s="1" t="s">
        <v>260</v>
      </c>
      <c r="B89" s="1" t="s">
        <v>81</v>
      </c>
      <c r="C89" s="9">
        <v>106.2</v>
      </c>
      <c r="D89" s="2">
        <f t="shared" si="3"/>
        <v>38344.370000000003</v>
      </c>
      <c r="E89" s="2">
        <f t="shared" si="4"/>
        <v>3195.36</v>
      </c>
      <c r="F89" s="1">
        <v>1</v>
      </c>
      <c r="G89" s="2">
        <v>3195.41</v>
      </c>
    </row>
    <row r="90" spans="1:7" x14ac:dyDescent="0.25">
      <c r="A90" s="1" t="s">
        <v>261</v>
      </c>
      <c r="B90" s="1" t="s">
        <v>82</v>
      </c>
      <c r="C90" s="9">
        <v>187.5</v>
      </c>
      <c r="D90" s="2">
        <f t="shared" si="3"/>
        <v>67698.399999999994</v>
      </c>
      <c r="E90" s="2">
        <f t="shared" si="4"/>
        <v>5641.53</v>
      </c>
      <c r="F90" s="1">
        <v>1</v>
      </c>
      <c r="G90" s="2">
        <v>5641.57</v>
      </c>
    </row>
    <row r="91" spans="1:7" x14ac:dyDescent="0.25">
      <c r="A91" s="1" t="s">
        <v>262</v>
      </c>
      <c r="B91" s="1" t="s">
        <v>83</v>
      </c>
      <c r="C91" s="9">
        <v>113.9</v>
      </c>
      <c r="D91" s="2">
        <f t="shared" si="3"/>
        <v>41124.519999999997</v>
      </c>
      <c r="E91" s="2">
        <f t="shared" si="4"/>
        <v>3427.04</v>
      </c>
      <c r="F91" s="1">
        <v>1</v>
      </c>
      <c r="G91" s="2">
        <v>3427.08</v>
      </c>
    </row>
    <row r="92" spans="1:7" x14ac:dyDescent="0.25">
      <c r="A92" s="1" t="s">
        <v>263</v>
      </c>
      <c r="B92" s="1" t="s">
        <v>84</v>
      </c>
      <c r="C92" s="9">
        <v>710.2</v>
      </c>
      <c r="D92" s="2">
        <f t="shared" si="3"/>
        <v>256423.49</v>
      </c>
      <c r="E92" s="2">
        <f t="shared" si="4"/>
        <v>21368.62</v>
      </c>
      <c r="F92" s="1">
        <v>1</v>
      </c>
      <c r="G92" s="2">
        <v>21368.67</v>
      </c>
    </row>
    <row r="93" spans="1:7" x14ac:dyDescent="0.25">
      <c r="A93" s="1" t="s">
        <v>264</v>
      </c>
      <c r="B93" s="1" t="s">
        <v>85</v>
      </c>
      <c r="C93" s="9">
        <v>990.2</v>
      </c>
      <c r="D93" s="2">
        <f t="shared" si="3"/>
        <v>357519.77</v>
      </c>
      <c r="E93" s="2">
        <f t="shared" si="4"/>
        <v>29793.31</v>
      </c>
      <c r="F93" s="1">
        <v>1</v>
      </c>
      <c r="G93" s="2">
        <v>29793.360000000001</v>
      </c>
    </row>
    <row r="94" spans="1:7" x14ac:dyDescent="0.25">
      <c r="A94" s="1" t="s">
        <v>265</v>
      </c>
      <c r="B94" s="1" t="s">
        <v>86</v>
      </c>
      <c r="C94" s="9">
        <v>4811.5</v>
      </c>
      <c r="D94" s="2">
        <f t="shared" si="3"/>
        <v>835921.8</v>
      </c>
      <c r="E94" s="2">
        <f t="shared" si="4"/>
        <v>69660.149999999994</v>
      </c>
      <c r="F94" s="1">
        <v>2</v>
      </c>
      <c r="G94" s="2">
        <v>69660.149999999994</v>
      </c>
    </row>
    <row r="95" spans="1:7" x14ac:dyDescent="0.25">
      <c r="A95" s="1" t="s">
        <v>266</v>
      </c>
      <c r="B95" s="1" t="s">
        <v>87</v>
      </c>
      <c r="C95" s="9">
        <v>1326</v>
      </c>
      <c r="D95" s="2">
        <f t="shared" si="3"/>
        <v>230371.46</v>
      </c>
      <c r="E95" s="2">
        <f t="shared" si="4"/>
        <v>19197.62</v>
      </c>
      <c r="F95" s="1">
        <v>2</v>
      </c>
      <c r="G95" s="2">
        <v>19197.64</v>
      </c>
    </row>
    <row r="96" spans="1:7" x14ac:dyDescent="0.25">
      <c r="A96" s="1" t="s">
        <v>267</v>
      </c>
      <c r="B96" s="1" t="s">
        <v>88</v>
      </c>
      <c r="C96" s="9">
        <v>831</v>
      </c>
      <c r="D96" s="2">
        <f t="shared" si="3"/>
        <v>300039.32</v>
      </c>
      <c r="E96" s="2">
        <f t="shared" si="4"/>
        <v>25003.279999999999</v>
      </c>
      <c r="F96" s="1">
        <v>1</v>
      </c>
      <c r="G96" s="2">
        <v>25003.24</v>
      </c>
    </row>
    <row r="97" spans="1:7" x14ac:dyDescent="0.25">
      <c r="A97" s="1" t="s">
        <v>268</v>
      </c>
      <c r="B97" s="1" t="s">
        <v>89</v>
      </c>
      <c r="C97" s="9">
        <v>28021.4</v>
      </c>
      <c r="D97" s="2">
        <f t="shared" si="3"/>
        <v>0</v>
      </c>
      <c r="E97" s="2">
        <f t="shared" si="4"/>
        <v>0</v>
      </c>
      <c r="G97" s="2">
        <v>0</v>
      </c>
    </row>
    <row r="98" spans="1:7" x14ac:dyDescent="0.25">
      <c r="A98" s="1" t="s">
        <v>269</v>
      </c>
      <c r="B98" s="1" t="s">
        <v>90</v>
      </c>
      <c r="C98" s="9">
        <v>15252</v>
      </c>
      <c r="D98" s="2">
        <f t="shared" si="3"/>
        <v>0</v>
      </c>
      <c r="E98" s="2">
        <f t="shared" si="4"/>
        <v>0</v>
      </c>
      <c r="G98" s="2">
        <v>0</v>
      </c>
    </row>
    <row r="99" spans="1:7" x14ac:dyDescent="0.25">
      <c r="A99" s="1" t="s">
        <v>270</v>
      </c>
      <c r="B99" s="1" t="s">
        <v>91</v>
      </c>
      <c r="C99" s="9">
        <v>1068.9000000000001</v>
      </c>
      <c r="D99" s="2">
        <f t="shared" si="3"/>
        <v>185704.42</v>
      </c>
      <c r="E99" s="2">
        <f t="shared" si="4"/>
        <v>15475.37</v>
      </c>
      <c r="F99" s="1">
        <v>2</v>
      </c>
      <c r="G99" s="2">
        <v>15475.35</v>
      </c>
    </row>
    <row r="100" spans="1:7" x14ac:dyDescent="0.25">
      <c r="A100" s="1" t="s">
        <v>271</v>
      </c>
      <c r="B100" s="1" t="s">
        <v>92</v>
      </c>
      <c r="C100" s="9">
        <v>1088.3</v>
      </c>
      <c r="D100" s="2">
        <f t="shared" ref="D100:D131" si="5">ROUND(IF(AND(C100&lt;6500,C100&gt;=1000),C100*$L$9,IF(C100&lt;1000,C100*$L$8,0)),2)</f>
        <v>189074.86</v>
      </c>
      <c r="E100" s="2">
        <f t="shared" si="4"/>
        <v>15756.24</v>
      </c>
      <c r="F100" s="1">
        <v>2</v>
      </c>
      <c r="G100" s="2">
        <v>15756.22</v>
      </c>
    </row>
    <row r="101" spans="1:7" x14ac:dyDescent="0.25">
      <c r="A101" s="1" t="s">
        <v>272</v>
      </c>
      <c r="B101" s="1" t="s">
        <v>93</v>
      </c>
      <c r="C101" s="9">
        <v>187.2</v>
      </c>
      <c r="D101" s="2">
        <f t="shared" si="5"/>
        <v>67590.080000000002</v>
      </c>
      <c r="E101" s="2">
        <f t="shared" si="4"/>
        <v>5632.51</v>
      </c>
      <c r="F101" s="1">
        <v>1</v>
      </c>
      <c r="G101" s="2">
        <v>5632.47</v>
      </c>
    </row>
    <row r="102" spans="1:7" x14ac:dyDescent="0.25">
      <c r="A102" s="1" t="s">
        <v>273</v>
      </c>
      <c r="B102" s="1" t="s">
        <v>94</v>
      </c>
      <c r="C102" s="9">
        <v>355.29999999999995</v>
      </c>
      <c r="D102" s="2">
        <f t="shared" si="5"/>
        <v>128283.96</v>
      </c>
      <c r="E102" s="2">
        <f t="shared" si="4"/>
        <v>10690.33</v>
      </c>
      <c r="F102" s="1">
        <v>1</v>
      </c>
      <c r="G102" s="2">
        <v>10690.33</v>
      </c>
    </row>
    <row r="103" spans="1:7" x14ac:dyDescent="0.25">
      <c r="A103" s="1" t="s">
        <v>274</v>
      </c>
      <c r="B103" s="1" t="s">
        <v>95</v>
      </c>
      <c r="C103" s="9">
        <v>112.7</v>
      </c>
      <c r="D103" s="2">
        <f t="shared" si="5"/>
        <v>40691.25</v>
      </c>
      <c r="E103" s="2">
        <f t="shared" si="4"/>
        <v>3390.94</v>
      </c>
      <c r="F103" s="1">
        <v>1</v>
      </c>
      <c r="G103" s="2">
        <v>3390.91</v>
      </c>
    </row>
    <row r="104" spans="1:7" x14ac:dyDescent="0.25">
      <c r="A104" s="1" t="s">
        <v>275</v>
      </c>
      <c r="B104" s="1" t="s">
        <v>96</v>
      </c>
      <c r="C104" s="9">
        <v>452.9</v>
      </c>
      <c r="D104" s="2">
        <f t="shared" si="5"/>
        <v>163523.23000000001</v>
      </c>
      <c r="E104" s="2">
        <f t="shared" si="4"/>
        <v>13626.94</v>
      </c>
      <c r="F104" s="1">
        <v>1</v>
      </c>
      <c r="G104" s="2">
        <v>13626.89</v>
      </c>
    </row>
    <row r="105" spans="1:7" x14ac:dyDescent="0.25">
      <c r="A105" s="1" t="s">
        <v>276</v>
      </c>
      <c r="B105" s="1" t="s">
        <v>97</v>
      </c>
      <c r="C105" s="9">
        <v>50</v>
      </c>
      <c r="D105" s="2">
        <f t="shared" si="5"/>
        <v>18052.91</v>
      </c>
      <c r="E105" s="2">
        <f t="shared" si="4"/>
        <v>1504.41</v>
      </c>
      <c r="F105" s="1">
        <v>1</v>
      </c>
      <c r="G105" s="2">
        <v>1504.4</v>
      </c>
    </row>
    <row r="106" spans="1:7" x14ac:dyDescent="0.25">
      <c r="A106" s="1" t="s">
        <v>277</v>
      </c>
      <c r="B106" s="1" t="s">
        <v>98</v>
      </c>
      <c r="C106" s="9">
        <v>162.5</v>
      </c>
      <c r="D106" s="2">
        <f t="shared" si="5"/>
        <v>58671.95</v>
      </c>
      <c r="E106" s="2">
        <f t="shared" si="4"/>
        <v>4889.33</v>
      </c>
      <c r="F106" s="1">
        <v>1</v>
      </c>
      <c r="G106" s="2">
        <v>4889.32</v>
      </c>
    </row>
    <row r="107" spans="1:7" x14ac:dyDescent="0.25">
      <c r="A107" s="1" t="s">
        <v>278</v>
      </c>
      <c r="B107" s="1" t="s">
        <v>99</v>
      </c>
      <c r="C107" s="9">
        <v>487.2</v>
      </c>
      <c r="D107" s="2">
        <f t="shared" si="5"/>
        <v>175907.53</v>
      </c>
      <c r="E107" s="2">
        <f t="shared" si="4"/>
        <v>14658.96</v>
      </c>
      <c r="F107" s="1">
        <v>1</v>
      </c>
      <c r="G107" s="2">
        <v>14658.97</v>
      </c>
    </row>
    <row r="108" spans="1:7" x14ac:dyDescent="0.25">
      <c r="A108" s="1" t="s">
        <v>279</v>
      </c>
      <c r="B108" s="1" t="s">
        <v>100</v>
      </c>
      <c r="C108" s="9">
        <v>50</v>
      </c>
      <c r="D108" s="2">
        <f t="shared" si="5"/>
        <v>18052.91</v>
      </c>
      <c r="E108" s="2">
        <f t="shared" si="4"/>
        <v>1504.41</v>
      </c>
      <c r="F108" s="1">
        <v>1</v>
      </c>
      <c r="G108" s="2">
        <v>1504.4</v>
      </c>
    </row>
    <row r="109" spans="1:7" x14ac:dyDescent="0.25">
      <c r="A109" s="1" t="s">
        <v>280</v>
      </c>
      <c r="B109" s="1" t="s">
        <v>101</v>
      </c>
      <c r="C109" s="9">
        <v>2137.9</v>
      </c>
      <c r="D109" s="2">
        <f t="shared" si="5"/>
        <v>371426.21</v>
      </c>
      <c r="E109" s="2">
        <f t="shared" si="4"/>
        <v>30952.18</v>
      </c>
      <c r="F109" s="1">
        <v>2</v>
      </c>
      <c r="G109" s="2">
        <v>30952.23</v>
      </c>
    </row>
    <row r="110" spans="1:7" x14ac:dyDescent="0.25">
      <c r="A110" s="1" t="s">
        <v>281</v>
      </c>
      <c r="B110" s="1" t="s">
        <v>102</v>
      </c>
      <c r="C110" s="9">
        <v>186.8</v>
      </c>
      <c r="D110" s="2">
        <f t="shared" si="5"/>
        <v>67445.66</v>
      </c>
      <c r="E110" s="2">
        <f t="shared" si="4"/>
        <v>5620.47</v>
      </c>
      <c r="F110" s="1">
        <v>1</v>
      </c>
      <c r="G110" s="2">
        <v>5620.49</v>
      </c>
    </row>
    <row r="111" spans="1:7" x14ac:dyDescent="0.25">
      <c r="A111" s="1" t="s">
        <v>282</v>
      </c>
      <c r="B111" s="1" t="s">
        <v>103</v>
      </c>
      <c r="C111" s="9">
        <v>309.7</v>
      </c>
      <c r="D111" s="2">
        <f t="shared" si="5"/>
        <v>111819.71</v>
      </c>
      <c r="E111" s="2">
        <f t="shared" si="4"/>
        <v>9318.31</v>
      </c>
      <c r="F111" s="1">
        <v>1</v>
      </c>
      <c r="G111" s="2">
        <v>9318.2999999999993</v>
      </c>
    </row>
    <row r="112" spans="1:7" x14ac:dyDescent="0.25">
      <c r="A112" s="1" t="s">
        <v>283</v>
      </c>
      <c r="B112" s="1" t="s">
        <v>104</v>
      </c>
      <c r="C112" s="9">
        <v>166.79999999999998</v>
      </c>
      <c r="D112" s="2">
        <f t="shared" si="5"/>
        <v>60224.5</v>
      </c>
      <c r="E112" s="2">
        <f t="shared" si="4"/>
        <v>5018.71</v>
      </c>
      <c r="F112" s="1">
        <v>1</v>
      </c>
      <c r="G112" s="2">
        <v>5018.6899999999996</v>
      </c>
    </row>
    <row r="113" spans="1:7" x14ac:dyDescent="0.25">
      <c r="A113" s="1" t="s">
        <v>284</v>
      </c>
      <c r="B113" s="1" t="s">
        <v>105</v>
      </c>
      <c r="C113" s="9">
        <v>173.6</v>
      </c>
      <c r="D113" s="2">
        <f t="shared" si="5"/>
        <v>62679.69</v>
      </c>
      <c r="E113" s="2">
        <f t="shared" si="4"/>
        <v>5223.3100000000004</v>
      </c>
      <c r="F113" s="1">
        <v>1</v>
      </c>
      <c r="G113" s="2">
        <v>5223.28</v>
      </c>
    </row>
    <row r="114" spans="1:7" x14ac:dyDescent="0.25">
      <c r="A114" s="1" t="s">
        <v>285</v>
      </c>
      <c r="B114" s="1" t="s">
        <v>106</v>
      </c>
      <c r="C114" s="9">
        <v>442.3</v>
      </c>
      <c r="D114" s="2">
        <f t="shared" si="5"/>
        <v>159696.01999999999</v>
      </c>
      <c r="E114" s="2">
        <f t="shared" si="4"/>
        <v>13308</v>
      </c>
      <c r="F114" s="1">
        <v>1</v>
      </c>
      <c r="G114" s="2">
        <v>13308.02</v>
      </c>
    </row>
    <row r="115" spans="1:7" x14ac:dyDescent="0.25">
      <c r="A115" s="1" t="s">
        <v>286</v>
      </c>
      <c r="B115" s="1" t="s">
        <v>107</v>
      </c>
      <c r="C115" s="9">
        <v>21126.7</v>
      </c>
      <c r="D115" s="2">
        <f t="shared" si="5"/>
        <v>0</v>
      </c>
      <c r="E115" s="2">
        <f t="shared" si="4"/>
        <v>0</v>
      </c>
      <c r="G115" s="2">
        <v>0</v>
      </c>
    </row>
    <row r="116" spans="1:7" x14ac:dyDescent="0.25">
      <c r="A116" s="1" t="s">
        <v>287</v>
      </c>
      <c r="B116" s="1" t="s">
        <v>108</v>
      </c>
      <c r="C116" s="9">
        <v>82.1</v>
      </c>
      <c r="D116" s="2">
        <f t="shared" si="5"/>
        <v>29642.87</v>
      </c>
      <c r="E116" s="2">
        <f t="shared" si="4"/>
        <v>2470.2399999999998</v>
      </c>
      <c r="F116" s="1">
        <v>1</v>
      </c>
      <c r="G116" s="2">
        <v>2470.23</v>
      </c>
    </row>
    <row r="117" spans="1:7" x14ac:dyDescent="0.25">
      <c r="A117" s="1" t="s">
        <v>288</v>
      </c>
      <c r="B117" s="1" t="s">
        <v>109</v>
      </c>
      <c r="C117" s="9">
        <v>2081.1</v>
      </c>
      <c r="D117" s="2">
        <f t="shared" si="5"/>
        <v>361558.11</v>
      </c>
      <c r="E117" s="2">
        <f t="shared" si="4"/>
        <v>30129.84</v>
      </c>
      <c r="F117" s="1">
        <v>2</v>
      </c>
      <c r="G117" s="2">
        <v>30129.87</v>
      </c>
    </row>
    <row r="118" spans="1:7" x14ac:dyDescent="0.25">
      <c r="A118" s="1" t="s">
        <v>289</v>
      </c>
      <c r="B118" s="1" t="s">
        <v>110</v>
      </c>
      <c r="C118" s="9">
        <v>2717.5</v>
      </c>
      <c r="D118" s="2">
        <f t="shared" si="5"/>
        <v>472122.52</v>
      </c>
      <c r="E118" s="2">
        <f t="shared" si="4"/>
        <v>39343.54</v>
      </c>
      <c r="F118" s="1">
        <v>2</v>
      </c>
      <c r="G118" s="2">
        <v>39343.58</v>
      </c>
    </row>
    <row r="119" spans="1:7" x14ac:dyDescent="0.25">
      <c r="A119" s="1" t="s">
        <v>290</v>
      </c>
      <c r="B119" s="1" t="s">
        <v>111</v>
      </c>
      <c r="C119" s="9">
        <v>704.7</v>
      </c>
      <c r="D119" s="2">
        <f t="shared" si="5"/>
        <v>254437.67</v>
      </c>
      <c r="E119" s="2">
        <f t="shared" si="4"/>
        <v>21203.14</v>
      </c>
      <c r="F119" s="1">
        <v>1</v>
      </c>
      <c r="G119" s="2">
        <v>21203.13</v>
      </c>
    </row>
    <row r="120" spans="1:7" x14ac:dyDescent="0.25">
      <c r="A120" s="1" t="s">
        <v>291</v>
      </c>
      <c r="B120" s="1" t="s">
        <v>112</v>
      </c>
      <c r="C120" s="9">
        <v>465</v>
      </c>
      <c r="D120" s="2">
        <f t="shared" si="5"/>
        <v>167892.04</v>
      </c>
      <c r="E120" s="2">
        <f t="shared" si="4"/>
        <v>13991</v>
      </c>
      <c r="F120" s="1">
        <v>1</v>
      </c>
      <c r="G120" s="2">
        <v>13991.04</v>
      </c>
    </row>
    <row r="121" spans="1:7" x14ac:dyDescent="0.25">
      <c r="A121" s="1" t="s">
        <v>292</v>
      </c>
      <c r="B121" s="1" t="s">
        <v>113</v>
      </c>
      <c r="C121" s="9">
        <v>5884.1</v>
      </c>
      <c r="D121" s="2">
        <f t="shared" si="5"/>
        <v>1022269.03</v>
      </c>
      <c r="E121" s="2">
        <f t="shared" si="4"/>
        <v>85189.09</v>
      </c>
      <c r="F121" s="1">
        <v>2</v>
      </c>
      <c r="G121" s="2">
        <v>85189.04</v>
      </c>
    </row>
    <row r="122" spans="1:7" x14ac:dyDescent="0.25">
      <c r="A122" s="1" t="s">
        <v>293</v>
      </c>
      <c r="B122" s="1" t="s">
        <v>114</v>
      </c>
      <c r="C122" s="9">
        <v>267</v>
      </c>
      <c r="D122" s="2">
        <f t="shared" si="5"/>
        <v>96402.52</v>
      </c>
      <c r="E122" s="2">
        <f t="shared" si="4"/>
        <v>8033.54</v>
      </c>
      <c r="F122" s="1">
        <v>1</v>
      </c>
      <c r="G122" s="2">
        <v>8033.58</v>
      </c>
    </row>
    <row r="123" spans="1:7" x14ac:dyDescent="0.25">
      <c r="A123" s="1" t="s">
        <v>294</v>
      </c>
      <c r="B123" s="1" t="s">
        <v>115</v>
      </c>
      <c r="C123" s="9">
        <v>1484.3</v>
      </c>
      <c r="D123" s="2">
        <f t="shared" si="5"/>
        <v>257873.58</v>
      </c>
      <c r="E123" s="2">
        <f t="shared" si="4"/>
        <v>21489.47</v>
      </c>
      <c r="F123" s="1">
        <v>2</v>
      </c>
      <c r="G123" s="2">
        <v>21489.41</v>
      </c>
    </row>
    <row r="124" spans="1:7" x14ac:dyDescent="0.25">
      <c r="A124" s="1" t="s">
        <v>295</v>
      </c>
      <c r="B124" s="1" t="s">
        <v>116</v>
      </c>
      <c r="C124" s="9">
        <v>3033.5</v>
      </c>
      <c r="D124" s="2">
        <f t="shared" si="5"/>
        <v>527022.5</v>
      </c>
      <c r="E124" s="2">
        <f t="shared" si="4"/>
        <v>43918.54</v>
      </c>
      <c r="F124" s="1">
        <v>2</v>
      </c>
      <c r="G124" s="2">
        <v>43918.559999999998</v>
      </c>
    </row>
    <row r="125" spans="1:7" x14ac:dyDescent="0.25">
      <c r="A125" s="1" t="s">
        <v>296</v>
      </c>
      <c r="B125" s="1" t="s">
        <v>117</v>
      </c>
      <c r="C125" s="9">
        <v>215.9</v>
      </c>
      <c r="D125" s="2">
        <f t="shared" si="5"/>
        <v>77952.45</v>
      </c>
      <c r="E125" s="2">
        <f t="shared" si="4"/>
        <v>6496.04</v>
      </c>
      <c r="F125" s="1">
        <v>1</v>
      </c>
      <c r="G125" s="2">
        <v>6496.01</v>
      </c>
    </row>
    <row r="126" spans="1:7" x14ac:dyDescent="0.25">
      <c r="A126" s="1" t="s">
        <v>297</v>
      </c>
      <c r="B126" s="1" t="s">
        <v>118</v>
      </c>
      <c r="C126" s="9">
        <v>553.29999999999995</v>
      </c>
      <c r="D126" s="2">
        <f t="shared" si="5"/>
        <v>199773.47</v>
      </c>
      <c r="E126" s="2">
        <f t="shared" si="4"/>
        <v>16647.79</v>
      </c>
      <c r="F126" s="1">
        <v>1</v>
      </c>
      <c r="G126" s="2">
        <v>16647.78</v>
      </c>
    </row>
    <row r="127" spans="1:7" x14ac:dyDescent="0.25">
      <c r="A127" s="1" t="s">
        <v>298</v>
      </c>
      <c r="B127" s="1" t="s">
        <v>119</v>
      </c>
      <c r="C127" s="9">
        <v>1358.8</v>
      </c>
      <c r="D127" s="2">
        <f t="shared" si="5"/>
        <v>236069.94</v>
      </c>
      <c r="E127" s="2">
        <f t="shared" si="4"/>
        <v>19672.5</v>
      </c>
      <c r="F127" s="1">
        <v>2</v>
      </c>
      <c r="G127" s="2">
        <v>19672.439999999999</v>
      </c>
    </row>
    <row r="128" spans="1:7" x14ac:dyDescent="0.25">
      <c r="A128" s="1" t="s">
        <v>299</v>
      </c>
      <c r="B128" s="1" t="s">
        <v>120</v>
      </c>
      <c r="C128" s="9">
        <v>803.5</v>
      </c>
      <c r="D128" s="2">
        <f t="shared" si="5"/>
        <v>290110.21999999997</v>
      </c>
      <c r="E128" s="2">
        <f t="shared" si="4"/>
        <v>24175.85</v>
      </c>
      <c r="F128" s="1">
        <v>1</v>
      </c>
      <c r="G128" s="2">
        <v>24175.87</v>
      </c>
    </row>
    <row r="129" spans="1:7" x14ac:dyDescent="0.25">
      <c r="A129" s="1" t="s">
        <v>300</v>
      </c>
      <c r="B129" s="1" t="s">
        <v>121</v>
      </c>
      <c r="C129" s="9">
        <v>130.9</v>
      </c>
      <c r="D129" s="2">
        <f t="shared" si="5"/>
        <v>47262.51</v>
      </c>
      <c r="E129" s="2">
        <f t="shared" si="4"/>
        <v>3938.54</v>
      </c>
      <c r="F129" s="1">
        <v>1</v>
      </c>
      <c r="G129" s="2">
        <v>3938.57</v>
      </c>
    </row>
    <row r="130" spans="1:7" x14ac:dyDescent="0.25">
      <c r="A130" s="1" t="s">
        <v>301</v>
      </c>
      <c r="B130" s="1" t="s">
        <v>122</v>
      </c>
      <c r="C130" s="9">
        <v>400</v>
      </c>
      <c r="D130" s="2">
        <f t="shared" si="5"/>
        <v>144423.26</v>
      </c>
      <c r="E130" s="2">
        <f t="shared" si="4"/>
        <v>12035.27</v>
      </c>
      <c r="F130" s="1">
        <v>1</v>
      </c>
      <c r="G130" s="2">
        <v>12035.29</v>
      </c>
    </row>
    <row r="131" spans="1:7" x14ac:dyDescent="0.25">
      <c r="A131" s="1" t="s">
        <v>302</v>
      </c>
      <c r="B131" s="1" t="s">
        <v>123</v>
      </c>
      <c r="C131" s="9">
        <v>202.3</v>
      </c>
      <c r="D131" s="2">
        <f t="shared" si="5"/>
        <v>73042.06</v>
      </c>
      <c r="E131" s="2">
        <f t="shared" si="4"/>
        <v>6086.84</v>
      </c>
      <c r="F131" s="1">
        <v>1</v>
      </c>
      <c r="G131" s="2">
        <v>6086.82</v>
      </c>
    </row>
    <row r="132" spans="1:7" x14ac:dyDescent="0.25">
      <c r="A132" s="1" t="s">
        <v>303</v>
      </c>
      <c r="B132" s="1" t="s">
        <v>124</v>
      </c>
      <c r="C132" s="9">
        <v>361.9</v>
      </c>
      <c r="D132" s="2">
        <f t="shared" ref="D132:D163" si="6">ROUND(IF(AND(C132&lt;6500,C132&gt;=1000),C132*$L$9,IF(C132&lt;1000,C132*$L$8,0)),2)</f>
        <v>130666.94</v>
      </c>
      <c r="E132" s="2">
        <f t="shared" si="4"/>
        <v>10888.91</v>
      </c>
      <c r="F132" s="1">
        <v>1</v>
      </c>
      <c r="G132" s="2">
        <v>10888.93</v>
      </c>
    </row>
    <row r="133" spans="1:7" x14ac:dyDescent="0.25">
      <c r="A133" s="1" t="s">
        <v>304</v>
      </c>
      <c r="B133" s="1" t="s">
        <v>125</v>
      </c>
      <c r="C133" s="9">
        <v>175.29999999999998</v>
      </c>
      <c r="D133" s="2">
        <f t="shared" si="6"/>
        <v>63293.49</v>
      </c>
      <c r="E133" s="2">
        <f t="shared" si="4"/>
        <v>5274.46</v>
      </c>
      <c r="F133" s="1">
        <v>1</v>
      </c>
      <c r="G133" s="2">
        <v>5274.43</v>
      </c>
    </row>
    <row r="134" spans="1:7" x14ac:dyDescent="0.25">
      <c r="A134" s="1" t="s">
        <v>305</v>
      </c>
      <c r="B134" s="1" t="s">
        <v>126</v>
      </c>
      <c r="C134" s="9">
        <v>325.09999999999997</v>
      </c>
      <c r="D134" s="2">
        <f t="shared" si="6"/>
        <v>117380</v>
      </c>
      <c r="E134" s="2">
        <f t="shared" si="4"/>
        <v>9781.67</v>
      </c>
      <c r="F134" s="1">
        <v>1</v>
      </c>
      <c r="G134" s="2">
        <v>9781.6299999999992</v>
      </c>
    </row>
    <row r="135" spans="1:7" x14ac:dyDescent="0.25">
      <c r="A135" s="1" t="s">
        <v>306</v>
      </c>
      <c r="B135" s="1" t="s">
        <v>127</v>
      </c>
      <c r="C135" s="9">
        <v>957.9</v>
      </c>
      <c r="D135" s="2">
        <f t="shared" si="6"/>
        <v>345857.59</v>
      </c>
      <c r="E135" s="2">
        <f t="shared" si="4"/>
        <v>28821.47</v>
      </c>
      <c r="F135" s="1">
        <v>1</v>
      </c>
      <c r="G135" s="2">
        <v>28821.42</v>
      </c>
    </row>
    <row r="136" spans="1:7" x14ac:dyDescent="0.25">
      <c r="A136" s="1" t="s">
        <v>307</v>
      </c>
      <c r="B136" s="1" t="s">
        <v>128</v>
      </c>
      <c r="C136" s="9">
        <v>612.70000000000005</v>
      </c>
      <c r="D136" s="2">
        <f t="shared" si="6"/>
        <v>221220.32</v>
      </c>
      <c r="E136" s="2">
        <f t="shared" si="4"/>
        <v>18435.03</v>
      </c>
      <c r="F136" s="1">
        <v>1</v>
      </c>
      <c r="G136" s="2">
        <v>18434.990000000002</v>
      </c>
    </row>
    <row r="137" spans="1:7" x14ac:dyDescent="0.25">
      <c r="A137" s="1" t="s">
        <v>308</v>
      </c>
      <c r="B137" s="1" t="s">
        <v>129</v>
      </c>
      <c r="C137" s="9">
        <v>589.19999999999993</v>
      </c>
      <c r="D137" s="2">
        <f t="shared" si="6"/>
        <v>212735.46</v>
      </c>
      <c r="E137" s="2">
        <f t="shared" ref="E137:E184" si="7">ROUND(D137/12,2)</f>
        <v>17727.96</v>
      </c>
      <c r="F137" s="1">
        <v>1</v>
      </c>
      <c r="G137" s="2">
        <v>17727.900000000001</v>
      </c>
    </row>
    <row r="138" spans="1:7" x14ac:dyDescent="0.25">
      <c r="A138" s="1" t="s">
        <v>309</v>
      </c>
      <c r="B138" s="1" t="s">
        <v>130</v>
      </c>
      <c r="C138" s="9">
        <v>297.10000000000002</v>
      </c>
      <c r="D138" s="2">
        <f t="shared" si="6"/>
        <v>107270.37</v>
      </c>
      <c r="E138" s="2">
        <f t="shared" si="7"/>
        <v>8939.2000000000007</v>
      </c>
      <c r="F138" s="1">
        <v>1</v>
      </c>
      <c r="G138" s="2">
        <v>8939.17</v>
      </c>
    </row>
    <row r="139" spans="1:7" x14ac:dyDescent="0.25">
      <c r="A139" s="1" t="s">
        <v>310</v>
      </c>
      <c r="B139" s="1" t="s">
        <v>131</v>
      </c>
      <c r="C139" s="9">
        <v>1664.5</v>
      </c>
      <c r="D139" s="2">
        <f t="shared" si="6"/>
        <v>289180.46999999997</v>
      </c>
      <c r="E139" s="2">
        <f t="shared" si="7"/>
        <v>24098.37</v>
      </c>
      <c r="F139" s="1">
        <v>2</v>
      </c>
      <c r="G139" s="2">
        <v>24098.400000000001</v>
      </c>
    </row>
    <row r="140" spans="1:7" x14ac:dyDescent="0.25">
      <c r="A140" s="1" t="s">
        <v>311</v>
      </c>
      <c r="B140" s="1" t="s">
        <v>132</v>
      </c>
      <c r="C140" s="9">
        <v>195.1</v>
      </c>
      <c r="D140" s="2">
        <f t="shared" si="6"/>
        <v>70442.44</v>
      </c>
      <c r="E140" s="2">
        <f t="shared" si="7"/>
        <v>5870.2</v>
      </c>
      <c r="F140" s="1">
        <v>1</v>
      </c>
      <c r="G140" s="2">
        <v>5870.24</v>
      </c>
    </row>
    <row r="141" spans="1:7" x14ac:dyDescent="0.25">
      <c r="A141" s="1" t="s">
        <v>312</v>
      </c>
      <c r="B141" s="1" t="s">
        <v>133</v>
      </c>
      <c r="C141" s="9">
        <v>1510.8</v>
      </c>
      <c r="D141" s="2">
        <f t="shared" si="6"/>
        <v>262477.53000000003</v>
      </c>
      <c r="E141" s="2">
        <f t="shared" si="7"/>
        <v>21873.13</v>
      </c>
      <c r="F141" s="1">
        <v>2</v>
      </c>
      <c r="G141" s="2">
        <v>21873.1</v>
      </c>
    </row>
    <row r="142" spans="1:7" x14ac:dyDescent="0.25">
      <c r="A142" s="1" t="s">
        <v>313</v>
      </c>
      <c r="B142" s="1" t="s">
        <v>134</v>
      </c>
      <c r="C142" s="9">
        <v>286.8</v>
      </c>
      <c r="D142" s="2">
        <f t="shared" si="6"/>
        <v>103551.47</v>
      </c>
      <c r="E142" s="2">
        <f t="shared" si="7"/>
        <v>8629.2900000000009</v>
      </c>
      <c r="F142" s="1">
        <v>1</v>
      </c>
      <c r="G142" s="2">
        <v>8629.2800000000007</v>
      </c>
    </row>
    <row r="143" spans="1:7" x14ac:dyDescent="0.25">
      <c r="A143" s="1" t="s">
        <v>314</v>
      </c>
      <c r="B143" s="1" t="s">
        <v>135</v>
      </c>
      <c r="C143" s="9">
        <v>248</v>
      </c>
      <c r="D143" s="2">
        <f t="shared" si="6"/>
        <v>89542.42</v>
      </c>
      <c r="E143" s="2">
        <f t="shared" si="7"/>
        <v>7461.87</v>
      </c>
      <c r="F143" s="1">
        <v>1</v>
      </c>
      <c r="G143" s="2">
        <v>7461.85</v>
      </c>
    </row>
    <row r="144" spans="1:7" x14ac:dyDescent="0.25">
      <c r="A144" s="1" t="s">
        <v>315</v>
      </c>
      <c r="B144" s="1" t="s">
        <v>136</v>
      </c>
      <c r="C144" s="9">
        <v>16877.699999999997</v>
      </c>
      <c r="D144" s="2">
        <f t="shared" si="6"/>
        <v>0</v>
      </c>
      <c r="E144" s="2">
        <f t="shared" si="7"/>
        <v>0</v>
      </c>
      <c r="G144" s="2">
        <v>0</v>
      </c>
    </row>
    <row r="145" spans="1:7" x14ac:dyDescent="0.25">
      <c r="A145" s="1" t="s">
        <v>316</v>
      </c>
      <c r="B145" s="1" t="s">
        <v>137</v>
      </c>
      <c r="C145" s="9">
        <v>9246.4</v>
      </c>
      <c r="D145" s="2">
        <f t="shared" si="6"/>
        <v>0</v>
      </c>
      <c r="E145" s="2">
        <f t="shared" si="7"/>
        <v>0</v>
      </c>
      <c r="G145" s="2">
        <v>0</v>
      </c>
    </row>
    <row r="146" spans="1:7" x14ac:dyDescent="0.25">
      <c r="A146" s="1" t="s">
        <v>317</v>
      </c>
      <c r="B146" s="1" t="s">
        <v>138</v>
      </c>
      <c r="C146" s="9">
        <v>682.7</v>
      </c>
      <c r="D146" s="2">
        <f t="shared" si="6"/>
        <v>246494.39</v>
      </c>
      <c r="E146" s="2">
        <f t="shared" si="7"/>
        <v>20541.2</v>
      </c>
      <c r="F146" s="1">
        <v>1</v>
      </c>
      <c r="G146" s="2">
        <v>20541.189999999999</v>
      </c>
    </row>
    <row r="147" spans="1:7" x14ac:dyDescent="0.25">
      <c r="A147" s="1" t="s">
        <v>318</v>
      </c>
      <c r="B147" s="1" t="s">
        <v>139</v>
      </c>
      <c r="C147" s="9">
        <v>491.7</v>
      </c>
      <c r="D147" s="2">
        <f t="shared" si="6"/>
        <v>177532.29</v>
      </c>
      <c r="E147" s="2">
        <f t="shared" si="7"/>
        <v>14794.36</v>
      </c>
      <c r="F147" s="1">
        <v>1</v>
      </c>
      <c r="G147" s="2">
        <v>14794.33</v>
      </c>
    </row>
    <row r="148" spans="1:7" x14ac:dyDescent="0.25">
      <c r="A148" s="1" t="s">
        <v>319</v>
      </c>
      <c r="B148" s="1" t="s">
        <v>140</v>
      </c>
      <c r="C148" s="9">
        <v>451.2</v>
      </c>
      <c r="D148" s="2">
        <f t="shared" si="6"/>
        <v>162909.43</v>
      </c>
      <c r="E148" s="2">
        <f t="shared" si="7"/>
        <v>13575.79</v>
      </c>
      <c r="F148" s="1">
        <v>1</v>
      </c>
      <c r="G148" s="2">
        <v>13575.74</v>
      </c>
    </row>
    <row r="149" spans="1:7" x14ac:dyDescent="0.25">
      <c r="A149" s="1" t="s">
        <v>320</v>
      </c>
      <c r="B149" s="1" t="s">
        <v>141</v>
      </c>
      <c r="C149" s="9">
        <v>1119.5</v>
      </c>
      <c r="D149" s="2">
        <f t="shared" si="6"/>
        <v>194495.37</v>
      </c>
      <c r="E149" s="2">
        <f t="shared" si="7"/>
        <v>16207.95</v>
      </c>
      <c r="F149" s="1">
        <v>2</v>
      </c>
      <c r="G149" s="2">
        <v>16207.92</v>
      </c>
    </row>
    <row r="150" spans="1:7" x14ac:dyDescent="0.25">
      <c r="A150" s="1" t="s">
        <v>321</v>
      </c>
      <c r="B150" s="1" t="s">
        <v>142</v>
      </c>
      <c r="C150" s="9">
        <v>422.8</v>
      </c>
      <c r="D150" s="2">
        <f t="shared" si="6"/>
        <v>152655.38</v>
      </c>
      <c r="E150" s="2">
        <f t="shared" si="7"/>
        <v>12721.28</v>
      </c>
      <c r="F150" s="1">
        <v>1</v>
      </c>
      <c r="G150" s="2">
        <v>12721.3</v>
      </c>
    </row>
    <row r="151" spans="1:7" x14ac:dyDescent="0.25">
      <c r="A151" s="1" t="s">
        <v>322</v>
      </c>
      <c r="B151" s="1" t="s">
        <v>143</v>
      </c>
      <c r="C151" s="9">
        <v>374.1</v>
      </c>
      <c r="D151" s="2">
        <f t="shared" si="6"/>
        <v>135071.85</v>
      </c>
      <c r="E151" s="2">
        <f t="shared" si="7"/>
        <v>11255.99</v>
      </c>
      <c r="F151" s="1">
        <v>1</v>
      </c>
      <c r="G151" s="2">
        <v>11255.96</v>
      </c>
    </row>
    <row r="152" spans="1:7" x14ac:dyDescent="0.25">
      <c r="A152" s="1" t="s">
        <v>323</v>
      </c>
      <c r="B152" s="1" t="s">
        <v>144</v>
      </c>
      <c r="C152" s="9">
        <v>2477.8000000000002</v>
      </c>
      <c r="D152" s="2">
        <f t="shared" si="6"/>
        <v>430478.44</v>
      </c>
      <c r="E152" s="2">
        <f t="shared" si="7"/>
        <v>35873.199999999997</v>
      </c>
      <c r="F152" s="1">
        <v>2</v>
      </c>
      <c r="G152" s="2">
        <v>35873.24</v>
      </c>
    </row>
    <row r="153" spans="1:7" x14ac:dyDescent="0.25">
      <c r="A153" s="1" t="s">
        <v>324</v>
      </c>
      <c r="B153" s="1" t="s">
        <v>145</v>
      </c>
      <c r="C153" s="9">
        <v>353.40000000000003</v>
      </c>
      <c r="D153" s="2">
        <f t="shared" si="6"/>
        <v>127597.95</v>
      </c>
      <c r="E153" s="2">
        <f t="shared" si="7"/>
        <v>10633.16</v>
      </c>
      <c r="F153" s="1">
        <v>1</v>
      </c>
      <c r="G153" s="2">
        <v>10633.19</v>
      </c>
    </row>
    <row r="154" spans="1:7" x14ac:dyDescent="0.25">
      <c r="A154" s="1" t="s">
        <v>325</v>
      </c>
      <c r="B154" s="1" t="s">
        <v>146</v>
      </c>
      <c r="C154" s="9">
        <v>125.8</v>
      </c>
      <c r="D154" s="2">
        <f t="shared" si="6"/>
        <v>45421.11</v>
      </c>
      <c r="E154" s="2">
        <f t="shared" si="7"/>
        <v>3785.09</v>
      </c>
      <c r="F154" s="1">
        <v>1</v>
      </c>
      <c r="G154" s="2">
        <v>3785.12</v>
      </c>
    </row>
    <row r="155" spans="1:7" x14ac:dyDescent="0.25">
      <c r="A155" s="1" t="s">
        <v>326</v>
      </c>
      <c r="B155" s="1" t="s">
        <v>147</v>
      </c>
      <c r="C155" s="9">
        <v>193.8</v>
      </c>
      <c r="D155" s="2">
        <f t="shared" si="6"/>
        <v>69973.070000000007</v>
      </c>
      <c r="E155" s="2">
        <f t="shared" si="7"/>
        <v>5831.09</v>
      </c>
      <c r="F155" s="1">
        <v>1</v>
      </c>
      <c r="G155" s="2">
        <v>5831.08</v>
      </c>
    </row>
    <row r="156" spans="1:7" x14ac:dyDescent="0.25">
      <c r="A156" s="1" t="s">
        <v>327</v>
      </c>
      <c r="B156" s="1" t="s">
        <v>148</v>
      </c>
      <c r="C156" s="9">
        <v>656.5</v>
      </c>
      <c r="D156" s="2">
        <f t="shared" si="6"/>
        <v>237034.67</v>
      </c>
      <c r="E156" s="2">
        <f t="shared" si="7"/>
        <v>19752.89</v>
      </c>
      <c r="F156" s="1">
        <v>1</v>
      </c>
      <c r="G156" s="2">
        <v>19752.88</v>
      </c>
    </row>
    <row r="157" spans="1:7" x14ac:dyDescent="0.25">
      <c r="A157" s="1" t="s">
        <v>328</v>
      </c>
      <c r="B157" s="1" t="s">
        <v>149</v>
      </c>
      <c r="C157" s="9">
        <v>74.099999999999994</v>
      </c>
      <c r="D157" s="2">
        <f t="shared" si="6"/>
        <v>26754.41</v>
      </c>
      <c r="E157" s="2">
        <f t="shared" si="7"/>
        <v>2229.5300000000002</v>
      </c>
      <c r="F157" s="1">
        <v>1</v>
      </c>
      <c r="G157" s="2">
        <v>2229.58</v>
      </c>
    </row>
    <row r="158" spans="1:7" x14ac:dyDescent="0.25">
      <c r="A158" s="1" t="s">
        <v>329</v>
      </c>
      <c r="B158" s="1" t="s">
        <v>150</v>
      </c>
      <c r="C158" s="9">
        <v>895.8</v>
      </c>
      <c r="D158" s="2">
        <f t="shared" si="6"/>
        <v>323435.88</v>
      </c>
      <c r="E158" s="2">
        <f t="shared" si="7"/>
        <v>26952.99</v>
      </c>
      <c r="F158" s="1">
        <v>1</v>
      </c>
      <c r="G158" s="2">
        <v>26952.99</v>
      </c>
    </row>
    <row r="159" spans="1:7" x14ac:dyDescent="0.25">
      <c r="A159" s="1" t="s">
        <v>330</v>
      </c>
      <c r="B159" s="1" t="s">
        <v>151</v>
      </c>
      <c r="C159" s="9">
        <v>250.9</v>
      </c>
      <c r="D159" s="2">
        <f t="shared" si="6"/>
        <v>90589.49</v>
      </c>
      <c r="E159" s="2">
        <f t="shared" si="7"/>
        <v>7549.12</v>
      </c>
      <c r="F159" s="1">
        <v>1</v>
      </c>
      <c r="G159" s="2">
        <v>7549.17</v>
      </c>
    </row>
    <row r="160" spans="1:7" x14ac:dyDescent="0.25">
      <c r="A160" s="1" t="s">
        <v>331</v>
      </c>
      <c r="B160" s="1" t="s">
        <v>152</v>
      </c>
      <c r="C160" s="9">
        <v>591.70000000000005</v>
      </c>
      <c r="D160" s="2">
        <f t="shared" si="6"/>
        <v>213638.1</v>
      </c>
      <c r="E160" s="2">
        <f t="shared" si="7"/>
        <v>17803.18</v>
      </c>
      <c r="F160" s="1">
        <v>1</v>
      </c>
      <c r="G160" s="2">
        <v>17803.12</v>
      </c>
    </row>
    <row r="161" spans="1:7" x14ac:dyDescent="0.25">
      <c r="A161" s="1" t="s">
        <v>332</v>
      </c>
      <c r="B161" s="1" t="s">
        <v>153</v>
      </c>
      <c r="C161" s="9">
        <v>130.5</v>
      </c>
      <c r="D161" s="2">
        <f t="shared" si="6"/>
        <v>47118.09</v>
      </c>
      <c r="E161" s="2">
        <f t="shared" si="7"/>
        <v>3926.51</v>
      </c>
      <c r="F161" s="1">
        <v>1</v>
      </c>
      <c r="G161" s="2">
        <v>3926.48</v>
      </c>
    </row>
    <row r="162" spans="1:7" x14ac:dyDescent="0.25">
      <c r="A162" s="1" t="s">
        <v>333</v>
      </c>
      <c r="B162" s="1" t="s">
        <v>154</v>
      </c>
      <c r="C162" s="9">
        <v>3352.4</v>
      </c>
      <c r="D162" s="2">
        <f t="shared" si="6"/>
        <v>582426.31999999995</v>
      </c>
      <c r="E162" s="2">
        <f t="shared" si="7"/>
        <v>48535.53</v>
      </c>
      <c r="F162" s="1">
        <v>2</v>
      </c>
      <c r="G162" s="2">
        <v>48535.49</v>
      </c>
    </row>
    <row r="163" spans="1:7" x14ac:dyDescent="0.25">
      <c r="A163" s="1" t="s">
        <v>334</v>
      </c>
      <c r="B163" s="1" t="s">
        <v>155</v>
      </c>
      <c r="C163" s="9">
        <v>345.5</v>
      </c>
      <c r="D163" s="2">
        <f t="shared" si="6"/>
        <v>124745.59</v>
      </c>
      <c r="E163" s="2">
        <f t="shared" si="7"/>
        <v>10395.469999999999</v>
      </c>
      <c r="F163" s="1">
        <v>1</v>
      </c>
      <c r="G163" s="2">
        <v>10395.42</v>
      </c>
    </row>
    <row r="164" spans="1:7" x14ac:dyDescent="0.25">
      <c r="A164" s="1" t="s">
        <v>335</v>
      </c>
      <c r="B164" s="1" t="s">
        <v>156</v>
      </c>
      <c r="C164" s="9">
        <v>2375.2999999999997</v>
      </c>
      <c r="D164" s="2">
        <f t="shared" ref="D164:D185" si="8">ROUND(IF(AND(C164&lt;6500,C164&gt;=1000),C164*$L$9,IF(C164&lt;1000,C164*$L$8,0)),2)</f>
        <v>412670.69</v>
      </c>
      <c r="E164" s="2">
        <f t="shared" si="7"/>
        <v>34389.22</v>
      </c>
      <c r="F164" s="1">
        <v>2</v>
      </c>
      <c r="G164" s="2">
        <v>34389.269999999997</v>
      </c>
    </row>
    <row r="165" spans="1:7" x14ac:dyDescent="0.25">
      <c r="A165" s="1" t="s">
        <v>336</v>
      </c>
      <c r="B165" s="1" t="s">
        <v>157</v>
      </c>
      <c r="C165" s="9">
        <v>357.3</v>
      </c>
      <c r="D165" s="2">
        <f t="shared" si="8"/>
        <v>129006.07</v>
      </c>
      <c r="E165" s="2">
        <f t="shared" si="7"/>
        <v>10750.51</v>
      </c>
      <c r="F165" s="1">
        <v>1</v>
      </c>
      <c r="G165" s="2">
        <v>10750.46</v>
      </c>
    </row>
    <row r="166" spans="1:7" x14ac:dyDescent="0.25">
      <c r="A166" s="1" t="s">
        <v>337</v>
      </c>
      <c r="B166" s="1" t="s">
        <v>158</v>
      </c>
      <c r="C166" s="9">
        <v>101.9</v>
      </c>
      <c r="D166" s="2">
        <f t="shared" si="8"/>
        <v>36791.82</v>
      </c>
      <c r="E166" s="2">
        <f t="shared" si="7"/>
        <v>3065.99</v>
      </c>
      <c r="F166" s="1">
        <v>1</v>
      </c>
      <c r="G166" s="2">
        <v>3065.93</v>
      </c>
    </row>
    <row r="167" spans="1:7" x14ac:dyDescent="0.25">
      <c r="A167" s="1" t="s">
        <v>338</v>
      </c>
      <c r="B167" s="1" t="s">
        <v>159</v>
      </c>
      <c r="C167" s="9">
        <v>230.5</v>
      </c>
      <c r="D167" s="2">
        <f t="shared" si="8"/>
        <v>83223.899999999994</v>
      </c>
      <c r="E167" s="2">
        <f t="shared" si="7"/>
        <v>6935.33</v>
      </c>
      <c r="F167" s="1">
        <v>1</v>
      </c>
      <c r="G167" s="2">
        <v>6935.27</v>
      </c>
    </row>
    <row r="168" spans="1:7" x14ac:dyDescent="0.25">
      <c r="A168" s="1" t="s">
        <v>339</v>
      </c>
      <c r="B168" s="1" t="s">
        <v>160</v>
      </c>
      <c r="C168" s="9">
        <v>111.8</v>
      </c>
      <c r="D168" s="2">
        <f t="shared" si="8"/>
        <v>40366.300000000003</v>
      </c>
      <c r="E168" s="2">
        <f t="shared" si="7"/>
        <v>3363.86</v>
      </c>
      <c r="F168" s="1">
        <v>1</v>
      </c>
      <c r="G168" s="2">
        <v>3363.84</v>
      </c>
    </row>
    <row r="169" spans="1:7" x14ac:dyDescent="0.25">
      <c r="A169" s="1" t="s">
        <v>340</v>
      </c>
      <c r="B169" s="1" t="s">
        <v>161</v>
      </c>
      <c r="C169" s="9">
        <v>93.3</v>
      </c>
      <c r="D169" s="2">
        <f t="shared" si="8"/>
        <v>33686.720000000001</v>
      </c>
      <c r="E169" s="2">
        <f t="shared" si="7"/>
        <v>2807.23</v>
      </c>
      <c r="F169" s="1">
        <v>1</v>
      </c>
      <c r="G169" s="2">
        <v>2807.19</v>
      </c>
    </row>
    <row r="170" spans="1:7" x14ac:dyDescent="0.25">
      <c r="A170" s="1" t="s">
        <v>341</v>
      </c>
      <c r="B170" s="1" t="s">
        <v>162</v>
      </c>
      <c r="C170" s="9">
        <v>1870.2</v>
      </c>
      <c r="D170" s="2">
        <f t="shared" si="8"/>
        <v>324917.58</v>
      </c>
      <c r="E170" s="2">
        <f t="shared" si="7"/>
        <v>27076.47</v>
      </c>
      <c r="F170" s="1">
        <v>2</v>
      </c>
      <c r="G170" s="2">
        <v>27076.41</v>
      </c>
    </row>
    <row r="171" spans="1:7" x14ac:dyDescent="0.25">
      <c r="A171" s="1" t="s">
        <v>342</v>
      </c>
      <c r="B171" s="1" t="s">
        <v>163</v>
      </c>
      <c r="C171" s="9">
        <v>1882.7</v>
      </c>
      <c r="D171" s="2">
        <f t="shared" si="8"/>
        <v>327089.26</v>
      </c>
      <c r="E171" s="2">
        <f t="shared" si="7"/>
        <v>27257.439999999999</v>
      </c>
      <c r="F171" s="1">
        <v>2</v>
      </c>
      <c r="G171" s="2">
        <v>27257.42</v>
      </c>
    </row>
    <row r="172" spans="1:7" x14ac:dyDescent="0.25">
      <c r="A172" s="1" t="s">
        <v>343</v>
      </c>
      <c r="B172" s="1" t="s">
        <v>164</v>
      </c>
      <c r="C172" s="9">
        <v>2224.8000000000002</v>
      </c>
      <c r="D172" s="2">
        <f t="shared" si="8"/>
        <v>386523.71</v>
      </c>
      <c r="E172" s="2">
        <f t="shared" si="7"/>
        <v>32210.31</v>
      </c>
      <c r="F172" s="1">
        <v>2</v>
      </c>
      <c r="G172" s="2">
        <v>32210.3</v>
      </c>
    </row>
    <row r="173" spans="1:7" x14ac:dyDescent="0.25">
      <c r="A173" s="1" t="s">
        <v>344</v>
      </c>
      <c r="B173" s="1" t="s">
        <v>165</v>
      </c>
      <c r="C173" s="9">
        <v>5738</v>
      </c>
      <c r="D173" s="2">
        <f t="shared" si="8"/>
        <v>996886.47</v>
      </c>
      <c r="E173" s="2">
        <f t="shared" si="7"/>
        <v>83073.87</v>
      </c>
      <c r="F173" s="1">
        <v>2</v>
      </c>
      <c r="G173" s="2">
        <v>83073.899999999994</v>
      </c>
    </row>
    <row r="174" spans="1:7" x14ac:dyDescent="0.25">
      <c r="A174" s="1" t="s">
        <v>345</v>
      </c>
      <c r="B174" s="1" t="s">
        <v>166</v>
      </c>
      <c r="C174" s="9">
        <v>3622</v>
      </c>
      <c r="D174" s="2">
        <f t="shared" si="8"/>
        <v>629265.04</v>
      </c>
      <c r="E174" s="2">
        <f t="shared" si="7"/>
        <v>52438.75</v>
      </c>
      <c r="F174" s="1">
        <v>2</v>
      </c>
      <c r="G174" s="2">
        <v>52438.79</v>
      </c>
    </row>
    <row r="175" spans="1:7" x14ac:dyDescent="0.25">
      <c r="A175" s="1" t="s">
        <v>346</v>
      </c>
      <c r="B175" s="1" t="s">
        <v>167</v>
      </c>
      <c r="C175" s="9">
        <v>21432.400000000001</v>
      </c>
      <c r="D175" s="2">
        <f t="shared" si="8"/>
        <v>0</v>
      </c>
      <c r="E175" s="2">
        <f t="shared" si="7"/>
        <v>0</v>
      </c>
      <c r="G175" s="2">
        <v>0</v>
      </c>
    </row>
    <row r="176" spans="1:7" x14ac:dyDescent="0.25">
      <c r="A176" s="1" t="s">
        <v>347</v>
      </c>
      <c r="B176" s="1" t="s">
        <v>168</v>
      </c>
      <c r="C176" s="9">
        <v>1126.7</v>
      </c>
      <c r="D176" s="2">
        <f t="shared" si="8"/>
        <v>195746.25</v>
      </c>
      <c r="E176" s="2">
        <f t="shared" si="7"/>
        <v>16312.19</v>
      </c>
      <c r="F176" s="1">
        <v>2</v>
      </c>
      <c r="G176" s="2">
        <v>16312.16</v>
      </c>
    </row>
    <row r="177" spans="1:7" x14ac:dyDescent="0.25">
      <c r="A177" s="1" t="s">
        <v>348</v>
      </c>
      <c r="B177" s="1" t="s">
        <v>169</v>
      </c>
      <c r="C177" s="9">
        <v>2226.8000000000002</v>
      </c>
      <c r="D177" s="2">
        <f t="shared" si="8"/>
        <v>386871.17</v>
      </c>
      <c r="E177" s="2">
        <f t="shared" si="7"/>
        <v>32239.26</v>
      </c>
      <c r="F177" s="1">
        <v>2</v>
      </c>
      <c r="G177" s="2">
        <v>32239.31</v>
      </c>
    </row>
    <row r="178" spans="1:7" x14ac:dyDescent="0.25">
      <c r="A178" s="1" t="s">
        <v>349</v>
      </c>
      <c r="B178" s="1" t="s">
        <v>170</v>
      </c>
      <c r="C178" s="9">
        <v>853.8</v>
      </c>
      <c r="D178" s="2">
        <f t="shared" si="8"/>
        <v>308271.44</v>
      </c>
      <c r="E178" s="2">
        <f t="shared" si="7"/>
        <v>25689.29</v>
      </c>
      <c r="F178" s="1">
        <v>1</v>
      </c>
      <c r="G178" s="2">
        <v>25689.25</v>
      </c>
    </row>
    <row r="179" spans="1:7" x14ac:dyDescent="0.25">
      <c r="A179" s="1" t="s">
        <v>350</v>
      </c>
      <c r="B179" s="1" t="s">
        <v>171</v>
      </c>
      <c r="C179" s="9">
        <v>167.7</v>
      </c>
      <c r="D179" s="2">
        <f t="shared" si="8"/>
        <v>60549.45</v>
      </c>
      <c r="E179" s="2">
        <f t="shared" si="7"/>
        <v>5045.79</v>
      </c>
      <c r="F179" s="1">
        <v>1</v>
      </c>
      <c r="G179" s="2">
        <v>5045.76</v>
      </c>
    </row>
    <row r="180" spans="1:7" x14ac:dyDescent="0.25">
      <c r="A180" s="1" t="s">
        <v>351</v>
      </c>
      <c r="B180" s="1" t="s">
        <v>172</v>
      </c>
      <c r="C180" s="9">
        <v>202.3</v>
      </c>
      <c r="D180" s="2">
        <f t="shared" si="8"/>
        <v>73042.06</v>
      </c>
      <c r="E180" s="2">
        <f t="shared" si="7"/>
        <v>6086.84</v>
      </c>
      <c r="F180" s="1">
        <v>1</v>
      </c>
      <c r="G180" s="2">
        <v>6086.82</v>
      </c>
    </row>
    <row r="181" spans="1:7" x14ac:dyDescent="0.25">
      <c r="A181" s="1" t="s">
        <v>352</v>
      </c>
      <c r="B181" s="1" t="s">
        <v>173</v>
      </c>
      <c r="C181" s="9">
        <v>78.2</v>
      </c>
      <c r="D181" s="2">
        <f t="shared" si="8"/>
        <v>28234.75</v>
      </c>
      <c r="E181" s="2">
        <f t="shared" si="7"/>
        <v>2352.9</v>
      </c>
      <c r="F181" s="1">
        <v>1</v>
      </c>
      <c r="G181" s="2">
        <v>2352.85</v>
      </c>
    </row>
    <row r="182" spans="1:7" x14ac:dyDescent="0.25">
      <c r="A182" s="1" t="s">
        <v>353</v>
      </c>
      <c r="B182" s="1" t="s">
        <v>174</v>
      </c>
      <c r="C182" s="9">
        <v>768.7</v>
      </c>
      <c r="D182" s="2">
        <f t="shared" si="8"/>
        <v>277545.39</v>
      </c>
      <c r="E182" s="2">
        <f t="shared" si="7"/>
        <v>23128.78</v>
      </c>
      <c r="F182" s="1">
        <v>1</v>
      </c>
      <c r="G182" s="2">
        <v>23128.81</v>
      </c>
    </row>
    <row r="183" spans="1:7" x14ac:dyDescent="0.25">
      <c r="A183" s="1" t="s">
        <v>354</v>
      </c>
      <c r="B183" s="1" t="s">
        <v>175</v>
      </c>
      <c r="C183" s="9">
        <v>648.70000000000005</v>
      </c>
      <c r="D183" s="2">
        <f t="shared" si="8"/>
        <v>234218.42</v>
      </c>
      <c r="E183" s="2">
        <f t="shared" si="7"/>
        <v>19518.2</v>
      </c>
      <c r="F183" s="1">
        <v>1</v>
      </c>
      <c r="G183" s="2">
        <v>19518.22</v>
      </c>
    </row>
    <row r="184" spans="1:7" x14ac:dyDescent="0.25">
      <c r="A184" s="1" t="s">
        <v>355</v>
      </c>
      <c r="B184" s="1" t="s">
        <v>176</v>
      </c>
      <c r="C184" s="9">
        <v>204.9</v>
      </c>
      <c r="D184" s="2">
        <f t="shared" si="8"/>
        <v>73980.81</v>
      </c>
      <c r="E184" s="2">
        <f t="shared" si="7"/>
        <v>6165.07</v>
      </c>
      <c r="F184" s="1">
        <v>1</v>
      </c>
      <c r="G184" s="2">
        <v>6165.04</v>
      </c>
    </row>
    <row r="185" spans="1:7" x14ac:dyDescent="0.25">
      <c r="A185" s="1" t="s">
        <v>356</v>
      </c>
      <c r="B185" s="1" t="s">
        <v>177</v>
      </c>
      <c r="C185" s="9">
        <v>68.3</v>
      </c>
      <c r="D185" s="2">
        <f t="shared" si="8"/>
        <v>24660.27</v>
      </c>
      <c r="E185" s="2">
        <f>ROUND(D185/12,2)</f>
        <v>2055.02</v>
      </c>
      <c r="F185" s="1">
        <v>1</v>
      </c>
      <c r="G185" s="2">
        <v>2055.0500000000002</v>
      </c>
    </row>
    <row r="187" spans="1:7" x14ac:dyDescent="0.25">
      <c r="A187" s="15" t="s">
        <v>366</v>
      </c>
      <c r="B187" s="15"/>
      <c r="C187" s="16">
        <f t="shared" ref="C187:F187" si="9">SUM(C8:C186)</f>
        <v>843172.6</v>
      </c>
      <c r="D187" s="16">
        <f t="shared" si="9"/>
        <v>29999999.930000003</v>
      </c>
      <c r="E187" s="16">
        <f t="shared" si="9"/>
        <v>2500000.06</v>
      </c>
      <c r="F187" s="2">
        <f t="shared" si="9"/>
        <v>186</v>
      </c>
      <c r="G187" s="16">
        <f>SUM(G8:G185)</f>
        <v>2499999.2699999991</v>
      </c>
    </row>
    <row r="188" spans="1:7" x14ac:dyDescent="0.25">
      <c r="E188" s="16">
        <f>E187*11</f>
        <v>27500000.66</v>
      </c>
      <c r="F188" s="15"/>
      <c r="G188" s="16">
        <f>E188+G187</f>
        <v>29999999.93</v>
      </c>
    </row>
    <row r="189" spans="1:7" x14ac:dyDescent="0.25">
      <c r="A189" s="1" t="s">
        <v>386</v>
      </c>
    </row>
    <row r="190" spans="1:7" x14ac:dyDescent="0.25">
      <c r="A190" s="1" t="s">
        <v>387</v>
      </c>
    </row>
  </sheetData>
  <sortState ref="A8:F185">
    <sortCondition ref="A6:A183"/>
  </sortState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66"/>
  <sheetViews>
    <sheetView topLeftCell="A43" workbookViewId="0">
      <selection activeCell="C4" sqref="C4:C66"/>
    </sheetView>
  </sheetViews>
  <sheetFormatPr defaultRowHeight="15" x14ac:dyDescent="0.25"/>
  <sheetData>
    <row r="4" spans="3:3" x14ac:dyDescent="0.25">
      <c r="C4" t="s">
        <v>388</v>
      </c>
    </row>
    <row r="5" spans="3:3" x14ac:dyDescent="0.25">
      <c r="C5" t="s">
        <v>389</v>
      </c>
    </row>
    <row r="6" spans="3:3" x14ac:dyDescent="0.25">
      <c r="C6" t="s">
        <v>390</v>
      </c>
    </row>
    <row r="7" spans="3:3" x14ac:dyDescent="0.25">
      <c r="C7" t="s">
        <v>391</v>
      </c>
    </row>
    <row r="8" spans="3:3" x14ac:dyDescent="0.25">
      <c r="C8" t="s">
        <v>392</v>
      </c>
    </row>
    <row r="9" spans="3:3" x14ac:dyDescent="0.25">
      <c r="C9" t="s">
        <v>393</v>
      </c>
    </row>
    <row r="10" spans="3:3" x14ac:dyDescent="0.25">
      <c r="C10" t="s">
        <v>394</v>
      </c>
    </row>
    <row r="11" spans="3:3" x14ac:dyDescent="0.25">
      <c r="C11" t="s">
        <v>395</v>
      </c>
    </row>
    <row r="12" spans="3:3" x14ac:dyDescent="0.25">
      <c r="C12" t="s">
        <v>396</v>
      </c>
    </row>
    <row r="13" spans="3:3" x14ac:dyDescent="0.25">
      <c r="C13" t="s">
        <v>397</v>
      </c>
    </row>
    <row r="14" spans="3:3" x14ac:dyDescent="0.25">
      <c r="C14" t="s">
        <v>398</v>
      </c>
    </row>
    <row r="15" spans="3:3" x14ac:dyDescent="0.25">
      <c r="C15" t="s">
        <v>399</v>
      </c>
    </row>
    <row r="16" spans="3:3" x14ac:dyDescent="0.25">
      <c r="C16" t="s">
        <v>400</v>
      </c>
    </row>
    <row r="17" spans="3:3" x14ac:dyDescent="0.25">
      <c r="C17" t="s">
        <v>401</v>
      </c>
    </row>
    <row r="18" spans="3:3" x14ac:dyDescent="0.25">
      <c r="C18" t="s">
        <v>402</v>
      </c>
    </row>
    <row r="19" spans="3:3" x14ac:dyDescent="0.25">
      <c r="C19" t="s">
        <v>403</v>
      </c>
    </row>
    <row r="20" spans="3:3" x14ac:dyDescent="0.25">
      <c r="C20" t="s">
        <v>404</v>
      </c>
    </row>
    <row r="21" spans="3:3" x14ac:dyDescent="0.25">
      <c r="C21" t="s">
        <v>405</v>
      </c>
    </row>
    <row r="22" spans="3:3" x14ac:dyDescent="0.25">
      <c r="C22" t="s">
        <v>406</v>
      </c>
    </row>
    <row r="23" spans="3:3" x14ac:dyDescent="0.25">
      <c r="C23" t="s">
        <v>407</v>
      </c>
    </row>
    <row r="24" spans="3:3" x14ac:dyDescent="0.25">
      <c r="C24" t="s">
        <v>408</v>
      </c>
    </row>
    <row r="25" spans="3:3" x14ac:dyDescent="0.25">
      <c r="C25" t="s">
        <v>409</v>
      </c>
    </row>
    <row r="26" spans="3:3" x14ac:dyDescent="0.25">
      <c r="C26" t="s">
        <v>410</v>
      </c>
    </row>
    <row r="27" spans="3:3" x14ac:dyDescent="0.25">
      <c r="C27" t="s">
        <v>411</v>
      </c>
    </row>
    <row r="28" spans="3:3" x14ac:dyDescent="0.25">
      <c r="C28" t="s">
        <v>412</v>
      </c>
    </row>
    <row r="29" spans="3:3" x14ac:dyDescent="0.25">
      <c r="C29" t="s">
        <v>413</v>
      </c>
    </row>
    <row r="30" spans="3:3" x14ac:dyDescent="0.25">
      <c r="C30" t="s">
        <v>414</v>
      </c>
    </row>
    <row r="32" spans="3:3" x14ac:dyDescent="0.25">
      <c r="C32" t="s">
        <v>415</v>
      </c>
    </row>
    <row r="33" spans="3:3" x14ac:dyDescent="0.25">
      <c r="C33" t="s">
        <v>416</v>
      </c>
    </row>
    <row r="34" spans="3:3" x14ac:dyDescent="0.25">
      <c r="C34" t="s">
        <v>417</v>
      </c>
    </row>
    <row r="35" spans="3:3" x14ac:dyDescent="0.25">
      <c r="C35" t="s">
        <v>418</v>
      </c>
    </row>
    <row r="36" spans="3:3" x14ac:dyDescent="0.25">
      <c r="C36" t="s">
        <v>419</v>
      </c>
    </row>
    <row r="37" spans="3:3" x14ac:dyDescent="0.25">
      <c r="C37" t="s">
        <v>420</v>
      </c>
    </row>
    <row r="38" spans="3:3" x14ac:dyDescent="0.25">
      <c r="C38" t="s">
        <v>421</v>
      </c>
    </row>
    <row r="39" spans="3:3" x14ac:dyDescent="0.25">
      <c r="C39" t="s">
        <v>422</v>
      </c>
    </row>
    <row r="40" spans="3:3" x14ac:dyDescent="0.25">
      <c r="C40" t="s">
        <v>423</v>
      </c>
    </row>
    <row r="41" spans="3:3" x14ac:dyDescent="0.25">
      <c r="C41" t="s">
        <v>424</v>
      </c>
    </row>
    <row r="42" spans="3:3" x14ac:dyDescent="0.25">
      <c r="C42" t="s">
        <v>425</v>
      </c>
    </row>
    <row r="43" spans="3:3" x14ac:dyDescent="0.25">
      <c r="C43" t="s">
        <v>426</v>
      </c>
    </row>
    <row r="44" spans="3:3" x14ac:dyDescent="0.25">
      <c r="C44" t="s">
        <v>427</v>
      </c>
    </row>
    <row r="45" spans="3:3" x14ac:dyDescent="0.25">
      <c r="C45" t="s">
        <v>428</v>
      </c>
    </row>
    <row r="46" spans="3:3" x14ac:dyDescent="0.25">
      <c r="C46" t="s">
        <v>429</v>
      </c>
    </row>
    <row r="47" spans="3:3" x14ac:dyDescent="0.25">
      <c r="C47" t="s">
        <v>430</v>
      </c>
    </row>
    <row r="48" spans="3:3" x14ac:dyDescent="0.25">
      <c r="C48" t="s">
        <v>431</v>
      </c>
    </row>
    <row r="49" spans="3:3" x14ac:dyDescent="0.25">
      <c r="C49" t="s">
        <v>432</v>
      </c>
    </row>
    <row r="50" spans="3:3" x14ac:dyDescent="0.25">
      <c r="C50" t="s">
        <v>433</v>
      </c>
    </row>
    <row r="51" spans="3:3" x14ac:dyDescent="0.25">
      <c r="C51" t="s">
        <v>434</v>
      </c>
    </row>
    <row r="52" spans="3:3" x14ac:dyDescent="0.25">
      <c r="C52" t="s">
        <v>435</v>
      </c>
    </row>
    <row r="53" spans="3:3" x14ac:dyDescent="0.25">
      <c r="C53" t="s">
        <v>436</v>
      </c>
    </row>
    <row r="54" spans="3:3" x14ac:dyDescent="0.25">
      <c r="C54" t="s">
        <v>437</v>
      </c>
    </row>
    <row r="55" spans="3:3" x14ac:dyDescent="0.25">
      <c r="C55" t="s">
        <v>438</v>
      </c>
    </row>
    <row r="56" spans="3:3" x14ac:dyDescent="0.25">
      <c r="C56" t="s">
        <v>439</v>
      </c>
    </row>
    <row r="57" spans="3:3" x14ac:dyDescent="0.25">
      <c r="C57" t="s">
        <v>440</v>
      </c>
    </row>
    <row r="58" spans="3:3" x14ac:dyDescent="0.25">
      <c r="C58" t="s">
        <v>441</v>
      </c>
    </row>
    <row r="60" spans="3:3" x14ac:dyDescent="0.25">
      <c r="C60" t="s">
        <v>442</v>
      </c>
    </row>
    <row r="61" spans="3:3" x14ac:dyDescent="0.25">
      <c r="C61" t="s">
        <v>443</v>
      </c>
    </row>
    <row r="62" spans="3:3" x14ac:dyDescent="0.25">
      <c r="C62" t="s">
        <v>444</v>
      </c>
    </row>
    <row r="63" spans="3:3" x14ac:dyDescent="0.25">
      <c r="C63" t="s">
        <v>445</v>
      </c>
    </row>
    <row r="64" spans="3:3" x14ac:dyDescent="0.25">
      <c r="C64" t="s">
        <v>446</v>
      </c>
    </row>
    <row r="65" spans="3:3" x14ac:dyDescent="0.25">
      <c r="C65" t="s">
        <v>447</v>
      </c>
    </row>
    <row r="66" spans="3:3" x14ac:dyDescent="0.25">
      <c r="C66" t="s">
        <v>448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2017-05-10T18:33:12Z</dcterms:created>
  <dcterms:modified xsi:type="dcterms:W3CDTF">2018-08-06T16:36:07Z</dcterms:modified>
</cp:coreProperties>
</file>