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4-15 IDEA Supplimen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" l="1"/>
  <c r="H75" i="1"/>
  <c r="K75" i="1" s="1"/>
  <c r="L75" i="1" s="1"/>
  <c r="J74" i="1"/>
  <c r="H74" i="1"/>
  <c r="K74" i="1" s="1"/>
  <c r="L74" i="1" s="1"/>
  <c r="J72" i="1"/>
  <c r="H72" i="1"/>
  <c r="K72" i="1" s="1"/>
  <c r="L72" i="1" s="1"/>
  <c r="J69" i="1"/>
  <c r="H69" i="1"/>
  <c r="K69" i="1" s="1"/>
  <c r="L69" i="1" s="1"/>
  <c r="J68" i="1"/>
  <c r="H68" i="1"/>
  <c r="K68" i="1" s="1"/>
  <c r="L68" i="1" s="1"/>
  <c r="J67" i="1"/>
  <c r="H67" i="1"/>
  <c r="K67" i="1" s="1"/>
  <c r="L67" i="1" s="1"/>
  <c r="J66" i="1"/>
  <c r="H66" i="1"/>
  <c r="K66" i="1" s="1"/>
  <c r="L66" i="1" s="1"/>
  <c r="J65" i="1"/>
  <c r="H65" i="1"/>
  <c r="K65" i="1" s="1"/>
  <c r="L65" i="1" s="1"/>
  <c r="J64" i="1"/>
  <c r="H64" i="1"/>
  <c r="K64" i="1" s="1"/>
  <c r="L64" i="1" s="1"/>
  <c r="J63" i="1"/>
  <c r="H63" i="1"/>
  <c r="K63" i="1" s="1"/>
  <c r="L63" i="1" s="1"/>
  <c r="J62" i="1"/>
  <c r="H62" i="1"/>
  <c r="K62" i="1" s="1"/>
  <c r="L62" i="1" s="1"/>
  <c r="J61" i="1"/>
  <c r="H61" i="1"/>
  <c r="K61" i="1" s="1"/>
  <c r="L61" i="1" s="1"/>
  <c r="J60" i="1"/>
  <c r="H60" i="1"/>
  <c r="K60" i="1" s="1"/>
  <c r="L60" i="1" s="1"/>
  <c r="J59" i="1"/>
  <c r="H59" i="1"/>
  <c r="K59" i="1" s="1"/>
  <c r="L59" i="1" s="1"/>
  <c r="J58" i="1"/>
  <c r="H58" i="1"/>
  <c r="K58" i="1" s="1"/>
  <c r="L58" i="1" s="1"/>
  <c r="J57" i="1"/>
  <c r="H57" i="1"/>
  <c r="K57" i="1" s="1"/>
  <c r="L57" i="1" s="1"/>
  <c r="J56" i="1"/>
  <c r="H56" i="1"/>
  <c r="K56" i="1" s="1"/>
  <c r="L56" i="1" s="1"/>
  <c r="J55" i="1"/>
  <c r="H55" i="1"/>
  <c r="K55" i="1" s="1"/>
  <c r="L55" i="1" s="1"/>
  <c r="J54" i="1"/>
  <c r="H54" i="1"/>
  <c r="K54" i="1" s="1"/>
  <c r="L54" i="1" s="1"/>
  <c r="J53" i="1"/>
  <c r="H53" i="1"/>
  <c r="K53" i="1" s="1"/>
  <c r="L53" i="1" s="1"/>
  <c r="J52" i="1"/>
  <c r="H52" i="1"/>
  <c r="K52" i="1" s="1"/>
  <c r="L52" i="1" s="1"/>
  <c r="J51" i="1"/>
  <c r="H51" i="1"/>
  <c r="K51" i="1" s="1"/>
  <c r="L51" i="1" s="1"/>
  <c r="J50" i="1"/>
  <c r="H50" i="1"/>
  <c r="K50" i="1" s="1"/>
  <c r="L50" i="1" s="1"/>
  <c r="J49" i="1"/>
  <c r="H49" i="1"/>
  <c r="K49" i="1" s="1"/>
  <c r="L49" i="1" s="1"/>
  <c r="J48" i="1"/>
  <c r="H48" i="1"/>
  <c r="K48" i="1" s="1"/>
  <c r="L48" i="1" s="1"/>
  <c r="J47" i="1"/>
  <c r="H47" i="1"/>
  <c r="K47" i="1" s="1"/>
  <c r="L47" i="1" s="1"/>
  <c r="J46" i="1"/>
  <c r="H46" i="1"/>
  <c r="K46" i="1" s="1"/>
  <c r="L46" i="1" s="1"/>
  <c r="J45" i="1"/>
  <c r="H45" i="1"/>
  <c r="K45" i="1" s="1"/>
  <c r="L45" i="1" s="1"/>
  <c r="J44" i="1"/>
  <c r="H44" i="1"/>
  <c r="K44" i="1" s="1"/>
  <c r="L44" i="1" s="1"/>
  <c r="J43" i="1"/>
  <c r="H43" i="1"/>
  <c r="K43" i="1" s="1"/>
  <c r="L43" i="1" s="1"/>
  <c r="J42" i="1"/>
  <c r="H42" i="1"/>
  <c r="K42" i="1" s="1"/>
  <c r="L42" i="1" s="1"/>
  <c r="J41" i="1"/>
  <c r="H41" i="1"/>
  <c r="K41" i="1" s="1"/>
  <c r="L41" i="1" s="1"/>
  <c r="J40" i="1"/>
  <c r="H40" i="1"/>
  <c r="K40" i="1" s="1"/>
  <c r="L40" i="1" s="1"/>
  <c r="J39" i="1"/>
  <c r="H39" i="1"/>
  <c r="K39" i="1" s="1"/>
  <c r="L39" i="1" s="1"/>
  <c r="J38" i="1"/>
  <c r="H38" i="1"/>
  <c r="K38" i="1" s="1"/>
  <c r="L38" i="1" s="1"/>
  <c r="J37" i="1"/>
  <c r="H37" i="1"/>
  <c r="K37" i="1" s="1"/>
  <c r="L37" i="1" s="1"/>
  <c r="J36" i="1"/>
  <c r="H36" i="1"/>
  <c r="K36" i="1" s="1"/>
  <c r="L36" i="1" s="1"/>
  <c r="J35" i="1"/>
  <c r="H35" i="1"/>
  <c r="K35" i="1" s="1"/>
  <c r="L35" i="1" s="1"/>
  <c r="J34" i="1"/>
  <c r="H34" i="1"/>
  <c r="K34" i="1" s="1"/>
  <c r="L34" i="1" s="1"/>
  <c r="J33" i="1"/>
  <c r="H33" i="1"/>
  <c r="K33" i="1" s="1"/>
  <c r="L33" i="1" s="1"/>
  <c r="J32" i="1"/>
  <c r="H32" i="1"/>
  <c r="K32" i="1" s="1"/>
  <c r="L32" i="1" s="1"/>
  <c r="J31" i="1"/>
  <c r="H31" i="1"/>
  <c r="K31" i="1" s="1"/>
  <c r="L31" i="1" s="1"/>
  <c r="J30" i="1"/>
  <c r="H30" i="1"/>
  <c r="K30" i="1" s="1"/>
  <c r="L30" i="1" s="1"/>
  <c r="J29" i="1"/>
  <c r="H29" i="1"/>
  <c r="K29" i="1" s="1"/>
  <c r="L29" i="1" s="1"/>
  <c r="J28" i="1"/>
  <c r="H28" i="1"/>
  <c r="K28" i="1" s="1"/>
  <c r="L28" i="1" s="1"/>
  <c r="J27" i="1"/>
  <c r="H27" i="1"/>
  <c r="K27" i="1" s="1"/>
  <c r="L27" i="1" s="1"/>
  <c r="J26" i="1"/>
  <c r="H26" i="1"/>
  <c r="K26" i="1" s="1"/>
  <c r="L26" i="1" s="1"/>
  <c r="J25" i="1"/>
  <c r="H25" i="1"/>
  <c r="K25" i="1" s="1"/>
  <c r="L25" i="1" s="1"/>
  <c r="J24" i="1"/>
  <c r="H24" i="1"/>
  <c r="K24" i="1" s="1"/>
  <c r="L24" i="1" s="1"/>
  <c r="J23" i="1"/>
  <c r="H23" i="1"/>
  <c r="K23" i="1" s="1"/>
  <c r="L23" i="1" s="1"/>
  <c r="J22" i="1"/>
  <c r="H22" i="1"/>
  <c r="K22" i="1" s="1"/>
  <c r="L22" i="1" s="1"/>
  <c r="J21" i="1"/>
  <c r="H21" i="1"/>
  <c r="K21" i="1" s="1"/>
  <c r="L21" i="1" s="1"/>
  <c r="J20" i="1"/>
  <c r="H20" i="1"/>
  <c r="K20" i="1" s="1"/>
  <c r="L20" i="1" s="1"/>
  <c r="J19" i="1"/>
  <c r="H19" i="1"/>
  <c r="K19" i="1" s="1"/>
  <c r="L19" i="1" s="1"/>
  <c r="J18" i="1"/>
  <c r="H18" i="1"/>
  <c r="K18" i="1" s="1"/>
  <c r="L18" i="1" s="1"/>
  <c r="J17" i="1"/>
  <c r="H17" i="1"/>
  <c r="K17" i="1" s="1"/>
  <c r="L17" i="1" s="1"/>
  <c r="J16" i="1"/>
  <c r="H16" i="1"/>
  <c r="K16" i="1" s="1"/>
  <c r="L16" i="1" s="1"/>
  <c r="J15" i="1"/>
  <c r="H15" i="1"/>
  <c r="K15" i="1" s="1"/>
  <c r="L15" i="1" s="1"/>
  <c r="J14" i="1"/>
  <c r="H14" i="1"/>
  <c r="K14" i="1" s="1"/>
  <c r="L14" i="1" s="1"/>
  <c r="J13" i="1"/>
  <c r="H13" i="1"/>
  <c r="K13" i="1" s="1"/>
  <c r="L13" i="1" s="1"/>
  <c r="J12" i="1"/>
  <c r="H12" i="1"/>
  <c r="K12" i="1" s="1"/>
  <c r="L12" i="1" s="1"/>
</calcChain>
</file>

<file path=xl/sharedStrings.xml><?xml version="1.0" encoding="utf-8"?>
<sst xmlns="http://schemas.openxmlformats.org/spreadsheetml/2006/main" count="215" uniqueCount="179">
  <si>
    <t>IDEA Part B - Supplemental</t>
  </si>
  <si>
    <t>Allocation Period:  7/1/14 - 9/30/16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</si>
  <si>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</si>
  <si>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</si>
  <si>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</si>
  <si>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</si>
  <si>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</si>
  <si>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</si>
  <si>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</si>
  <si>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</si>
  <si>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</si>
  <si>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</si>
  <si>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</si>
  <si>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</si>
  <si>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FY16</t>
  </si>
  <si>
    <t>Based on</t>
  </si>
  <si>
    <t>Through Funds Based on</t>
  </si>
  <si>
    <t>Total Formula</t>
  </si>
  <si>
    <t xml:space="preserve">Adjusted </t>
  </si>
  <si>
    <t>K-12 Public and Private School Enrollment</t>
  </si>
  <si>
    <t>Children Living in Poverty</t>
  </si>
  <si>
    <t>Allocation of</t>
  </si>
  <si>
    <t xml:space="preserve">Base </t>
  </si>
  <si>
    <t>2014(Oct Ct)</t>
  </si>
  <si>
    <t>2014(Oct ct)</t>
  </si>
  <si>
    <t>Total Public and</t>
  </si>
  <si>
    <t>Allocation for</t>
  </si>
  <si>
    <t>Total</t>
  </si>
  <si>
    <t>IDEA Part B</t>
  </si>
  <si>
    <t>Allocation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</si>
  <si>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</si>
  <si>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</si>
  <si>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</si>
  <si>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</si>
  <si>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</si>
  <si>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</si>
  <si>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</si>
  <si>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</si>
  <si>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</si>
  <si>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</si>
  <si>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</si>
  <si>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</si>
  <si>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</si>
  <si>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</si>
  <si>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2014-2015</t>
  </si>
  <si>
    <t/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</si>
  <si>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</si>
  <si>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</si>
  <si>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</si>
  <si>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</si>
  <si>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</si>
  <si>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</si>
  <si>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01010</t>
  </si>
  <si>
    <t>Adams 1, Mapleton</t>
  </si>
  <si>
    <t>01020</t>
  </si>
  <si>
    <t>Adams 12, Northglenn</t>
  </si>
  <si>
    <t>01030</t>
  </si>
  <si>
    <t>Adams 14, Commerce City</t>
  </si>
  <si>
    <t>*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</si>
  <si>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</si>
  <si>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</si>
  <si>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</si>
  <si>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</si>
  <si>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</si>
  <si>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</si>
  <si>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</si>
  <si>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</si>
  <si>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</si>
  <si>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</si>
  <si>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</si>
  <si>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</si>
  <si>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</si>
  <si>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</si>
  <si>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</si>
  <si>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</si>
  <si>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</si>
  <si>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</si>
  <si>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</si>
  <si>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</si>
  <si>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</si>
  <si>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</si>
  <si>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18010</t>
  </si>
  <si>
    <t>Douglas RE 1, Castle Rock</t>
  </si>
  <si>
    <t>EAGLE COUNTY RE 50J</t>
  </si>
  <si>
    <t>Elbert, Elizabeth C-1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</si>
  <si>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</si>
  <si>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</si>
  <si>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</si>
  <si>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</si>
  <si>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</si>
  <si>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</si>
  <si>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</si>
  <si>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</si>
  <si>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</si>
  <si>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</si>
  <si>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</si>
  <si>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</si>
  <si>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</si>
  <si>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</si>
  <si>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</si>
  <si>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</si>
  <si>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</si>
  <si>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</si>
  <si>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</si>
  <si>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</si>
  <si>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</si>
  <si>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</si>
  <si>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</si>
  <si>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</si>
  <si>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</si>
  <si>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</si>
  <si>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</si>
  <si>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</si>
  <si>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</si>
  <si>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</si>
  <si>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</si>
  <si>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</si>
  <si>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</si>
  <si>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</si>
  <si>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</si>
  <si>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</si>
  <si>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</si>
  <si>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</si>
  <si>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</si>
  <si>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</si>
  <si>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</si>
  <si>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</si>
  <si>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</si>
  <si>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</si>
  <si>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</si>
  <si>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</si>
  <si>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</si>
  <si>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</si>
  <si>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</si>
  <si>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</si>
  <si>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64203</t>
  </si>
  <si>
    <t>Centennial BOCES, La Salle</t>
  </si>
  <si>
    <t>64043</t>
  </si>
  <si>
    <t>East Central BOCES, Limon</t>
  </si>
  <si>
    <t>64093</t>
  </si>
  <si>
    <t>Mountain BOCES, Leadville</t>
  </si>
  <si>
    <t>64053</t>
  </si>
  <si>
    <t>Mount Evans BOCS, Idaho Springs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</si>
  <si>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</si>
  <si>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</si>
  <si>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</si>
  <si>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</si>
  <si>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</si>
  <si>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</si>
  <si>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64213</t>
  </si>
  <si>
    <t>Rio Blanco BOCS, Rangely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</si>
  <si>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</si>
  <si>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</si>
  <si>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</si>
  <si>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</si>
  <si>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</si>
  <si>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</si>
  <si>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</si>
  <si>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</si>
  <si>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</si>
  <si>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</si>
  <si>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</si>
  <si>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</si>
  <si>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64205</t>
  </si>
  <si>
    <t>Ute Pass BOCES, Woodland Park</t>
  </si>
  <si>
    <t>80010</t>
  </si>
  <si>
    <t>Charter School Institute</t>
  </si>
  <si>
    <t xml:space="preserve">     Total Administrative Units</t>
  </si>
  <si>
    <t>STATE OPERATED PROGRAMS</t>
  </si>
  <si>
    <t>66050</t>
  </si>
  <si>
    <t>Colorado School for the Deaf and the Blind</t>
  </si>
  <si>
    <t>66060</t>
  </si>
  <si>
    <t>Colorado Mental Health Institute, Pueblo</t>
  </si>
  <si>
    <t>66070</t>
  </si>
  <si>
    <t>Department of Corrections</t>
  </si>
  <si>
    <t>66080</t>
  </si>
  <si>
    <t>Division of Youth Services</t>
  </si>
  <si>
    <t xml:space="preserve">     Total State Operated Programs</t>
  </si>
  <si>
    <t xml:space="preserve">    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</si>
</sst>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2" fillId="0" borderId="0" xfId="1" applyFont="1" applyProtection="1"/>
    <xf numFmtId="0" fontId="3" fillId="0" borderId="0" xfId="1" applyFont="1" applyProtection="1"/>
    <xf numFmtId="0" fontId="1" fillId="0" borderId="0" xfId="1" applyFill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2" fillId="0" borderId="1" xfId="1" applyFont="1" applyBorder="1" applyProtection="1"/>
    <xf numFmtId="0" fontId="1" fillId="0" borderId="2" xfId="1" applyBorder="1" applyAlignment="1" applyProtection="1">
      <alignment horizontal="centerContinuous"/>
    </xf>
    <xf numFmtId="0" fontId="1" fillId="0" borderId="3" xfId="1" applyBorder="1" applyAlignment="1" applyProtection="1">
      <alignment horizontal="centerContinuous"/>
    </xf>
    <xf numFmtId="0" fontId="1" fillId="0" borderId="3" xfId="1" applyBorder="1" applyAlignment="1" applyProtection="1">
      <alignment horizontal="center"/>
    </xf>
    <xf numFmtId="0" fontId="2" fillId="0" borderId="5" xfId="1" applyFont="1" applyBorder="1" applyProtection="1"/>
    <xf numFmtId="0" fontId="1" fillId="0" borderId="6" xfId="1" applyBorder="1" applyAlignment="1" applyProtection="1">
      <alignment horizontal="center"/>
    </xf>
    <xf numFmtId="0" fontId="1" fillId="0" borderId="7" xfId="1" applyBorder="1" applyAlignment="1" applyProtection="1">
      <alignment horizontal="centerContinuous"/>
    </xf>
    <xf numFmtId="0" fontId="1" fillId="0" borderId="7" xfId="1" applyBorder="1" applyAlignment="1" applyProtection="1">
      <alignment horizontal="center"/>
    </xf>
    <xf numFmtId="0" fontId="1" fillId="0" borderId="5" xfId="1" applyBorder="1" applyAlignment="1" applyProtection="1">
      <alignment horizontal="centerContinuous"/>
    </xf>
    <xf numFmtId="0" fontId="1" fillId="0" borderId="7" xfId="1" applyFill="1" applyBorder="1" applyAlignment="1" applyProtection="1">
      <alignment horizontal="center"/>
    </xf>
    <xf numFmtId="0" fontId="1" fillId="0" borderId="7" xfId="1" applyFill="1" applyBorder="1" applyProtection="1"/>
    <xf numFmtId="0" fontId="1" fillId="0" borderId="6" xfId="1" applyFill="1" applyBorder="1" applyAlignment="1" applyProtection="1">
      <alignment horizontal="center"/>
    </xf>
    <xf numFmtId="0" fontId="1" fillId="0" borderId="0" xfId="1" quotePrefix="1"/>
    <xf numFmtId="0" fontId="2" fillId="0" borderId="12" xfId="1" applyFont="1" applyBorder="1" applyProtection="1"/>
    <xf numFmtId="0" fontId="4" fillId="0" borderId="9" xfId="1" applyFont="1" applyBorder="1" applyAlignment="1" applyProtection="1">
      <alignment horizontal="center" wrapText="1"/>
    </xf>
    <xf numFmtId="0" fontId="1" fillId="0" borderId="10" xfId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1" fillId="0" borderId="10" xfId="1" applyFill="1" applyBorder="1" applyProtection="1"/>
    <xf numFmtId="0" fontId="1" fillId="0" borderId="7" xfId="1" applyBorder="1" applyProtection="1"/>
    <xf numFmtId="49" fontId="1" fillId="0" borderId="0" xfId="1" quotePrefix="1" applyNumberFormat="1"/>
    <xf numFmtId="0" fontId="1" fillId="0" borderId="5" xfId="1" applyBorder="1" applyProtection="1"/>
    <xf numFmtId="5" fontId="1" fillId="0" borderId="7" xfId="1" applyNumberFormat="1" applyBorder="1" applyProtection="1"/>
    <xf numFmtId="3" fontId="1" fillId="0" borderId="5" xfId="1" applyNumberFormat="1" applyBorder="1"/>
    <xf numFmtId="3" fontId="1" fillId="0" borderId="5" xfId="1" applyNumberFormat="1" applyFill="1" applyBorder="1"/>
    <xf numFmtId="37" fontId="1" fillId="0" borderId="7" xfId="1" applyNumberFormat="1" applyBorder="1" applyProtection="1"/>
    <xf numFmtId="164" fontId="1" fillId="0" borderId="7" xfId="2" applyNumberFormat="1" applyFont="1" applyBorder="1" applyProtection="1"/>
    <xf numFmtId="164" fontId="1" fillId="0" borderId="7" xfId="1" applyNumberFormat="1" applyBorder="1" applyProtection="1"/>
    <xf numFmtId="0" fontId="1" fillId="0" borderId="5" xfId="1" applyFill="1" applyBorder="1" applyProtection="1"/>
    <xf numFmtId="37" fontId="1" fillId="0" borderId="7" xfId="1" applyNumberFormat="1" applyFill="1" applyBorder="1" applyProtection="1"/>
    <xf numFmtId="164" fontId="1" fillId="0" borderId="7" xfId="2" applyNumberFormat="1" applyFont="1" applyFill="1" applyBorder="1" applyProtection="1"/>
    <xf numFmtId="164" fontId="1" fillId="0" borderId="7" xfId="1" applyNumberFormat="1" applyFill="1" applyBorder="1" applyProtection="1"/>
    <xf numFmtId="0" fontId="0" fillId="0" borderId="0" xfId="0" applyFill="1"/>
    <xf numFmtId="0" fontId="1" fillId="0" borderId="0" xfId="1" quotePrefix="1" applyFill="1"/>
    <xf numFmtId="0" fontId="1" fillId="0" borderId="12" xfId="1" applyBorder="1" applyProtection="1"/>
    <xf numFmtId="37" fontId="1" fillId="0" borderId="12" xfId="1" applyNumberFormat="1" applyBorder="1" applyProtection="1"/>
    <xf numFmtId="37" fontId="2" fillId="0" borderId="13" xfId="1" applyNumberFormat="1" applyFont="1" applyBorder="1" applyProtection="1"/>
    <xf numFmtId="37" fontId="2" fillId="0" borderId="14" xfId="1" applyNumberFormat="1" applyFont="1" applyFill="1" applyBorder="1" applyProtection="1"/>
    <xf numFmtId="37" fontId="2" fillId="0" borderId="10" xfId="1" applyNumberFormat="1" applyFont="1" applyBorder="1" applyProtection="1"/>
    <xf numFmtId="164" fontId="2" fillId="0" borderId="15" xfId="1" applyNumberFormat="1" applyFont="1" applyBorder="1" applyProtection="1"/>
    <xf numFmtId="5" fontId="2" fillId="0" borderId="15" xfId="1" applyNumberFormat="1" applyFont="1" applyBorder="1" applyProtection="1"/>
    <xf numFmtId="3" fontId="1" fillId="0" borderId="7" xfId="1" applyNumberFormat="1" applyFill="1" applyBorder="1" applyProtection="1"/>
    <xf numFmtId="165" fontId="1" fillId="0" borderId="7" xfId="3" applyNumberFormat="1" applyFont="1" applyFill="1" applyBorder="1" applyProtection="1"/>
    <xf numFmtId="0" fontId="1" fillId="0" borderId="12" xfId="1" applyFill="1" applyBorder="1" applyProtection="1"/>
    <xf numFmtId="37" fontId="1" fillId="0" borderId="10" xfId="1" applyNumberFormat="1" applyFill="1" applyBorder="1" applyProtection="1"/>
    <xf numFmtId="37" fontId="2" fillId="0" borderId="16" xfId="1" applyNumberFormat="1" applyFont="1" applyBorder="1" applyProtection="1"/>
    <xf numFmtId="37" fontId="2" fillId="0" borderId="10" xfId="1" applyNumberFormat="1" applyFont="1" applyFill="1" applyBorder="1" applyProtection="1"/>
    <xf numFmtId="165" fontId="2" fillId="0" borderId="15" xfId="1" applyNumberFormat="1" applyFont="1" applyBorder="1" applyProtection="1"/>
    <xf numFmtId="37" fontId="2" fillId="0" borderId="15" xfId="1" applyNumberFormat="1" applyFont="1" applyFill="1" applyBorder="1" applyProtection="1"/>
    <xf numFmtId="165" fontId="1" fillId="0" borderId="7" xfId="1" applyNumberFormat="1" applyBorder="1" applyProtection="1"/>
    <xf numFmtId="164" fontId="2" fillId="0" borderId="10" xfId="1" applyNumberFormat="1" applyFont="1" applyBorder="1" applyProtection="1"/>
    <xf numFmtId="5" fontId="2" fillId="0" borderId="10" xfId="1" applyNumberFormat="1" applyFont="1" applyBorder="1" applyProtection="1"/>
    <xf numFmtId="165" fontId="1" fillId="0" borderId="0" xfId="3" applyNumberFormat="1" applyFont="1" applyFill="1"/>
    <xf numFmtId="3" fontId="1" fillId="0" borderId="0" xfId="1" applyNumberFormat="1" applyFill="1"/>
    <xf numFmtId="2" fontId="1" fillId="0" borderId="0" xfId="1" applyNumberFormat="1" applyFill="1"/>
    <xf numFmtId="165" fontId="1" fillId="0" borderId="0" xfId="1" applyNumberFormat="1" applyFill="1"/>
    <xf numFmtId="37" fontId="0" fillId="0" borderId="0" xfId="0" applyNumberFormat="1" applyFill="1"/>
    <xf numFmtId="39" fontId="0" fillId="0" borderId="0" xfId="0" applyNumberFormat="1" applyFill="1"/>
    <xf numFmtId="164" fontId="0" fillId="0" borderId="0" xfId="0" applyNumberFormat="1" applyFill="1"/>
    <xf numFmtId="5" fontId="0" fillId="0" borderId="0" xfId="0" applyNumberFormat="1" applyFill="1"/>
    <xf numFmtId="0" fontId="1" fillId="0" borderId="2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0" fontId="1" fillId="0" borderId="4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7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80"/>
  <sheetViews>
    <sheetView tabSelected="1" zoomScale="85" zoomScaleNormal="85" workbookViewId="0">
      <pane xSplit="2" ySplit="10" topLeftCell="C11" activePane="bottomRight" state="frozen"/>
      <selection activeCell="F18" sqref="F18"/>
      <selection pane="topRight" activeCell="F18" sqref="F18"/>
      <selection pane="bottomLeft" activeCell="F18" sqref="F18"/>
      <selection pane="bottomRight" activeCell="C15" sqref="C15"/>
    </sheetView>
  </sheetViews>
  <sheetFormatPr defaultRowHeight="15" x14ac:dyDescent="0.25"/>
  <cols>
    <col min="1" max="1" width="7.85546875" style="38" bestFit="1" customWidth="1"/>
    <col min="2" max="2" width="44.5703125" style="38" customWidth="1"/>
    <col min="3" max="3" width="26.42578125" style="38" customWidth="1"/>
    <col min="4" max="4" width="17" style="38" bestFit="1" customWidth="1"/>
    <col min="5" max="5" width="16.140625" style="38" customWidth="1"/>
    <col min="6" max="6" width="18.5703125" style="38" bestFit="1" customWidth="1"/>
    <col min="7" max="7" width="17.28515625" style="38" bestFit="1" customWidth="1"/>
    <col min="8" max="8" width="21.42578125" style="38" customWidth="1"/>
    <col min="9" max="9" width="15" style="38" customWidth="1"/>
    <col min="10" max="10" width="20.140625" style="38" customWidth="1"/>
    <col min="11" max="11" width="32.5703125" style="38" bestFit="1" customWidth="1"/>
    <col min="12" max="12" width="20.42578125" style="38" customWidth="1"/>
    <col min="13" max="16384" width="9.140625" style="38"/>
  </cols>
  <sheetData>
    <row r="1" spans="1:12" customFormat="1" ht="18" x14ac:dyDescent="0.25">
      <c r="A1" s="1"/>
      <c r="B1" s="2" t="s">
        <v>0</v>
      </c>
      <c r="C1" s="3"/>
      <c r="D1" s="1"/>
      <c r="E1" s="4"/>
      <c r="F1" s="4"/>
      <c r="G1" s="1"/>
      <c r="H1" s="1"/>
      <c r="I1" s="4"/>
      <c r="J1" s="1"/>
      <c r="K1" s="1"/>
      <c r="L1" s="1"/>
    </row>
    <row r="2" spans="1:12" customFormat="1" ht="18" x14ac:dyDescent="0.25">
      <c r="A2" s="1"/>
      <c r="B2" s="2" t="s">
        <v>1</v>
      </c>
      <c r="C2" s="3"/>
      <c r="D2" s="1"/>
      <c r="E2" s="4"/>
      <c r="F2" s="4"/>
      <c r="G2" s="1"/>
      <c r="H2" s="1"/>
      <c r="I2" s="4"/>
      <c r="J2" s="1"/>
      <c r="K2" s="1"/>
      <c r="L2" s="1"/>
    </row>
    <row r="3" spans="1:12" customFormat="1" ht="15.75" x14ac:dyDescent="0.25">
      <c r="A3" s="1"/>
      <c r="B3" s="2"/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6" t="s">
        <v>8</v>
      </c>
      <c r="J3" s="5" t="s">
        <v>9</v>
      </c>
      <c r="K3" s="5" t="s">
        <v>10</v>
      </c>
      <c r="L3" s="5" t="s">
        <v>11</v>
      </c>
    </row>
    <row r="4" spans="1:12" customFormat="1" ht="15.75" x14ac:dyDescent="0.25">
      <c r="A4" s="1"/>
      <c r="B4" s="7"/>
      <c r="C4" s="8"/>
      <c r="D4" s="66" t="s">
        <v>12</v>
      </c>
      <c r="E4" s="66"/>
      <c r="F4" s="66"/>
      <c r="G4" s="67"/>
      <c r="H4" s="9"/>
      <c r="I4" s="68" t="s">
        <v>13</v>
      </c>
      <c r="J4" s="67"/>
      <c r="K4" s="9"/>
      <c r="L4" s="10"/>
    </row>
    <row r="5" spans="1:12" customFormat="1" ht="15.75" x14ac:dyDescent="0.25">
      <c r="A5" s="1"/>
      <c r="B5" s="11"/>
      <c r="C5" s="12" t="s">
        <v>14</v>
      </c>
      <c r="D5" s="69" t="s">
        <v>15</v>
      </c>
      <c r="E5" s="69"/>
      <c r="F5" s="69"/>
      <c r="G5" s="70"/>
      <c r="H5" s="13"/>
      <c r="I5" s="71" t="s">
        <v>16</v>
      </c>
      <c r="J5" s="70"/>
      <c r="K5" s="13"/>
      <c r="L5" s="14" t="s">
        <v>17</v>
      </c>
    </row>
    <row r="6" spans="1:12" customFormat="1" ht="15.75" x14ac:dyDescent="0.25">
      <c r="A6" s="1"/>
      <c r="B6" s="11"/>
      <c r="C6" s="12" t="s">
        <v>18</v>
      </c>
      <c r="D6" s="72" t="s">
        <v>19</v>
      </c>
      <c r="E6" s="72"/>
      <c r="F6" s="72"/>
      <c r="G6" s="73"/>
      <c r="H6" s="15"/>
      <c r="I6" s="74" t="s">
        <v>20</v>
      </c>
      <c r="J6" s="73"/>
      <c r="K6" s="13"/>
      <c r="L6" s="14" t="s">
        <v>21</v>
      </c>
    </row>
    <row r="7" spans="1:12" customFormat="1" ht="15.75" x14ac:dyDescent="0.25">
      <c r="A7" s="1"/>
      <c r="B7" s="11"/>
      <c r="C7" s="12" t="s">
        <v>22</v>
      </c>
      <c r="D7" s="14" t="s">
        <v>23</v>
      </c>
      <c r="E7" s="16" t="s">
        <v>23</v>
      </c>
      <c r="F7" s="16" t="s">
        <v>24</v>
      </c>
      <c r="G7" s="14" t="s">
        <v>25</v>
      </c>
      <c r="H7" s="14" t="s">
        <v>26</v>
      </c>
      <c r="I7" s="17"/>
      <c r="J7" s="14" t="s">
        <v>26</v>
      </c>
      <c r="K7" s="14" t="s">
        <v>27</v>
      </c>
      <c r="L7" s="14" t="s">
        <v>28</v>
      </c>
    </row>
    <row r="8" spans="1:12" customFormat="1" ht="15.75" x14ac:dyDescent="0.25">
      <c r="A8" s="1"/>
      <c r="B8" s="11"/>
      <c r="C8" s="12" t="s">
        <v>29</v>
      </c>
      <c r="D8" s="14" t="s">
        <v>30</v>
      </c>
      <c r="E8" s="16" t="s">
        <v>31</v>
      </c>
      <c r="F8" s="16" t="s">
        <v>32</v>
      </c>
      <c r="G8" s="14" t="s">
        <v>33</v>
      </c>
      <c r="H8" s="14" t="s">
        <v>34</v>
      </c>
      <c r="I8" s="16" t="s">
        <v>35</v>
      </c>
      <c r="J8" s="14" t="s">
        <v>36</v>
      </c>
      <c r="K8" s="14" t="s">
        <v>21</v>
      </c>
      <c r="L8" s="14" t="s">
        <v>37</v>
      </c>
    </row>
    <row r="9" spans="1:12" customFormat="1" ht="15.75" x14ac:dyDescent="0.25">
      <c r="A9" s="1"/>
      <c r="B9" s="11"/>
      <c r="C9" s="18"/>
      <c r="D9" s="14" t="s">
        <v>38</v>
      </c>
      <c r="E9" s="16" t="s">
        <v>38</v>
      </c>
      <c r="F9" s="16" t="s">
        <v>39</v>
      </c>
      <c r="G9" s="14" t="s">
        <v>40</v>
      </c>
      <c r="H9" s="14" t="s">
        <v>40</v>
      </c>
      <c r="I9" s="16" t="s">
        <v>41</v>
      </c>
      <c r="J9" s="14" t="s">
        <v>42</v>
      </c>
      <c r="K9" s="14" t="s">
        <v>43</v>
      </c>
      <c r="L9" s="14" t="s">
        <v>44</v>
      </c>
    </row>
    <row r="10" spans="1:12" customFormat="1" ht="31.5" customHeight="1" x14ac:dyDescent="0.25">
      <c r="A10" s="19" t="s">
        <v>45</v>
      </c>
      <c r="B10" s="20"/>
      <c r="C10" s="21"/>
      <c r="D10" s="22" t="s">
        <v>40</v>
      </c>
      <c r="E10" s="23" t="s">
        <v>40</v>
      </c>
      <c r="F10" s="23" t="s">
        <v>46</v>
      </c>
      <c r="G10" s="22" t="s">
        <v>47</v>
      </c>
      <c r="H10" s="22" t="s">
        <v>48</v>
      </c>
      <c r="I10" s="24"/>
      <c r="J10" s="22"/>
      <c r="K10" s="22" t="s">
        <v>49</v>
      </c>
      <c r="L10" s="22" t="s">
        <v>50</v>
      </c>
    </row>
    <row r="11" spans="1:12" customFormat="1" ht="15.75" x14ac:dyDescent="0.25">
      <c r="A11" s="1"/>
      <c r="B11" s="11" t="s">
        <v>51</v>
      </c>
      <c r="C11" s="25"/>
      <c r="D11" s="25"/>
      <c r="E11" s="17"/>
      <c r="F11" s="17"/>
      <c r="G11" s="25"/>
      <c r="H11" s="25"/>
      <c r="I11" s="17"/>
      <c r="J11" s="25"/>
      <c r="K11" s="25"/>
      <c r="L11" s="25"/>
    </row>
    <row r="12" spans="1:12" customFormat="1" ht="15.75" x14ac:dyDescent="0.25">
      <c r="A12" s="26" t="s">
        <v>52</v>
      </c>
      <c r="B12" s="27" t="s">
        <v>53</v>
      </c>
      <c r="C12" s="28">
        <v>0</v>
      </c>
      <c r="D12" s="29">
        <v>8240</v>
      </c>
      <c r="E12" s="30">
        <v>122</v>
      </c>
      <c r="F12" s="30">
        <v>0</v>
      </c>
      <c r="G12" s="31">
        <v>8362</v>
      </c>
      <c r="H12" s="32">
        <f t="shared" ref="H12:H68" si="0">ROUND((H$79/G$78)*G12,0)</f>
        <v>31891</v>
      </c>
      <c r="I12" s="30">
        <v>4327.2</v>
      </c>
      <c r="J12" s="33">
        <f t="shared" ref="J12:J68" si="1">ROUND((J$79/I$78)*I12,0)</f>
        <v>8507</v>
      </c>
      <c r="K12" s="33">
        <f>ROUND(H12+J12,0)</f>
        <v>40398</v>
      </c>
      <c r="L12" s="31">
        <f>ROUND(C12+K12,0)</f>
        <v>40398</v>
      </c>
    </row>
    <row r="13" spans="1:12" customFormat="1" ht="15.75" x14ac:dyDescent="0.25">
      <c r="A13" s="19" t="s">
        <v>54</v>
      </c>
      <c r="B13" s="27" t="s">
        <v>55</v>
      </c>
      <c r="C13" s="28">
        <v>0</v>
      </c>
      <c r="D13" s="29">
        <v>37665</v>
      </c>
      <c r="E13" s="30">
        <v>957</v>
      </c>
      <c r="F13" s="30">
        <v>46</v>
      </c>
      <c r="G13" s="31">
        <v>38668</v>
      </c>
      <c r="H13" s="32">
        <f t="shared" si="0"/>
        <v>147470</v>
      </c>
      <c r="I13" s="30">
        <v>12457.1</v>
      </c>
      <c r="J13" s="33">
        <f t="shared" si="1"/>
        <v>24490</v>
      </c>
      <c r="K13" s="33">
        <f t="shared" ref="K13:K69" si="2">ROUND(H13+J13,0)</f>
        <v>171960</v>
      </c>
      <c r="L13" s="31">
        <f t="shared" ref="L13:L69" si="3">ROUND(C13+K13,0)</f>
        <v>171960</v>
      </c>
    </row>
    <row r="14" spans="1:12" customFormat="1" ht="15.75" x14ac:dyDescent="0.25">
      <c r="A14" s="1" t="s">
        <v>56</v>
      </c>
      <c r="B14" s="27" t="s">
        <v>57</v>
      </c>
      <c r="C14" s="28">
        <v>0</v>
      </c>
      <c r="D14" s="29" t="s">
        <v>58</v>
      </c>
      <c r="E14" s="30" t="s">
        <v>58</v>
      </c>
      <c r="F14" s="30" t="s">
        <v>58</v>
      </c>
      <c r="G14" s="31">
        <v>6992</v>
      </c>
      <c r="H14" s="32">
        <f t="shared" si="0"/>
        <v>26666</v>
      </c>
      <c r="I14" s="30">
        <v>4678.6000000000004</v>
      </c>
      <c r="J14" s="33">
        <f>ROUND((J$79/I$78)*I14,0)</f>
        <v>9198</v>
      </c>
      <c r="K14" s="33">
        <f t="shared" si="2"/>
        <v>35864</v>
      </c>
      <c r="L14" s="31">
        <f t="shared" si="3"/>
        <v>35864</v>
      </c>
    </row>
    <row r="15" spans="1:12" customFormat="1" ht="15.75" x14ac:dyDescent="0.25">
      <c r="A15" s="1" t="s">
        <v>59</v>
      </c>
      <c r="B15" s="27" t="s">
        <v>60</v>
      </c>
      <c r="C15" s="28">
        <v>0</v>
      </c>
      <c r="D15" s="29">
        <v>16575</v>
      </c>
      <c r="E15" s="30">
        <v>375</v>
      </c>
      <c r="F15" s="30">
        <v>19</v>
      </c>
      <c r="G15" s="31">
        <v>16969</v>
      </c>
      <c r="H15" s="32">
        <f t="shared" si="0"/>
        <v>64716</v>
      </c>
      <c r="I15" s="30">
        <v>5166.6000000000004</v>
      </c>
      <c r="J15" s="33">
        <f t="shared" si="1"/>
        <v>10157</v>
      </c>
      <c r="K15" s="33">
        <f t="shared" si="2"/>
        <v>74873</v>
      </c>
      <c r="L15" s="31">
        <f t="shared" si="3"/>
        <v>74873</v>
      </c>
    </row>
    <row r="16" spans="1:12" customFormat="1" ht="15.75" x14ac:dyDescent="0.25">
      <c r="A16" s="1" t="s">
        <v>61</v>
      </c>
      <c r="B16" s="27" t="s">
        <v>62</v>
      </c>
      <c r="C16" s="28">
        <v>0</v>
      </c>
      <c r="D16" s="29">
        <v>9626</v>
      </c>
      <c r="E16" s="30">
        <v>540</v>
      </c>
      <c r="F16" s="30">
        <v>0</v>
      </c>
      <c r="G16" s="31">
        <v>10166</v>
      </c>
      <c r="H16" s="32">
        <f t="shared" si="0"/>
        <v>38771</v>
      </c>
      <c r="I16" s="30">
        <v>6700.6</v>
      </c>
      <c r="J16" s="33">
        <f t="shared" si="1"/>
        <v>13173</v>
      </c>
      <c r="K16" s="33">
        <f t="shared" si="2"/>
        <v>51944</v>
      </c>
      <c r="L16" s="31">
        <f t="shared" si="3"/>
        <v>51944</v>
      </c>
    </row>
    <row r="17" spans="1:12" customFormat="1" ht="15.75" x14ac:dyDescent="0.25">
      <c r="A17" s="1" t="s">
        <v>63</v>
      </c>
      <c r="B17" s="27" t="s">
        <v>64</v>
      </c>
      <c r="C17" s="28">
        <v>0</v>
      </c>
      <c r="D17" s="29">
        <v>2656</v>
      </c>
      <c r="E17" s="30">
        <v>429</v>
      </c>
      <c r="F17" s="30">
        <v>0</v>
      </c>
      <c r="G17" s="31">
        <v>3085</v>
      </c>
      <c r="H17" s="32">
        <f t="shared" si="0"/>
        <v>11765</v>
      </c>
      <c r="I17" s="30">
        <v>1427.6</v>
      </c>
      <c r="J17" s="33">
        <f t="shared" si="1"/>
        <v>2807</v>
      </c>
      <c r="K17" s="33">
        <f t="shared" si="2"/>
        <v>14572</v>
      </c>
      <c r="L17" s="31">
        <f t="shared" si="3"/>
        <v>14572</v>
      </c>
    </row>
    <row r="18" spans="1:12" customFormat="1" ht="15.75" x14ac:dyDescent="0.25">
      <c r="A18" s="1" t="s">
        <v>65</v>
      </c>
      <c r="B18" s="27" t="s">
        <v>66</v>
      </c>
      <c r="C18" s="28">
        <v>0</v>
      </c>
      <c r="D18" s="29">
        <v>1376</v>
      </c>
      <c r="E18" s="30">
        <v>0</v>
      </c>
      <c r="F18" s="30">
        <v>0</v>
      </c>
      <c r="G18" s="31">
        <v>1376</v>
      </c>
      <c r="H18" s="32">
        <f t="shared" si="0"/>
        <v>5248</v>
      </c>
      <c r="I18" s="30">
        <v>1157.5</v>
      </c>
      <c r="J18" s="33">
        <f t="shared" si="1"/>
        <v>2276</v>
      </c>
      <c r="K18" s="33">
        <f t="shared" si="2"/>
        <v>7524</v>
      </c>
      <c r="L18" s="31">
        <f t="shared" si="3"/>
        <v>7524</v>
      </c>
    </row>
    <row r="19" spans="1:12" customFormat="1" ht="15.75" x14ac:dyDescent="0.25">
      <c r="A19" s="1" t="s">
        <v>67</v>
      </c>
      <c r="B19" s="27" t="s">
        <v>68</v>
      </c>
      <c r="C19" s="28">
        <v>0</v>
      </c>
      <c r="D19" s="29">
        <v>52805</v>
      </c>
      <c r="E19" s="30">
        <v>4234</v>
      </c>
      <c r="F19" s="30">
        <v>116</v>
      </c>
      <c r="G19" s="31">
        <v>57155</v>
      </c>
      <c r="H19" s="32">
        <f t="shared" si="0"/>
        <v>217975</v>
      </c>
      <c r="I19" s="30">
        <v>12715.6</v>
      </c>
      <c r="J19" s="33">
        <f t="shared" si="1"/>
        <v>24998</v>
      </c>
      <c r="K19" s="33">
        <f t="shared" si="2"/>
        <v>242973</v>
      </c>
      <c r="L19" s="31">
        <f t="shared" si="3"/>
        <v>242973</v>
      </c>
    </row>
    <row r="20" spans="1:12" customFormat="1" ht="15.75" x14ac:dyDescent="0.25">
      <c r="A20" s="1" t="s">
        <v>69</v>
      </c>
      <c r="B20" s="27" t="s">
        <v>70</v>
      </c>
      <c r="C20" s="28">
        <v>0</v>
      </c>
      <c r="D20" s="29" t="s">
        <v>58</v>
      </c>
      <c r="E20" s="30" t="s">
        <v>58</v>
      </c>
      <c r="F20" s="30" t="s">
        <v>58</v>
      </c>
      <c r="G20" s="31">
        <v>15730</v>
      </c>
      <c r="H20" s="32">
        <f t="shared" si="0"/>
        <v>59990</v>
      </c>
      <c r="I20" s="30">
        <v>2616.8000000000002</v>
      </c>
      <c r="J20" s="33">
        <f t="shared" si="1"/>
        <v>5144</v>
      </c>
      <c r="K20" s="33">
        <f t="shared" si="2"/>
        <v>65134</v>
      </c>
      <c r="L20" s="31">
        <f t="shared" si="3"/>
        <v>65134</v>
      </c>
    </row>
    <row r="21" spans="1:12" customFormat="1" ht="15.75" x14ac:dyDescent="0.25">
      <c r="A21" s="1" t="s">
        <v>71</v>
      </c>
      <c r="B21" s="27" t="s">
        <v>72</v>
      </c>
      <c r="C21" s="28">
        <v>0</v>
      </c>
      <c r="D21" s="29">
        <v>40009</v>
      </c>
      <c r="E21" s="30">
        <v>543</v>
      </c>
      <c r="F21" s="30">
        <v>139</v>
      </c>
      <c r="G21" s="31">
        <v>40691</v>
      </c>
      <c r="H21" s="32">
        <f t="shared" si="0"/>
        <v>155185</v>
      </c>
      <c r="I21" s="30">
        <v>24921.200000000001</v>
      </c>
      <c r="J21" s="33">
        <f t="shared" si="1"/>
        <v>48993</v>
      </c>
      <c r="K21" s="33">
        <f t="shared" si="2"/>
        <v>204178</v>
      </c>
      <c r="L21" s="31">
        <f t="shared" si="3"/>
        <v>204178</v>
      </c>
    </row>
    <row r="22" spans="1:12" customFormat="1" ht="15.75" x14ac:dyDescent="0.25">
      <c r="A22" s="1" t="s">
        <v>73</v>
      </c>
      <c r="B22" s="27" t="s">
        <v>74</v>
      </c>
      <c r="C22" s="28">
        <v>0</v>
      </c>
      <c r="D22" s="29">
        <v>29692</v>
      </c>
      <c r="E22" s="30">
        <v>1070</v>
      </c>
      <c r="F22" s="30">
        <v>19</v>
      </c>
      <c r="G22" s="31">
        <v>30781</v>
      </c>
      <c r="H22" s="32">
        <f t="shared" si="0"/>
        <v>117391</v>
      </c>
      <c r="I22" s="30">
        <v>7771.7</v>
      </c>
      <c r="J22" s="33">
        <f t="shared" si="1"/>
        <v>15279</v>
      </c>
      <c r="K22" s="33">
        <f t="shared" si="2"/>
        <v>132670</v>
      </c>
      <c r="L22" s="31">
        <f t="shared" si="3"/>
        <v>132670</v>
      </c>
    </row>
    <row r="23" spans="1:12" customFormat="1" ht="15.75" x14ac:dyDescent="0.25">
      <c r="A23" s="1" t="s">
        <v>75</v>
      </c>
      <c r="B23" s="27" t="s">
        <v>76</v>
      </c>
      <c r="C23" s="28">
        <v>0</v>
      </c>
      <c r="D23" s="29">
        <v>30032</v>
      </c>
      <c r="E23" s="30">
        <v>1454</v>
      </c>
      <c r="F23" s="30">
        <v>19</v>
      </c>
      <c r="G23" s="31">
        <v>31505</v>
      </c>
      <c r="H23" s="32">
        <f t="shared" si="0"/>
        <v>120152</v>
      </c>
      <c r="I23" s="30">
        <v>5348.7</v>
      </c>
      <c r="J23" s="33">
        <f t="shared" si="1"/>
        <v>10515</v>
      </c>
      <c r="K23" s="33">
        <f t="shared" si="2"/>
        <v>130667</v>
      </c>
      <c r="L23" s="31">
        <f t="shared" si="3"/>
        <v>130667</v>
      </c>
    </row>
    <row r="24" spans="1:12" customFormat="1" ht="15.75" x14ac:dyDescent="0.25">
      <c r="A24" s="1" t="s">
        <v>77</v>
      </c>
      <c r="B24" s="27" t="s">
        <v>78</v>
      </c>
      <c r="C24" s="28">
        <v>0</v>
      </c>
      <c r="D24" s="29" t="s">
        <v>58</v>
      </c>
      <c r="E24" s="30" t="s">
        <v>58</v>
      </c>
      <c r="F24" s="30" t="s">
        <v>58</v>
      </c>
      <c r="G24" s="31">
        <v>4803</v>
      </c>
      <c r="H24" s="32">
        <f t="shared" si="0"/>
        <v>18317</v>
      </c>
      <c r="I24" s="30">
        <v>2128.5</v>
      </c>
      <c r="J24" s="33">
        <f t="shared" si="1"/>
        <v>4184</v>
      </c>
      <c r="K24" s="33">
        <f t="shared" si="2"/>
        <v>22501</v>
      </c>
      <c r="L24" s="31">
        <f t="shared" si="3"/>
        <v>22501</v>
      </c>
    </row>
    <row r="25" spans="1:12" customFormat="1" ht="15.75" x14ac:dyDescent="0.25">
      <c r="A25" s="1" t="s">
        <v>79</v>
      </c>
      <c r="B25" s="27" t="s">
        <v>80</v>
      </c>
      <c r="C25" s="28">
        <v>0</v>
      </c>
      <c r="D25" s="29">
        <v>84283</v>
      </c>
      <c r="E25" s="30">
        <v>6625</v>
      </c>
      <c r="F25" s="30">
        <v>484</v>
      </c>
      <c r="G25" s="31">
        <v>91392</v>
      </c>
      <c r="H25" s="32">
        <f t="shared" si="0"/>
        <v>348547</v>
      </c>
      <c r="I25" s="30">
        <v>51589.2</v>
      </c>
      <c r="J25" s="33">
        <f t="shared" si="1"/>
        <v>101420</v>
      </c>
      <c r="K25" s="33">
        <f t="shared" si="2"/>
        <v>449967</v>
      </c>
      <c r="L25" s="31">
        <f t="shared" si="3"/>
        <v>449967</v>
      </c>
    </row>
    <row r="26" spans="1:12" customFormat="1" ht="15.75" x14ac:dyDescent="0.25">
      <c r="A26" s="1" t="s">
        <v>81</v>
      </c>
      <c r="B26" s="27" t="s">
        <v>82</v>
      </c>
      <c r="C26" s="28">
        <v>0</v>
      </c>
      <c r="D26" s="29">
        <v>64960</v>
      </c>
      <c r="E26" s="30">
        <v>2411</v>
      </c>
      <c r="F26" s="30">
        <v>0</v>
      </c>
      <c r="G26" s="31">
        <v>67371</v>
      </c>
      <c r="H26" s="32">
        <f t="shared" si="0"/>
        <v>256936</v>
      </c>
      <c r="I26" s="30">
        <v>6198</v>
      </c>
      <c r="J26" s="33">
        <f t="shared" si="1"/>
        <v>12185</v>
      </c>
      <c r="K26" s="33">
        <f t="shared" si="2"/>
        <v>269121</v>
      </c>
      <c r="L26" s="31">
        <f t="shared" si="3"/>
        <v>269121</v>
      </c>
    </row>
    <row r="27" spans="1:12" customFormat="1" ht="15.75" x14ac:dyDescent="0.25">
      <c r="A27" s="1">
        <v>19010</v>
      </c>
      <c r="B27" s="27" t="s">
        <v>83</v>
      </c>
      <c r="C27" s="28">
        <v>0</v>
      </c>
      <c r="D27" s="29">
        <v>6464</v>
      </c>
      <c r="E27" s="30">
        <v>791</v>
      </c>
      <c r="F27" s="30">
        <v>0</v>
      </c>
      <c r="G27" s="31">
        <v>7255</v>
      </c>
      <c r="H27" s="32">
        <f t="shared" si="0"/>
        <v>27669</v>
      </c>
      <c r="I27" s="30">
        <v>2188.5</v>
      </c>
      <c r="J27" s="33">
        <f t="shared" si="1"/>
        <v>4302</v>
      </c>
      <c r="K27" s="33">
        <f t="shared" si="2"/>
        <v>31971</v>
      </c>
      <c r="L27" s="31">
        <f t="shared" si="3"/>
        <v>31971</v>
      </c>
    </row>
    <row r="28" spans="1:12" ht="15.75" x14ac:dyDescent="0.25">
      <c r="A28" s="4">
        <v>19205</v>
      </c>
      <c r="B28" s="34" t="s">
        <v>84</v>
      </c>
      <c r="C28" s="28">
        <v>0</v>
      </c>
      <c r="D28" s="29">
        <v>2429</v>
      </c>
      <c r="E28" s="30">
        <v>0</v>
      </c>
      <c r="F28" s="30">
        <v>0</v>
      </c>
      <c r="G28" s="35">
        <v>2429</v>
      </c>
      <c r="H28" s="36">
        <f t="shared" si="0"/>
        <v>9264</v>
      </c>
      <c r="I28" s="30">
        <v>313.5</v>
      </c>
      <c r="J28" s="37">
        <f t="shared" si="1"/>
        <v>616</v>
      </c>
      <c r="K28" s="37">
        <f t="shared" si="2"/>
        <v>9880</v>
      </c>
      <c r="L28" s="31">
        <f t="shared" si="3"/>
        <v>9880</v>
      </c>
    </row>
    <row r="29" spans="1:12" customFormat="1" ht="15.75" x14ac:dyDescent="0.25">
      <c r="A29" s="1" t="s">
        <v>85</v>
      </c>
      <c r="B29" s="27" t="s">
        <v>86</v>
      </c>
      <c r="C29" s="28">
        <v>0</v>
      </c>
      <c r="D29" s="29" t="s">
        <v>58</v>
      </c>
      <c r="E29" s="30" t="s">
        <v>58</v>
      </c>
      <c r="F29" s="30" t="s">
        <v>58</v>
      </c>
      <c r="G29" s="31">
        <v>11472</v>
      </c>
      <c r="H29" s="32">
        <f t="shared" si="0"/>
        <v>43751</v>
      </c>
      <c r="I29" s="30">
        <v>7037.4</v>
      </c>
      <c r="J29" s="33">
        <f t="shared" si="1"/>
        <v>13835</v>
      </c>
      <c r="K29" s="33">
        <f t="shared" si="2"/>
        <v>57586</v>
      </c>
      <c r="L29" s="31">
        <f t="shared" si="3"/>
        <v>57586</v>
      </c>
    </row>
    <row r="30" spans="1:12" customFormat="1" ht="15.75" x14ac:dyDescent="0.25">
      <c r="A30" s="1" t="s">
        <v>87</v>
      </c>
      <c r="B30" s="27" t="s">
        <v>88</v>
      </c>
      <c r="C30" s="28">
        <v>0</v>
      </c>
      <c r="D30" s="29">
        <v>8839</v>
      </c>
      <c r="E30" s="30">
        <v>248</v>
      </c>
      <c r="F30" s="30">
        <v>0</v>
      </c>
      <c r="G30" s="31">
        <v>9087</v>
      </c>
      <c r="H30" s="32">
        <f t="shared" si="0"/>
        <v>34656</v>
      </c>
      <c r="I30" s="30">
        <v>3164.3</v>
      </c>
      <c r="J30" s="33">
        <f t="shared" si="1"/>
        <v>6221</v>
      </c>
      <c r="K30" s="33">
        <f t="shared" si="2"/>
        <v>40877</v>
      </c>
      <c r="L30" s="31">
        <f t="shared" si="3"/>
        <v>40877</v>
      </c>
    </row>
    <row r="31" spans="1:12" customFormat="1" ht="15.75" x14ac:dyDescent="0.25">
      <c r="A31" s="1" t="s">
        <v>89</v>
      </c>
      <c r="B31" s="27" t="s">
        <v>90</v>
      </c>
      <c r="C31" s="28">
        <v>0</v>
      </c>
      <c r="D31" s="29">
        <v>7758</v>
      </c>
      <c r="E31" s="30">
        <v>0</v>
      </c>
      <c r="F31" s="30">
        <v>0</v>
      </c>
      <c r="G31" s="31">
        <v>7758</v>
      </c>
      <c r="H31" s="32">
        <f t="shared" si="0"/>
        <v>29587</v>
      </c>
      <c r="I31" s="30">
        <v>2405.5</v>
      </c>
      <c r="J31" s="33">
        <f t="shared" si="1"/>
        <v>4729</v>
      </c>
      <c r="K31" s="33">
        <f t="shared" si="2"/>
        <v>34316</v>
      </c>
      <c r="L31" s="31">
        <f t="shared" si="3"/>
        <v>34316</v>
      </c>
    </row>
    <row r="32" spans="1:12" customFormat="1" ht="15.75" x14ac:dyDescent="0.25">
      <c r="A32" s="1" t="s">
        <v>91</v>
      </c>
      <c r="B32" s="27" t="s">
        <v>92</v>
      </c>
      <c r="C32" s="28">
        <v>0</v>
      </c>
      <c r="D32" s="29">
        <v>27676</v>
      </c>
      <c r="E32" s="30">
        <v>2034</v>
      </c>
      <c r="F32" s="30">
        <v>57</v>
      </c>
      <c r="G32" s="31">
        <v>29767</v>
      </c>
      <c r="H32" s="32">
        <f t="shared" si="0"/>
        <v>113524</v>
      </c>
      <c r="I32" s="30">
        <v>14296.9</v>
      </c>
      <c r="J32" s="33">
        <f t="shared" si="1"/>
        <v>28107</v>
      </c>
      <c r="K32" s="33">
        <f t="shared" si="2"/>
        <v>141631</v>
      </c>
      <c r="L32" s="31">
        <f t="shared" si="3"/>
        <v>141631</v>
      </c>
    </row>
    <row r="33" spans="1:12" customFormat="1" ht="15.75" x14ac:dyDescent="0.25">
      <c r="A33" s="1" t="s">
        <v>93</v>
      </c>
      <c r="B33" s="27" t="s">
        <v>94</v>
      </c>
      <c r="C33" s="28">
        <v>0</v>
      </c>
      <c r="D33" s="29">
        <v>5009</v>
      </c>
      <c r="E33" s="30">
        <v>408</v>
      </c>
      <c r="F33" s="30">
        <v>0</v>
      </c>
      <c r="G33" s="31">
        <v>5417</v>
      </c>
      <c r="H33" s="32">
        <f t="shared" si="0"/>
        <v>20659</v>
      </c>
      <c r="I33" s="30">
        <v>613.70000000000005</v>
      </c>
      <c r="J33" s="33">
        <f t="shared" si="1"/>
        <v>1206</v>
      </c>
      <c r="K33" s="33">
        <f t="shared" si="2"/>
        <v>21865</v>
      </c>
      <c r="L33" s="31">
        <f t="shared" si="3"/>
        <v>21865</v>
      </c>
    </row>
    <row r="34" spans="1:12" customFormat="1" ht="15.75" x14ac:dyDescent="0.25">
      <c r="A34" s="1" t="s">
        <v>95</v>
      </c>
      <c r="B34" s="27" t="s">
        <v>96</v>
      </c>
      <c r="C34" s="28">
        <v>0</v>
      </c>
      <c r="D34" s="29">
        <v>24245</v>
      </c>
      <c r="E34" s="30">
        <v>30</v>
      </c>
      <c r="F34" s="30">
        <v>0</v>
      </c>
      <c r="G34" s="31">
        <v>24275</v>
      </c>
      <c r="H34" s="32">
        <f t="shared" si="0"/>
        <v>92579</v>
      </c>
      <c r="I34" s="30">
        <v>2287.1</v>
      </c>
      <c r="J34" s="33">
        <f t="shared" si="1"/>
        <v>4496</v>
      </c>
      <c r="K34" s="33">
        <f t="shared" si="2"/>
        <v>97075</v>
      </c>
      <c r="L34" s="31">
        <f t="shared" si="3"/>
        <v>97075</v>
      </c>
    </row>
    <row r="35" spans="1:12" customFormat="1" ht="15.75" x14ac:dyDescent="0.25">
      <c r="A35" s="1" t="s">
        <v>97</v>
      </c>
      <c r="B35" s="27" t="s">
        <v>98</v>
      </c>
      <c r="C35" s="28">
        <v>0</v>
      </c>
      <c r="D35" s="29">
        <v>5979</v>
      </c>
      <c r="E35" s="30">
        <v>123</v>
      </c>
      <c r="F35" s="30">
        <v>0</v>
      </c>
      <c r="G35" s="31">
        <v>6102</v>
      </c>
      <c r="H35" s="32">
        <f t="shared" si="0"/>
        <v>23272</v>
      </c>
      <c r="I35" s="30">
        <v>503.3</v>
      </c>
      <c r="J35" s="33">
        <f t="shared" si="1"/>
        <v>989</v>
      </c>
      <c r="K35" s="33">
        <f t="shared" si="2"/>
        <v>24261</v>
      </c>
      <c r="L35" s="31">
        <f t="shared" si="3"/>
        <v>24261</v>
      </c>
    </row>
    <row r="36" spans="1:12" ht="15.75" x14ac:dyDescent="0.25">
      <c r="A36" s="4" t="s">
        <v>99</v>
      </c>
      <c r="B36" s="34" t="s">
        <v>100</v>
      </c>
      <c r="C36" s="28">
        <v>0</v>
      </c>
      <c r="D36" s="29">
        <v>20972</v>
      </c>
      <c r="E36" s="30">
        <v>0</v>
      </c>
      <c r="F36" s="30">
        <v>0</v>
      </c>
      <c r="G36" s="35">
        <v>20972</v>
      </c>
      <c r="H36" s="36">
        <f t="shared" si="0"/>
        <v>79982</v>
      </c>
      <c r="I36" s="30">
        <v>5449</v>
      </c>
      <c r="J36" s="33">
        <f t="shared" si="1"/>
        <v>10712</v>
      </c>
      <c r="K36" s="37">
        <f t="shared" si="2"/>
        <v>90694</v>
      </c>
      <c r="L36" s="31">
        <f t="shared" si="3"/>
        <v>90694</v>
      </c>
    </row>
    <row r="37" spans="1:12" customFormat="1" ht="15.75" x14ac:dyDescent="0.25">
      <c r="A37" s="1" t="s">
        <v>101</v>
      </c>
      <c r="B37" s="27" t="s">
        <v>102</v>
      </c>
      <c r="C37" s="28">
        <v>0</v>
      </c>
      <c r="D37" s="29">
        <v>4439</v>
      </c>
      <c r="E37" s="30">
        <v>0</v>
      </c>
      <c r="F37" s="30">
        <v>0</v>
      </c>
      <c r="G37" s="31">
        <v>4439</v>
      </c>
      <c r="H37" s="32">
        <f t="shared" si="0"/>
        <v>16929</v>
      </c>
      <c r="I37" s="30">
        <v>2239.5</v>
      </c>
      <c r="J37" s="33">
        <f t="shared" si="1"/>
        <v>4403</v>
      </c>
      <c r="K37" s="33">
        <f t="shared" si="2"/>
        <v>21332</v>
      </c>
      <c r="L37" s="31">
        <f t="shared" si="3"/>
        <v>21332</v>
      </c>
    </row>
    <row r="38" spans="1:12" customFormat="1" ht="15.75" x14ac:dyDescent="0.25">
      <c r="A38" s="1" t="s">
        <v>103</v>
      </c>
      <c r="B38" s="27" t="s">
        <v>104</v>
      </c>
      <c r="C38" s="28">
        <v>0</v>
      </c>
      <c r="D38" s="29">
        <v>3603</v>
      </c>
      <c r="E38" s="30">
        <v>24</v>
      </c>
      <c r="F38" s="30">
        <v>42</v>
      </c>
      <c r="G38" s="31">
        <v>3669</v>
      </c>
      <c r="H38" s="32">
        <f t="shared" si="0"/>
        <v>13993</v>
      </c>
      <c r="I38" s="30">
        <v>1642.4</v>
      </c>
      <c r="J38" s="33">
        <f t="shared" si="1"/>
        <v>3229</v>
      </c>
      <c r="K38" s="33">
        <f t="shared" si="2"/>
        <v>17222</v>
      </c>
      <c r="L38" s="31">
        <f t="shared" si="3"/>
        <v>17222</v>
      </c>
    </row>
    <row r="39" spans="1:12" customFormat="1" ht="15.75" x14ac:dyDescent="0.25">
      <c r="A39" s="1" t="s">
        <v>105</v>
      </c>
      <c r="B39" s="27" t="s">
        <v>106</v>
      </c>
      <c r="C39" s="28">
        <v>0</v>
      </c>
      <c r="D39" s="29">
        <v>1936</v>
      </c>
      <c r="E39" s="30">
        <v>56</v>
      </c>
      <c r="F39" s="30">
        <v>0</v>
      </c>
      <c r="G39" s="31">
        <v>1992</v>
      </c>
      <c r="H39" s="32">
        <f t="shared" si="0"/>
        <v>7597</v>
      </c>
      <c r="I39" s="30">
        <v>406</v>
      </c>
      <c r="J39" s="33">
        <f t="shared" si="1"/>
        <v>798</v>
      </c>
      <c r="K39" s="33">
        <f t="shared" si="2"/>
        <v>8395</v>
      </c>
      <c r="L39" s="31">
        <f t="shared" si="3"/>
        <v>8395</v>
      </c>
    </row>
    <row r="40" spans="1:12" customFormat="1" ht="15.75" x14ac:dyDescent="0.25">
      <c r="A40" s="1" t="s">
        <v>107</v>
      </c>
      <c r="B40" s="27" t="s">
        <v>108</v>
      </c>
      <c r="C40" s="28">
        <v>0</v>
      </c>
      <c r="D40" s="29">
        <v>83613</v>
      </c>
      <c r="E40" s="30">
        <v>3440</v>
      </c>
      <c r="F40" s="30">
        <v>141</v>
      </c>
      <c r="G40" s="31">
        <v>87194</v>
      </c>
      <c r="H40" s="32">
        <f t="shared" si="0"/>
        <v>332536</v>
      </c>
      <c r="I40" s="30">
        <v>21769.7</v>
      </c>
      <c r="J40" s="33">
        <f t="shared" si="1"/>
        <v>42797</v>
      </c>
      <c r="K40" s="33">
        <f t="shared" si="2"/>
        <v>375333</v>
      </c>
      <c r="L40" s="31">
        <f t="shared" si="3"/>
        <v>375333</v>
      </c>
    </row>
    <row r="41" spans="1:12" customFormat="1" ht="15.75" x14ac:dyDescent="0.25">
      <c r="A41" s="1" t="s">
        <v>109</v>
      </c>
      <c r="B41" s="27" t="s">
        <v>110</v>
      </c>
      <c r="C41" s="28">
        <v>0</v>
      </c>
      <c r="D41" s="29">
        <v>28224</v>
      </c>
      <c r="E41" s="30">
        <v>742</v>
      </c>
      <c r="F41" s="30">
        <v>40</v>
      </c>
      <c r="G41" s="31">
        <v>29006</v>
      </c>
      <c r="H41" s="32">
        <f t="shared" si="0"/>
        <v>110622</v>
      </c>
      <c r="I41" s="30">
        <v>7498.8</v>
      </c>
      <c r="J41" s="33">
        <f t="shared" si="1"/>
        <v>14742</v>
      </c>
      <c r="K41" s="33">
        <f t="shared" si="2"/>
        <v>125364</v>
      </c>
      <c r="L41" s="31">
        <f t="shared" si="3"/>
        <v>125364</v>
      </c>
    </row>
    <row r="42" spans="1:12" customFormat="1" ht="15.75" x14ac:dyDescent="0.25">
      <c r="A42" s="1" t="s">
        <v>111</v>
      </c>
      <c r="B42" s="27" t="s">
        <v>112</v>
      </c>
      <c r="C42" s="28">
        <v>0</v>
      </c>
      <c r="D42" s="29">
        <v>15588</v>
      </c>
      <c r="E42" s="30">
        <v>1611</v>
      </c>
      <c r="F42" s="30">
        <v>33</v>
      </c>
      <c r="G42" s="31">
        <v>17232</v>
      </c>
      <c r="H42" s="32">
        <f t="shared" si="0"/>
        <v>65719</v>
      </c>
      <c r="I42" s="30">
        <v>4530</v>
      </c>
      <c r="J42" s="33">
        <f t="shared" si="1"/>
        <v>8906</v>
      </c>
      <c r="K42" s="33">
        <f t="shared" si="2"/>
        <v>74625</v>
      </c>
      <c r="L42" s="31">
        <f t="shared" si="3"/>
        <v>74625</v>
      </c>
    </row>
    <row r="43" spans="1:12" customFormat="1" ht="15.75" x14ac:dyDescent="0.25">
      <c r="A43" s="1" t="s">
        <v>113</v>
      </c>
      <c r="B43" s="27" t="s">
        <v>114</v>
      </c>
      <c r="C43" s="28">
        <v>0</v>
      </c>
      <c r="D43" s="29">
        <v>1097</v>
      </c>
      <c r="E43" s="30">
        <v>0</v>
      </c>
      <c r="F43" s="30">
        <v>0</v>
      </c>
      <c r="G43" s="31">
        <v>1097</v>
      </c>
      <c r="H43" s="32">
        <f t="shared" si="0"/>
        <v>4184</v>
      </c>
      <c r="I43" s="30">
        <v>360.6</v>
      </c>
      <c r="J43" s="33">
        <f t="shared" si="1"/>
        <v>709</v>
      </c>
      <c r="K43" s="33">
        <f t="shared" si="2"/>
        <v>4893</v>
      </c>
      <c r="L43" s="31">
        <f t="shared" si="3"/>
        <v>4893</v>
      </c>
    </row>
    <row r="44" spans="1:12" customFormat="1" ht="15.75" x14ac:dyDescent="0.25">
      <c r="A44" s="1" t="s">
        <v>115</v>
      </c>
      <c r="B44" s="27" t="s">
        <v>116</v>
      </c>
      <c r="C44" s="28">
        <v>0</v>
      </c>
      <c r="D44" s="29">
        <v>2098</v>
      </c>
      <c r="E44" s="30">
        <v>70</v>
      </c>
      <c r="F44" s="30">
        <v>0</v>
      </c>
      <c r="G44" s="31">
        <v>2168</v>
      </c>
      <c r="H44" s="32">
        <f t="shared" si="0"/>
        <v>8268</v>
      </c>
      <c r="I44" s="30">
        <v>809</v>
      </c>
      <c r="J44" s="33">
        <f t="shared" si="1"/>
        <v>1590</v>
      </c>
      <c r="K44" s="33">
        <f t="shared" si="2"/>
        <v>9858</v>
      </c>
      <c r="L44" s="31">
        <f t="shared" si="3"/>
        <v>9858</v>
      </c>
    </row>
    <row r="45" spans="1:12" customFormat="1" ht="15.75" x14ac:dyDescent="0.25">
      <c r="A45" s="1" t="s">
        <v>117</v>
      </c>
      <c r="B45" s="27" t="s">
        <v>118</v>
      </c>
      <c r="C45" s="28">
        <v>0</v>
      </c>
      <c r="D45" s="29">
        <v>21632</v>
      </c>
      <c r="E45" s="30">
        <v>798</v>
      </c>
      <c r="F45" s="30">
        <v>29</v>
      </c>
      <c r="G45" s="31">
        <v>22459</v>
      </c>
      <c r="H45" s="32">
        <f t="shared" si="0"/>
        <v>85653</v>
      </c>
      <c r="I45" s="30">
        <v>8036.6</v>
      </c>
      <c r="J45" s="33">
        <f t="shared" si="1"/>
        <v>15799</v>
      </c>
      <c r="K45" s="33">
        <f t="shared" si="2"/>
        <v>101452</v>
      </c>
      <c r="L45" s="31">
        <f t="shared" si="3"/>
        <v>101452</v>
      </c>
    </row>
    <row r="46" spans="1:12" customFormat="1" ht="15.75" x14ac:dyDescent="0.25">
      <c r="A46" s="1" t="s">
        <v>119</v>
      </c>
      <c r="B46" s="27" t="s">
        <v>120</v>
      </c>
      <c r="C46" s="28">
        <v>0</v>
      </c>
      <c r="D46" s="29">
        <v>2005</v>
      </c>
      <c r="E46" s="30">
        <v>0</v>
      </c>
      <c r="F46" s="30">
        <v>0</v>
      </c>
      <c r="G46" s="31">
        <v>2005</v>
      </c>
      <c r="H46" s="32">
        <f t="shared" si="0"/>
        <v>7647</v>
      </c>
      <c r="I46" s="30">
        <v>722.3</v>
      </c>
      <c r="J46" s="33">
        <f t="shared" si="1"/>
        <v>1420</v>
      </c>
      <c r="K46" s="33">
        <f t="shared" si="2"/>
        <v>9067</v>
      </c>
      <c r="L46" s="31">
        <f t="shared" si="3"/>
        <v>9067</v>
      </c>
    </row>
    <row r="47" spans="1:12" customFormat="1" ht="15.75" x14ac:dyDescent="0.25">
      <c r="A47" s="1" t="s">
        <v>121</v>
      </c>
      <c r="B47" s="27" t="s">
        <v>122</v>
      </c>
      <c r="C47" s="28">
        <v>0</v>
      </c>
      <c r="D47" s="29">
        <v>5812</v>
      </c>
      <c r="E47" s="30">
        <v>129</v>
      </c>
      <c r="F47" s="30">
        <v>0</v>
      </c>
      <c r="G47" s="31">
        <v>5941</v>
      </c>
      <c r="H47" s="32">
        <f t="shared" si="0"/>
        <v>22658</v>
      </c>
      <c r="I47" s="30">
        <v>2734.7</v>
      </c>
      <c r="J47" s="33">
        <f t="shared" si="1"/>
        <v>5376</v>
      </c>
      <c r="K47" s="33">
        <f t="shared" si="2"/>
        <v>28034</v>
      </c>
      <c r="L47" s="31">
        <f t="shared" si="3"/>
        <v>28034</v>
      </c>
    </row>
    <row r="48" spans="1:12" customFormat="1" ht="15.75" x14ac:dyDescent="0.25">
      <c r="A48" s="1" t="s">
        <v>123</v>
      </c>
      <c r="B48" s="27" t="s">
        <v>124</v>
      </c>
      <c r="C48" s="28">
        <v>0</v>
      </c>
      <c r="D48" s="29">
        <v>2970</v>
      </c>
      <c r="E48" s="30">
        <v>54</v>
      </c>
      <c r="F48" s="30">
        <v>0</v>
      </c>
      <c r="G48" s="31">
        <v>3024</v>
      </c>
      <c r="H48" s="32">
        <f t="shared" si="0"/>
        <v>11533</v>
      </c>
      <c r="I48" s="30">
        <v>1708.6</v>
      </c>
      <c r="J48" s="33">
        <f t="shared" si="1"/>
        <v>3359</v>
      </c>
      <c r="K48" s="33">
        <f t="shared" si="2"/>
        <v>14892</v>
      </c>
      <c r="L48" s="31">
        <f t="shared" si="3"/>
        <v>14892</v>
      </c>
    </row>
    <row r="49" spans="1:12" customFormat="1" ht="15.75" x14ac:dyDescent="0.25">
      <c r="A49" s="1" t="s">
        <v>125</v>
      </c>
      <c r="B49" s="27" t="s">
        <v>126</v>
      </c>
      <c r="C49" s="28">
        <v>0</v>
      </c>
      <c r="D49" s="29">
        <v>16969</v>
      </c>
      <c r="E49" s="30">
        <v>352</v>
      </c>
      <c r="F49" s="30">
        <v>0</v>
      </c>
      <c r="G49" s="31">
        <v>17321</v>
      </c>
      <c r="H49" s="32">
        <f t="shared" si="0"/>
        <v>66058</v>
      </c>
      <c r="I49" s="30">
        <v>11145.7</v>
      </c>
      <c r="J49" s="33">
        <f t="shared" si="1"/>
        <v>21912</v>
      </c>
      <c r="K49" s="33">
        <f t="shared" si="2"/>
        <v>87970</v>
      </c>
      <c r="L49" s="31">
        <f t="shared" si="3"/>
        <v>87970</v>
      </c>
    </row>
    <row r="50" spans="1:12" customFormat="1" ht="15.75" x14ac:dyDescent="0.25">
      <c r="A50" s="1" t="s">
        <v>127</v>
      </c>
      <c r="B50" s="27" t="s">
        <v>128</v>
      </c>
      <c r="C50" s="28">
        <v>0</v>
      </c>
      <c r="D50" s="29" t="s">
        <v>58</v>
      </c>
      <c r="E50" s="30" t="s">
        <v>58</v>
      </c>
      <c r="F50" s="30" t="s">
        <v>58</v>
      </c>
      <c r="G50" s="31">
        <v>9072</v>
      </c>
      <c r="H50" s="32">
        <f t="shared" si="0"/>
        <v>34598</v>
      </c>
      <c r="I50" s="30">
        <v>3510</v>
      </c>
      <c r="J50" s="33">
        <f t="shared" si="1"/>
        <v>6900</v>
      </c>
      <c r="K50" s="33">
        <f t="shared" si="2"/>
        <v>41498</v>
      </c>
      <c r="L50" s="31">
        <f t="shared" si="3"/>
        <v>41498</v>
      </c>
    </row>
    <row r="51" spans="1:12" customFormat="1" ht="15.75" x14ac:dyDescent="0.25">
      <c r="A51" s="1" t="s">
        <v>129</v>
      </c>
      <c r="B51" s="27" t="s">
        <v>130</v>
      </c>
      <c r="C51" s="28">
        <v>0</v>
      </c>
      <c r="D51" s="29">
        <v>4959</v>
      </c>
      <c r="E51" s="30">
        <v>0</v>
      </c>
      <c r="F51" s="30">
        <v>0</v>
      </c>
      <c r="G51" s="31">
        <v>4959</v>
      </c>
      <c r="H51" s="32">
        <f t="shared" si="0"/>
        <v>18912</v>
      </c>
      <c r="I51" s="30">
        <v>662.7</v>
      </c>
      <c r="J51" s="33">
        <f t="shared" si="1"/>
        <v>1303</v>
      </c>
      <c r="K51" s="33">
        <f t="shared" si="2"/>
        <v>20215</v>
      </c>
      <c r="L51" s="31">
        <f t="shared" si="3"/>
        <v>20215</v>
      </c>
    </row>
    <row r="52" spans="1:12" ht="15.75" x14ac:dyDescent="0.25">
      <c r="A52" s="39" t="s">
        <v>131</v>
      </c>
      <c r="B52" s="34" t="s">
        <v>132</v>
      </c>
      <c r="C52" s="28">
        <v>0</v>
      </c>
      <c r="D52" s="29">
        <v>3603</v>
      </c>
      <c r="E52" s="30">
        <v>0</v>
      </c>
      <c r="F52" s="30">
        <v>0</v>
      </c>
      <c r="G52" s="35">
        <v>3603</v>
      </c>
      <c r="H52" s="32">
        <f t="shared" si="0"/>
        <v>13741</v>
      </c>
      <c r="I52" s="30">
        <v>758.5</v>
      </c>
      <c r="J52" s="33">
        <f t="shared" si="1"/>
        <v>1491</v>
      </c>
      <c r="K52" s="33">
        <f t="shared" si="2"/>
        <v>15232</v>
      </c>
      <c r="L52" s="31">
        <f t="shared" si="3"/>
        <v>15232</v>
      </c>
    </row>
    <row r="53" spans="1:12" customFormat="1" ht="15.75" x14ac:dyDescent="0.25">
      <c r="A53" s="1" t="s">
        <v>133</v>
      </c>
      <c r="B53" s="27" t="s">
        <v>134</v>
      </c>
      <c r="C53" s="28">
        <v>0</v>
      </c>
      <c r="D53" s="29">
        <v>21183</v>
      </c>
      <c r="E53" s="30">
        <v>486</v>
      </c>
      <c r="F53" s="30">
        <v>24</v>
      </c>
      <c r="G53" s="31">
        <v>21693</v>
      </c>
      <c r="H53" s="32">
        <f t="shared" si="0"/>
        <v>82732</v>
      </c>
      <c r="I53" s="30">
        <v>11254.2</v>
      </c>
      <c r="J53" s="33">
        <f t="shared" si="1"/>
        <v>22125</v>
      </c>
      <c r="K53" s="33">
        <f t="shared" si="2"/>
        <v>104857</v>
      </c>
      <c r="L53" s="31">
        <f t="shared" si="3"/>
        <v>104857</v>
      </c>
    </row>
    <row r="54" spans="1:12" customFormat="1" ht="15.75" x14ac:dyDescent="0.25">
      <c r="A54" s="1" t="s">
        <v>135</v>
      </c>
      <c r="B54" s="27" t="s">
        <v>136</v>
      </c>
      <c r="C54" s="28">
        <v>0</v>
      </c>
      <c r="D54" s="29">
        <v>8428</v>
      </c>
      <c r="E54" s="30">
        <v>0</v>
      </c>
      <c r="F54" s="30">
        <v>0</v>
      </c>
      <c r="G54" s="31">
        <v>8428</v>
      </c>
      <c r="H54" s="32">
        <f t="shared" si="0"/>
        <v>32142</v>
      </c>
      <c r="I54" s="30">
        <v>3158.6</v>
      </c>
      <c r="J54" s="33">
        <f t="shared" si="1"/>
        <v>6210</v>
      </c>
      <c r="K54" s="33">
        <f t="shared" si="2"/>
        <v>38352</v>
      </c>
      <c r="L54" s="31">
        <f t="shared" si="3"/>
        <v>38352</v>
      </c>
    </row>
    <row r="55" spans="1:12" customFormat="1" ht="15.75" x14ac:dyDescent="0.25">
      <c r="A55" s="4" t="s">
        <v>137</v>
      </c>
      <c r="B55" s="34" t="s">
        <v>138</v>
      </c>
      <c r="C55" s="28">
        <v>0</v>
      </c>
      <c r="D55" s="29">
        <v>7159</v>
      </c>
      <c r="E55" s="30">
        <v>164</v>
      </c>
      <c r="F55" s="30">
        <v>0</v>
      </c>
      <c r="G55" s="35">
        <v>7323</v>
      </c>
      <c r="H55" s="36">
        <f t="shared" si="0"/>
        <v>27928</v>
      </c>
      <c r="I55" s="30">
        <v>1908.2000000000003</v>
      </c>
      <c r="J55" s="37">
        <f t="shared" si="1"/>
        <v>3751</v>
      </c>
      <c r="K55" s="37">
        <f t="shared" si="2"/>
        <v>31679</v>
      </c>
      <c r="L55" s="31">
        <f t="shared" si="3"/>
        <v>31679</v>
      </c>
    </row>
    <row r="56" spans="1:12" customFormat="1" ht="15.75" x14ac:dyDescent="0.25">
      <c r="A56" s="1" t="s">
        <v>139</v>
      </c>
      <c r="B56" s="27" t="s">
        <v>140</v>
      </c>
      <c r="C56" s="28">
        <v>0</v>
      </c>
      <c r="D56" s="29" t="s">
        <v>58</v>
      </c>
      <c r="E56" s="30" t="s">
        <v>58</v>
      </c>
      <c r="F56" s="30" t="s">
        <v>58</v>
      </c>
      <c r="G56" s="31">
        <v>20325</v>
      </c>
      <c r="H56" s="32">
        <f t="shared" si="0"/>
        <v>77515</v>
      </c>
      <c r="I56" s="30">
        <v>6665.1999999999989</v>
      </c>
      <c r="J56" s="33">
        <f t="shared" si="1"/>
        <v>13103</v>
      </c>
      <c r="K56" s="33">
        <f t="shared" si="2"/>
        <v>90618</v>
      </c>
      <c r="L56" s="31">
        <f t="shared" si="3"/>
        <v>90618</v>
      </c>
    </row>
    <row r="57" spans="1:12" customFormat="1" ht="15.75" x14ac:dyDescent="0.25">
      <c r="A57" s="1" t="s">
        <v>141</v>
      </c>
      <c r="B57" s="27" t="s">
        <v>142</v>
      </c>
      <c r="C57" s="28">
        <v>0</v>
      </c>
      <c r="D57" s="29">
        <v>2165</v>
      </c>
      <c r="E57" s="30">
        <v>0</v>
      </c>
      <c r="F57" s="30">
        <v>0</v>
      </c>
      <c r="G57" s="31">
        <v>2165</v>
      </c>
      <c r="H57" s="32">
        <f t="shared" si="0"/>
        <v>8257</v>
      </c>
      <c r="I57" s="30">
        <v>491.8</v>
      </c>
      <c r="J57" s="33">
        <f t="shared" si="1"/>
        <v>967</v>
      </c>
      <c r="K57" s="33">
        <f t="shared" si="2"/>
        <v>9224</v>
      </c>
      <c r="L57" s="31">
        <f t="shared" si="3"/>
        <v>9224</v>
      </c>
    </row>
    <row r="58" spans="1:12" customFormat="1" ht="15.75" x14ac:dyDescent="0.25">
      <c r="A58" s="1" t="s">
        <v>143</v>
      </c>
      <c r="B58" s="27" t="s">
        <v>144</v>
      </c>
      <c r="C58" s="28">
        <v>0</v>
      </c>
      <c r="D58" s="29">
        <v>4508</v>
      </c>
      <c r="E58" s="30">
        <v>0</v>
      </c>
      <c r="F58" s="30">
        <v>0</v>
      </c>
      <c r="G58" s="31">
        <v>4508</v>
      </c>
      <c r="H58" s="32">
        <f t="shared" si="0"/>
        <v>17192</v>
      </c>
      <c r="I58" s="30">
        <v>1597.9</v>
      </c>
      <c r="J58" s="33">
        <f t="shared" si="1"/>
        <v>3141</v>
      </c>
      <c r="K58" s="33">
        <f t="shared" si="2"/>
        <v>20333</v>
      </c>
      <c r="L58" s="31">
        <f t="shared" si="3"/>
        <v>20333</v>
      </c>
    </row>
    <row r="59" spans="1:12" customFormat="1" ht="15.75" x14ac:dyDescent="0.25">
      <c r="A59" s="1" t="s">
        <v>145</v>
      </c>
      <c r="B59" s="27" t="s">
        <v>146</v>
      </c>
      <c r="C59" s="28">
        <v>0</v>
      </c>
      <c r="D59" s="29">
        <v>5045</v>
      </c>
      <c r="E59" s="30">
        <v>225</v>
      </c>
      <c r="F59" s="30">
        <v>0</v>
      </c>
      <c r="G59" s="31">
        <v>5270</v>
      </c>
      <c r="H59" s="32">
        <f t="shared" si="0"/>
        <v>20098</v>
      </c>
      <c r="I59" s="30">
        <v>1049.4000000000001</v>
      </c>
      <c r="J59" s="33">
        <f t="shared" si="1"/>
        <v>2063</v>
      </c>
      <c r="K59" s="33">
        <f t="shared" si="2"/>
        <v>22161</v>
      </c>
      <c r="L59" s="31">
        <f t="shared" si="3"/>
        <v>22161</v>
      </c>
    </row>
    <row r="60" spans="1:12" customFormat="1" ht="15.75" x14ac:dyDescent="0.25">
      <c r="A60" s="1" t="s">
        <v>147</v>
      </c>
      <c r="B60" s="27" t="s">
        <v>148</v>
      </c>
      <c r="C60" s="28">
        <v>0</v>
      </c>
      <c r="D60" s="29">
        <v>4580</v>
      </c>
      <c r="E60" s="30">
        <v>27</v>
      </c>
      <c r="F60" s="30">
        <v>0</v>
      </c>
      <c r="G60" s="31">
        <v>4607</v>
      </c>
      <c r="H60" s="32">
        <f t="shared" si="0"/>
        <v>17570</v>
      </c>
      <c r="I60" s="30">
        <v>1958.8999999999999</v>
      </c>
      <c r="J60" s="33">
        <f t="shared" si="1"/>
        <v>3851</v>
      </c>
      <c r="K60" s="33">
        <f t="shared" si="2"/>
        <v>21421</v>
      </c>
      <c r="L60" s="31">
        <f t="shared" si="3"/>
        <v>21421</v>
      </c>
    </row>
    <row r="61" spans="1:12" customFormat="1" ht="15.75" x14ac:dyDescent="0.25">
      <c r="A61" s="1" t="s">
        <v>149</v>
      </c>
      <c r="B61" s="27" t="s">
        <v>150</v>
      </c>
      <c r="C61" s="28">
        <v>0</v>
      </c>
      <c r="D61" s="29">
        <v>1141</v>
      </c>
      <c r="E61" s="30">
        <v>19</v>
      </c>
      <c r="F61" s="30">
        <v>0</v>
      </c>
      <c r="G61" s="31">
        <v>1160</v>
      </c>
      <c r="H61" s="32">
        <f t="shared" si="0"/>
        <v>4424</v>
      </c>
      <c r="I61" s="30">
        <v>329.6</v>
      </c>
      <c r="J61" s="33">
        <f t="shared" si="1"/>
        <v>648</v>
      </c>
      <c r="K61" s="33">
        <f t="shared" si="2"/>
        <v>5072</v>
      </c>
      <c r="L61" s="31">
        <f t="shared" si="3"/>
        <v>5072</v>
      </c>
    </row>
    <row r="62" spans="1:12" customFormat="1" ht="15.75" x14ac:dyDescent="0.25">
      <c r="A62" s="1" t="s">
        <v>151</v>
      </c>
      <c r="B62" s="27" t="s">
        <v>152</v>
      </c>
      <c r="C62" s="28">
        <v>0</v>
      </c>
      <c r="D62" s="29">
        <v>12017</v>
      </c>
      <c r="E62" s="30">
        <v>287</v>
      </c>
      <c r="F62" s="30">
        <v>0</v>
      </c>
      <c r="G62" s="31">
        <v>12304</v>
      </c>
      <c r="H62" s="32">
        <f t="shared" si="0"/>
        <v>46924</v>
      </c>
      <c r="I62" s="30">
        <v>4225.3999999999996</v>
      </c>
      <c r="J62" s="33">
        <f t="shared" si="1"/>
        <v>8307</v>
      </c>
      <c r="K62" s="33">
        <f t="shared" si="2"/>
        <v>55231</v>
      </c>
      <c r="L62" s="31">
        <f t="shared" si="3"/>
        <v>55231</v>
      </c>
    </row>
    <row r="63" spans="1:12" customFormat="1" ht="15.75" x14ac:dyDescent="0.25">
      <c r="A63" s="1" t="s">
        <v>153</v>
      </c>
      <c r="B63" s="27" t="s">
        <v>154</v>
      </c>
      <c r="C63" s="28">
        <v>0</v>
      </c>
      <c r="D63" s="29" t="s">
        <v>58</v>
      </c>
      <c r="E63" s="30" t="s">
        <v>58</v>
      </c>
      <c r="F63" s="30" t="s">
        <v>58</v>
      </c>
      <c r="G63" s="31">
        <v>7450</v>
      </c>
      <c r="H63" s="32">
        <f t="shared" si="0"/>
        <v>28412</v>
      </c>
      <c r="I63" s="30">
        <v>4276.9000000000005</v>
      </c>
      <c r="J63" s="33">
        <f t="shared" si="1"/>
        <v>8408</v>
      </c>
      <c r="K63" s="33">
        <f t="shared" si="2"/>
        <v>36820</v>
      </c>
      <c r="L63" s="31">
        <f t="shared" si="3"/>
        <v>36820</v>
      </c>
    </row>
    <row r="64" spans="1:12" ht="15.75" x14ac:dyDescent="0.25">
      <c r="A64" s="4" t="s">
        <v>155</v>
      </c>
      <c r="B64" s="34" t="s">
        <v>156</v>
      </c>
      <c r="C64" s="28">
        <v>0</v>
      </c>
      <c r="D64" s="29">
        <v>3114</v>
      </c>
      <c r="E64" s="30">
        <v>47</v>
      </c>
      <c r="F64" s="30">
        <v>0</v>
      </c>
      <c r="G64" s="35">
        <v>3161</v>
      </c>
      <c r="H64" s="36">
        <f t="shared" si="0"/>
        <v>12055</v>
      </c>
      <c r="I64" s="30">
        <v>1958.4</v>
      </c>
      <c r="J64" s="33">
        <f t="shared" si="1"/>
        <v>3850</v>
      </c>
      <c r="K64" s="37">
        <f t="shared" si="2"/>
        <v>15905</v>
      </c>
      <c r="L64" s="31">
        <f t="shared" si="3"/>
        <v>15905</v>
      </c>
    </row>
    <row r="65" spans="1:12" ht="15.75" x14ac:dyDescent="0.25">
      <c r="A65" s="4" t="s">
        <v>157</v>
      </c>
      <c r="B65" s="34" t="s">
        <v>158</v>
      </c>
      <c r="C65" s="28">
        <v>0</v>
      </c>
      <c r="D65" s="29">
        <v>4388</v>
      </c>
      <c r="E65" s="30">
        <v>0</v>
      </c>
      <c r="F65" s="30">
        <v>0</v>
      </c>
      <c r="G65" s="35">
        <v>4388</v>
      </c>
      <c r="H65" s="36">
        <f t="shared" si="0"/>
        <v>16735</v>
      </c>
      <c r="I65" s="30">
        <v>2137.1999999999998</v>
      </c>
      <c r="J65" s="33">
        <f t="shared" si="1"/>
        <v>4202</v>
      </c>
      <c r="K65" s="37">
        <f t="shared" si="2"/>
        <v>20937</v>
      </c>
      <c r="L65" s="31">
        <f t="shared" si="3"/>
        <v>20937</v>
      </c>
    </row>
    <row r="66" spans="1:12" ht="15.75" x14ac:dyDescent="0.25">
      <c r="A66" s="4" t="s">
        <v>159</v>
      </c>
      <c r="B66" s="34" t="s">
        <v>160</v>
      </c>
      <c r="C66" s="28">
        <v>0</v>
      </c>
      <c r="D66" s="29">
        <v>3261</v>
      </c>
      <c r="E66" s="30">
        <v>0</v>
      </c>
      <c r="F66" s="30">
        <v>0</v>
      </c>
      <c r="G66" s="35">
        <v>3261</v>
      </c>
      <c r="H66" s="36">
        <f t="shared" si="0"/>
        <v>12437</v>
      </c>
      <c r="I66" s="30">
        <v>1722.1000000000001</v>
      </c>
      <c r="J66" s="33">
        <f t="shared" si="1"/>
        <v>3386</v>
      </c>
      <c r="K66" s="37">
        <f t="shared" si="2"/>
        <v>15823</v>
      </c>
      <c r="L66" s="31">
        <f t="shared" si="3"/>
        <v>15823</v>
      </c>
    </row>
    <row r="67" spans="1:12" customFormat="1" ht="15.75" x14ac:dyDescent="0.25">
      <c r="A67" s="1" t="s">
        <v>161</v>
      </c>
      <c r="B67" s="27" t="s">
        <v>162</v>
      </c>
      <c r="C67" s="28">
        <v>0</v>
      </c>
      <c r="D67" s="29">
        <v>1895</v>
      </c>
      <c r="E67" s="30">
        <v>91</v>
      </c>
      <c r="F67" s="30">
        <v>0</v>
      </c>
      <c r="G67" s="31">
        <v>1986</v>
      </c>
      <c r="H67" s="32">
        <f t="shared" si="0"/>
        <v>7574</v>
      </c>
      <c r="I67" s="30">
        <v>473.5</v>
      </c>
      <c r="J67" s="33">
        <f t="shared" si="1"/>
        <v>931</v>
      </c>
      <c r="K67" s="33">
        <f t="shared" si="2"/>
        <v>8505</v>
      </c>
      <c r="L67" s="31">
        <f t="shared" si="3"/>
        <v>8505</v>
      </c>
    </row>
    <row r="68" spans="1:12" customFormat="1" ht="15.75" x14ac:dyDescent="0.25">
      <c r="A68" s="1" t="s">
        <v>163</v>
      </c>
      <c r="B68" s="27" t="s">
        <v>164</v>
      </c>
      <c r="C68" s="28">
        <v>0</v>
      </c>
      <c r="D68" s="29">
        <v>4124</v>
      </c>
      <c r="E68" s="30">
        <v>58</v>
      </c>
      <c r="F68" s="30">
        <v>0</v>
      </c>
      <c r="G68" s="31">
        <v>4182</v>
      </c>
      <c r="H68" s="32">
        <f t="shared" si="0"/>
        <v>15949</v>
      </c>
      <c r="I68" s="30">
        <v>1193</v>
      </c>
      <c r="J68" s="33">
        <f t="shared" si="1"/>
        <v>2345</v>
      </c>
      <c r="K68" s="33">
        <f t="shared" si="2"/>
        <v>18294</v>
      </c>
      <c r="L68" s="31">
        <f t="shared" si="3"/>
        <v>18294</v>
      </c>
    </row>
    <row r="69" spans="1:12" customFormat="1" ht="15.75" x14ac:dyDescent="0.25">
      <c r="A69" s="1" t="s">
        <v>165</v>
      </c>
      <c r="B69" s="40" t="s">
        <v>166</v>
      </c>
      <c r="C69" s="28">
        <v>0</v>
      </c>
      <c r="D69" s="29">
        <v>13878</v>
      </c>
      <c r="E69" s="30">
        <v>0</v>
      </c>
      <c r="F69" s="30">
        <v>0</v>
      </c>
      <c r="G69" s="41">
        <v>13878</v>
      </c>
      <c r="H69" s="32">
        <f>ROUND((H$79/G$78)*G69,0)+2</f>
        <v>52929</v>
      </c>
      <c r="I69" s="30">
        <v>4575.5</v>
      </c>
      <c r="J69" s="33">
        <f>ROUND((J$79/I$78)*I69,0)+1</f>
        <v>8996</v>
      </c>
      <c r="K69" s="33">
        <f t="shared" si="2"/>
        <v>61925</v>
      </c>
      <c r="L69" s="31">
        <f t="shared" si="3"/>
        <v>61925</v>
      </c>
    </row>
    <row r="70" spans="1:12" customFormat="1" ht="15.75" x14ac:dyDescent="0.25">
      <c r="A70" s="1"/>
      <c r="B70" s="20" t="s">
        <v>167</v>
      </c>
      <c r="C70" s="42">
        <v>0</v>
      </c>
      <c r="D70" s="42">
        <v>856968</v>
      </c>
      <c r="E70" s="43">
        <v>32583</v>
      </c>
      <c r="F70" s="43">
        <v>1299</v>
      </c>
      <c r="G70" s="44">
        <v>890850</v>
      </c>
      <c r="H70" s="45">
        <v>3397484</v>
      </c>
      <c r="I70" s="43">
        <v>304975.00000000012</v>
      </c>
      <c r="J70" s="45">
        <v>599557</v>
      </c>
      <c r="K70" s="46">
        <v>3997041</v>
      </c>
      <c r="L70" s="46">
        <v>3997041</v>
      </c>
    </row>
    <row r="71" spans="1:12" customFormat="1" ht="15.75" x14ac:dyDescent="0.25">
      <c r="A71" s="1"/>
      <c r="B71" s="11" t="s">
        <v>168</v>
      </c>
      <c r="C71" s="25"/>
      <c r="D71" s="31"/>
      <c r="E71" s="35"/>
      <c r="F71" s="35"/>
      <c r="G71" s="25"/>
      <c r="H71" s="25"/>
      <c r="I71" s="35"/>
      <c r="J71" s="25"/>
      <c r="K71" s="25"/>
      <c r="L71" s="25"/>
    </row>
    <row r="72" spans="1:12" customFormat="1" ht="15.75" x14ac:dyDescent="0.25">
      <c r="A72" s="1" t="s">
        <v>169</v>
      </c>
      <c r="B72" s="27" t="s">
        <v>170</v>
      </c>
      <c r="C72" s="47">
        <v>0</v>
      </c>
      <c r="D72" s="35">
        <v>0</v>
      </c>
      <c r="E72" s="35">
        <v>0</v>
      </c>
      <c r="F72" s="30">
        <v>214</v>
      </c>
      <c r="G72" s="35">
        <v>214</v>
      </c>
      <c r="H72" s="48">
        <f>(ROUND((H$79/G$78)*G72,0))</f>
        <v>816</v>
      </c>
      <c r="I72" s="35">
        <v>73.3</v>
      </c>
      <c r="J72" s="35">
        <f>ROUND((J$79/I$78)*I72,0)</f>
        <v>144</v>
      </c>
      <c r="K72" s="35">
        <f>ROUND(H72+J72,0)</f>
        <v>960</v>
      </c>
      <c r="L72" s="31">
        <f t="shared" ref="L72:L75" si="4">ROUND(C72+K72,0)</f>
        <v>960</v>
      </c>
    </row>
    <row r="73" spans="1:12" customFormat="1" ht="15.75" x14ac:dyDescent="0.25">
      <c r="A73" s="19" t="s">
        <v>171</v>
      </c>
      <c r="B73" s="34" t="s">
        <v>172</v>
      </c>
      <c r="C73" s="47" t="s">
        <v>58</v>
      </c>
      <c r="D73" s="35" t="s">
        <v>58</v>
      </c>
      <c r="E73" s="35" t="s">
        <v>58</v>
      </c>
      <c r="F73" s="30" t="s">
        <v>58</v>
      </c>
      <c r="G73" s="35" t="s">
        <v>58</v>
      </c>
      <c r="H73" s="48" t="s">
        <v>58</v>
      </c>
      <c r="I73" s="35" t="s">
        <v>58</v>
      </c>
      <c r="J73" s="35" t="s">
        <v>58</v>
      </c>
      <c r="K73" s="35" t="s">
        <v>58</v>
      </c>
      <c r="L73" s="31">
        <v>40</v>
      </c>
    </row>
    <row r="74" spans="1:12" ht="15.75" x14ac:dyDescent="0.25">
      <c r="A74" s="39" t="s">
        <v>173</v>
      </c>
      <c r="B74" s="34" t="s">
        <v>174</v>
      </c>
      <c r="C74" s="47">
        <v>0</v>
      </c>
      <c r="D74" s="35">
        <v>112</v>
      </c>
      <c r="E74" s="35">
        <v>0</v>
      </c>
      <c r="F74" s="35">
        <v>0</v>
      </c>
      <c r="G74" s="35">
        <v>112</v>
      </c>
      <c r="H74" s="48">
        <f>(ROUND((H$79/G$78)*G74,0))</f>
        <v>427</v>
      </c>
      <c r="I74" s="35">
        <v>38.299999999999997</v>
      </c>
      <c r="J74" s="35">
        <f>ROUND((J$79/I$78)*I74,0)</f>
        <v>75</v>
      </c>
      <c r="K74" s="35">
        <f t="shared" ref="K74:K75" si="5">ROUND(H74+J74,0)</f>
        <v>502</v>
      </c>
      <c r="L74" s="31">
        <f t="shared" si="4"/>
        <v>502</v>
      </c>
    </row>
    <row r="75" spans="1:12" ht="15.75" x14ac:dyDescent="0.25">
      <c r="A75" s="39" t="s">
        <v>175</v>
      </c>
      <c r="B75" s="49" t="s">
        <v>176</v>
      </c>
      <c r="C75" s="47">
        <v>0</v>
      </c>
      <c r="D75" s="50">
        <v>325</v>
      </c>
      <c r="E75" s="50">
        <v>0</v>
      </c>
      <c r="F75" s="50">
        <v>0</v>
      </c>
      <c r="G75" s="50">
        <v>325</v>
      </c>
      <c r="H75" s="48">
        <f>ROUND((H$79/G$78)*G75,0)</f>
        <v>1239</v>
      </c>
      <c r="I75" s="35">
        <v>111.3</v>
      </c>
      <c r="J75" s="35">
        <f>ROUND((J$79/I$78)*I75,0)-1</f>
        <v>218</v>
      </c>
      <c r="K75" s="35">
        <f t="shared" si="5"/>
        <v>1457</v>
      </c>
      <c r="L75" s="31">
        <f t="shared" si="4"/>
        <v>1457</v>
      </c>
    </row>
    <row r="76" spans="1:12" customFormat="1" ht="15.75" x14ac:dyDescent="0.25">
      <c r="A76" s="1"/>
      <c r="B76" s="20" t="s">
        <v>177</v>
      </c>
      <c r="C76" s="51">
        <v>0</v>
      </c>
      <c r="D76" s="44">
        <v>437</v>
      </c>
      <c r="E76" s="52">
        <v>0</v>
      </c>
      <c r="F76" s="52">
        <v>223</v>
      </c>
      <c r="G76" s="44">
        <v>660</v>
      </c>
      <c r="H76" s="53">
        <v>2516</v>
      </c>
      <c r="I76" s="54">
        <v>226</v>
      </c>
      <c r="J76" s="46">
        <v>443</v>
      </c>
      <c r="K76" s="46">
        <v>2959</v>
      </c>
      <c r="L76" s="46">
        <v>2959</v>
      </c>
    </row>
    <row r="77" spans="1:12" customFormat="1" ht="15.75" x14ac:dyDescent="0.25">
      <c r="A77" s="1"/>
      <c r="B77" s="11"/>
      <c r="C77" s="25"/>
      <c r="D77" s="31"/>
      <c r="E77" s="35"/>
      <c r="F77" s="35"/>
      <c r="G77" s="25"/>
      <c r="H77" s="55"/>
      <c r="I77" s="35"/>
      <c r="J77" s="25"/>
      <c r="K77" s="25"/>
      <c r="L77" s="25"/>
    </row>
    <row r="78" spans="1:12" customFormat="1" ht="15.75" x14ac:dyDescent="0.25">
      <c r="A78" s="1"/>
      <c r="B78" s="20" t="s">
        <v>178</v>
      </c>
      <c r="C78" s="44">
        <v>0</v>
      </c>
      <c r="D78" s="44">
        <v>857405</v>
      </c>
      <c r="E78" s="52">
        <v>32583</v>
      </c>
      <c r="F78" s="52">
        <v>1522</v>
      </c>
      <c r="G78" s="44">
        <v>891510</v>
      </c>
      <c r="H78" s="56">
        <v>3400000</v>
      </c>
      <c r="I78" s="52">
        <v>305201.00000000012</v>
      </c>
      <c r="J78" s="56">
        <v>600000</v>
      </c>
      <c r="K78" s="57">
        <v>4000000</v>
      </c>
      <c r="L78" s="57">
        <v>4000000</v>
      </c>
    </row>
    <row r="79" spans="1:12" ht="15.75" x14ac:dyDescent="0.25">
      <c r="A79" s="4"/>
      <c r="B79" s="4"/>
      <c r="C79" s="58">
        <v>38914504</v>
      </c>
      <c r="D79" s="59">
        <v>856968</v>
      </c>
      <c r="E79" s="59">
        <v>32583</v>
      </c>
      <c r="F79" s="60">
        <v>1522</v>
      </c>
      <c r="G79" s="4"/>
      <c r="H79" s="58">
        <v>3400000</v>
      </c>
      <c r="I79" s="59">
        <v>304975.00000000006</v>
      </c>
      <c r="J79" s="58">
        <v>600000</v>
      </c>
      <c r="K79" s="61">
        <v>4000000</v>
      </c>
      <c r="L79" s="61">
        <v>4000000</v>
      </c>
    </row>
    <row r="80" spans="1:12" x14ac:dyDescent="0.25">
      <c r="C80" s="62"/>
      <c r="D80" s="62"/>
      <c r="E80" s="62"/>
      <c r="F80" s="63"/>
      <c r="H80" s="64"/>
      <c r="I80" s="62"/>
      <c r="J80" s="64"/>
      <c r="K80" s="65"/>
      <c r="L80" s="65"/>
    </row>
  </sheetData>
  <sheetProtection algorithmName="SHA-512" hashValue="nzNjgdie50wrpeBgQMFSXnK3nnuTNuWN/eKvKO5YFGqx15fGET2pie1NzovVbSI8NhpFsEAGzw5NU4zLdipZdg==" saltValue="XMdn3l+PPky/4QjONbNagA==" spinCount="100000" sheet="1" objects="1" scenarios="1"/>
  <mergeCells count="6">
    <mergeCell ref="D4:G4"/>
    <mergeCell ref="I4:J4"/>
    <mergeCell ref="D5:G5"/>
    <mergeCell ref="I5:J5"/>
    <mergeCell ref="D6:G6"/>
    <mergeCell ref="I6:J6"/>
  </mergeCells>
  <pageMargins left="0.7" right="0.7" top="0.75" bottom="0.75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14-15 IDEA Supplimental</vt:lpstr>
    </vt:vector>
  </TitlesOfParts>
  <Company>Colorado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Schneiderman, David</dc:creator>
  <cp:lastModifiedBy>Gebhart, Michelle</cp:lastModifiedBy>
  <dcterms:created xsi:type="dcterms:W3CDTF">2015-08-20T19:50:01Z</dcterms:created>
  <dcterms:modified xsi:type="dcterms:W3CDTF">2015-08-20T19:57:13Z</dcterms:modified>
</cp:coreProperties>
</file>