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F32" lockStructure="1"/>
  <bookViews>
    <workbookView xWindow="0" yWindow="0" windowWidth="28800" windowHeight="12375"/>
  </bookViews>
  <sheets>
    <sheet name="POST TO WEB" sheetId="1" r:id="rId1"/>
  </sheets>
  <definedNames>
    <definedName name="_xlnm.Print_Area" localSheetId="0">'POST TO WEB'!$A$1:$K$79</definedName>
    <definedName name="_xlnm.Print_Titles" localSheetId="0">'POST TO WEB'!$1:$10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J80" i="1"/>
  <c r="H80" i="1"/>
  <c r="B80" i="1"/>
  <c r="D80" i="1"/>
  <c r="E80" i="1"/>
  <c r="G80" i="1"/>
  <c r="I80" i="1"/>
  <c r="K80" i="1"/>
  <c r="C78" i="1"/>
  <c r="D78" i="1"/>
  <c r="E78" i="1"/>
  <c r="H78" i="1"/>
  <c r="F78" i="1"/>
  <c r="B78" i="1" l="1"/>
  <c r="I68" i="1"/>
  <c r="I57" i="1"/>
  <c r="I43" i="1"/>
  <c r="I50" i="1"/>
  <c r="I23" i="1"/>
  <c r="I12" i="1" l="1"/>
  <c r="I75" i="1"/>
  <c r="I72" i="1"/>
  <c r="I13" i="1"/>
  <c r="I45" i="1"/>
  <c r="I30" i="1"/>
  <c r="I24" i="1"/>
  <c r="I15" i="1"/>
  <c r="I55" i="1"/>
  <c r="I18" i="1"/>
  <c r="I62" i="1"/>
  <c r="I36" i="1"/>
  <c r="I56" i="1"/>
  <c r="I53" i="1"/>
  <c r="I58" i="1"/>
  <c r="I38" i="1"/>
  <c r="I51" i="1"/>
  <c r="I48" i="1"/>
  <c r="I16" i="1"/>
  <c r="I65" i="1"/>
  <c r="I61" i="1"/>
  <c r="I66" i="1"/>
  <c r="I14" i="1"/>
  <c r="I46" i="1"/>
  <c r="I27" i="1"/>
  <c r="I59" i="1"/>
  <c r="I25" i="1"/>
  <c r="I40" i="1"/>
  <c r="I63" i="1"/>
  <c r="I49" i="1"/>
  <c r="I20" i="1"/>
  <c r="I60" i="1"/>
  <c r="I21" i="1"/>
  <c r="I26" i="1"/>
  <c r="I19" i="1"/>
  <c r="I33" i="1"/>
  <c r="I28" i="1"/>
  <c r="I52" i="1"/>
  <c r="I47" i="1"/>
  <c r="I64" i="1"/>
  <c r="I29" i="1"/>
  <c r="I34" i="1"/>
  <c r="I39" i="1"/>
  <c r="I78" i="1"/>
  <c r="I37" i="1"/>
  <c r="I69" i="1"/>
  <c r="I42" i="1"/>
  <c r="I22" i="1"/>
  <c r="I54" i="1"/>
  <c r="I35" i="1"/>
  <c r="I67" i="1"/>
  <c r="I17" i="1"/>
  <c r="I32" i="1"/>
  <c r="I31" i="1"/>
  <c r="I44" i="1"/>
  <c r="I41" i="1"/>
  <c r="G35" i="1"/>
  <c r="G32" i="1"/>
  <c r="J32" i="1" s="1"/>
  <c r="K32" i="1" s="1"/>
  <c r="G38" i="1"/>
  <c r="G33" i="1"/>
  <c r="G75" i="1"/>
  <c r="G16" i="1"/>
  <c r="J16" i="1" s="1"/>
  <c r="K16" i="1" s="1"/>
  <c r="G51" i="1"/>
  <c r="G42" i="1"/>
  <c r="G52" i="1"/>
  <c r="G62" i="1"/>
  <c r="G41" i="1"/>
  <c r="G24" i="1"/>
  <c r="G59" i="1"/>
  <c r="G50" i="1"/>
  <c r="J50" i="1" s="1"/>
  <c r="K50" i="1" s="1"/>
  <c r="G68" i="1"/>
  <c r="J68" i="1" s="1"/>
  <c r="K68" i="1" s="1"/>
  <c r="G36" i="1"/>
  <c r="J36" i="1" s="1"/>
  <c r="K36" i="1" s="1"/>
  <c r="G14" i="1"/>
  <c r="J14" i="1" l="1"/>
  <c r="K14" i="1" s="1"/>
  <c r="J59" i="1"/>
  <c r="K59" i="1" s="1"/>
  <c r="J52" i="1"/>
  <c r="K52" i="1" s="1"/>
  <c r="J75" i="1"/>
  <c r="K75" i="1" s="1"/>
  <c r="J41" i="1"/>
  <c r="K41" i="1" s="1"/>
  <c r="J38" i="1"/>
  <c r="K38" i="1" s="1"/>
  <c r="G58" i="1"/>
  <c r="J58" i="1" s="1"/>
  <c r="K58" i="1" s="1"/>
  <c r="J51" i="1"/>
  <c r="K51" i="1" s="1"/>
  <c r="J62" i="1"/>
  <c r="K62" i="1" s="1"/>
  <c r="J24" i="1"/>
  <c r="K24" i="1" s="1"/>
  <c r="J42" i="1"/>
  <c r="K42" i="1" s="1"/>
  <c r="J35" i="1"/>
  <c r="K35" i="1" s="1"/>
  <c r="J33" i="1"/>
  <c r="K33" i="1" s="1"/>
  <c r="G54" i="1"/>
  <c r="J54" i="1" s="1"/>
  <c r="K54" i="1" s="1"/>
  <c r="G15" i="1"/>
  <c r="J15" i="1" s="1"/>
  <c r="K15" i="1" s="1"/>
  <c r="G56" i="1"/>
  <c r="J56" i="1" s="1"/>
  <c r="K56" i="1" s="1"/>
  <c r="G57" i="1"/>
  <c r="J57" i="1" s="1"/>
  <c r="K57" i="1" s="1"/>
  <c r="G48" i="1"/>
  <c r="J48" i="1" s="1"/>
  <c r="K48" i="1" s="1"/>
  <c r="G49" i="1"/>
  <c r="J49" i="1" s="1"/>
  <c r="K49" i="1" s="1"/>
  <c r="G23" i="1"/>
  <c r="J23" i="1" s="1"/>
  <c r="K23" i="1" s="1"/>
  <c r="G66" i="1"/>
  <c r="J66" i="1" s="1"/>
  <c r="K66" i="1" s="1"/>
  <c r="G30" i="1"/>
  <c r="J30" i="1" s="1"/>
  <c r="K30" i="1" s="1"/>
  <c r="G47" i="1"/>
  <c r="J47" i="1" s="1"/>
  <c r="K47" i="1" s="1"/>
  <c r="G25" i="1"/>
  <c r="J25" i="1" s="1"/>
  <c r="K25" i="1" s="1"/>
  <c r="G22" i="1"/>
  <c r="J22" i="1" s="1"/>
  <c r="K22" i="1" s="1"/>
  <c r="G39" i="1"/>
  <c r="J39" i="1" s="1"/>
  <c r="K39" i="1" s="1"/>
  <c r="G43" i="1"/>
  <c r="J43" i="1" s="1"/>
  <c r="K43" i="1" s="1"/>
  <c r="G67" i="1"/>
  <c r="J67" i="1" s="1"/>
  <c r="K67" i="1" s="1"/>
  <c r="G40" i="1"/>
  <c r="J40" i="1" s="1"/>
  <c r="K40" i="1" s="1"/>
  <c r="G13" i="1"/>
  <c r="J13" i="1" s="1"/>
  <c r="K13" i="1" s="1"/>
  <c r="G53" i="1"/>
  <c r="J53" i="1" s="1"/>
  <c r="K53" i="1" s="1"/>
  <c r="G55" i="1"/>
  <c r="J55" i="1" s="1"/>
  <c r="K55" i="1" s="1"/>
  <c r="G64" i="1"/>
  <c r="J64" i="1" s="1"/>
  <c r="K64" i="1" s="1"/>
  <c r="G29" i="1"/>
  <c r="J29" i="1" s="1"/>
  <c r="K29" i="1" s="1"/>
  <c r="G18" i="1"/>
  <c r="J18" i="1" s="1"/>
  <c r="K18" i="1" s="1"/>
  <c r="G27" i="1"/>
  <c r="J27" i="1" s="1"/>
  <c r="K27" i="1" s="1"/>
  <c r="G72" i="1"/>
  <c r="G78" i="1" s="1"/>
  <c r="G21" i="1"/>
  <c r="J21" i="1" s="1"/>
  <c r="K21" i="1" s="1"/>
  <c r="G69" i="1"/>
  <c r="J69" i="1" s="1"/>
  <c r="K69" i="1" s="1"/>
  <c r="G19" i="1"/>
  <c r="J19" i="1" s="1"/>
  <c r="K19" i="1" s="1"/>
  <c r="G63" i="1"/>
  <c r="J63" i="1" s="1"/>
  <c r="K63" i="1" s="1"/>
  <c r="G17" i="1"/>
  <c r="J17" i="1" s="1"/>
  <c r="K17" i="1" s="1"/>
  <c r="G37" i="1"/>
  <c r="J37" i="1" s="1"/>
  <c r="K37" i="1" s="1"/>
  <c r="G26" i="1"/>
  <c r="J26" i="1" s="1"/>
  <c r="K26" i="1" s="1"/>
  <c r="G46" i="1"/>
  <c r="J46" i="1" s="1"/>
  <c r="K46" i="1" s="1"/>
  <c r="G44" i="1"/>
  <c r="J44" i="1" s="1"/>
  <c r="K44" i="1" s="1"/>
  <c r="G12" i="1"/>
  <c r="J12" i="1" s="1"/>
  <c r="K12" i="1" s="1"/>
  <c r="G31" i="1"/>
  <c r="J31" i="1" s="1"/>
  <c r="K31" i="1" s="1"/>
  <c r="G45" i="1"/>
  <c r="J45" i="1" s="1"/>
  <c r="K45" i="1" s="1"/>
  <c r="G34" i="1"/>
  <c r="J34" i="1" s="1"/>
  <c r="K34" i="1" s="1"/>
  <c r="G60" i="1"/>
  <c r="J60" i="1" s="1"/>
  <c r="K60" i="1" s="1"/>
  <c r="G28" i="1"/>
  <c r="J28" i="1" s="1"/>
  <c r="K28" i="1" s="1"/>
  <c r="G61" i="1"/>
  <c r="J61" i="1" s="1"/>
  <c r="K61" i="1" s="1"/>
  <c r="G65" i="1"/>
  <c r="J65" i="1" s="1"/>
  <c r="K65" i="1" s="1"/>
  <c r="G20" i="1"/>
  <c r="J20" i="1" s="1"/>
  <c r="K20" i="1" s="1"/>
  <c r="J72" i="1" l="1"/>
  <c r="K72" i="1" s="1"/>
  <c r="K78" i="1" s="1"/>
  <c r="J78" i="1"/>
</calcChain>
</file>

<file path=xl/comments1.xml><?xml version="1.0" encoding="utf-8"?>
<comments xmlns="http://schemas.openxmlformats.org/spreadsheetml/2006/main">
  <authors>
    <author>Schneiderman, David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</commentList>
</comments>
</file>

<file path=xl/sharedStrings.xml><?xml version="1.0" encoding="utf-8"?>
<sst xmlns="http://schemas.openxmlformats.org/spreadsheetml/2006/main" count="174" uniqueCount="117">
  <si>
    <t>IDEA Part B</t>
  </si>
  <si>
    <t>Allocation Period:  7/1/14 - 9/30/16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</si>
  <si>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</si>
  <si>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</si>
  <si>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</si>
  <si>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</si>
  <si>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</si>
  <si>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</si>
  <si>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</si>
  <si>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</si>
  <si>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</si>
  <si>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</si>
  <si>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</si>
  <si>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FY14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</si>
  <si>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</si>
  <si>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</si>
  <si>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</si>
  <si>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</si>
  <si>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</si>
  <si>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</si>
  <si>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</si>
  <si>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</si>
  <si>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2013(Oct Ct)</t>
  </si>
  <si>
    <t>2013 (Oct ct)</t>
  </si>
  <si>
    <t>Total Public and</t>
  </si>
  <si>
    <t>Allocation for</t>
  </si>
  <si>
    <t>Total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</si>
  <si>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</si>
  <si>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</si>
  <si>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</si>
  <si>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</si>
  <si>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</si>
  <si>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</si>
  <si>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</si>
  <si>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</si>
  <si>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</si>
  <si>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EC BOCES - EAGLE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</si>
  <si>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</si>
  <si>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</si>
  <si>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</si>
  <si>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</si>
  <si>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</si>
  <si>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</si>
  <si>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</si>
  <si>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</si>
  <si>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</si>
  <si>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</si>
  <si>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</si>
  <si>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</si>
  <si>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</si>
  <si>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Adams 1, Mapleton</t>
  </si>
  <si>
    <t>Adams 12, Northglenn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</si>
  <si>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</si>
  <si>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</si>
  <si>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</si>
  <si>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</si>
  <si>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</si>
  <si>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</si>
  <si>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</si>
  <si>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</si>
  <si>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Longmont</t>
  </si>
  <si>
    <t>Boulder RE2, Boulder</t>
  </si>
  <si>
    <t>Delta 50J, Delta</t>
  </si>
  <si>
    <t>Denver 1, Denver</t>
  </si>
  <si>
    <t>Douglas RE 1, Castle Rock</t>
  </si>
  <si>
    <t>EAGLE COUNTY RE 50J</t>
  </si>
  <si>
    <t>Elbert, Elizabeth C-1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</si>
  <si>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</si>
  <si>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</si>
  <si>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</si>
  <si>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</si>
  <si>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</si>
  <si>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</si>
  <si>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</si>
  <si>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</si>
  <si>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</si>
  <si>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Fremont RE-1, Canon City</t>
  </si>
  <si>
    <t>Gunnison RE1J, Gunnison</t>
  </si>
  <si>
    <t>Jefferson R-1, Lakewood</t>
  </si>
  <si>
    <t>Larimer R-1, Fort Collins</t>
  </si>
  <si>
    <t>Larimer R-2J, Loveland</t>
  </si>
  <si>
    <t>Larimer R-3, Estes Park</t>
  </si>
  <si>
    <t>Logan RE-1, Sterling</t>
  </si>
  <si>
    <t>Mesa 51, Grand Junction</t>
  </si>
  <si>
    <t>Moffat RE 1, Craig</t>
  </si>
  <si>
    <t>Montrose RE-1J, Montrose</t>
  </si>
  <si>
    <t>Morgan Re-3, Fort Morgan</t>
  </si>
  <si>
    <t>Pueblo 60, Pueblo (urban)</t>
  </si>
  <si>
    <t>Pueblo 70, Pueblo (rural)</t>
  </si>
  <si>
    <t>Weld RE-4, Windsor</t>
  </si>
  <si>
    <t xml:space="preserve">Weld RE-5J Johnstown-Milliken </t>
  </si>
  <si>
    <t>Weld 6, Greeley</t>
  </si>
  <si>
    <t>Centennial BOCES, La Salle</t>
  </si>
  <si>
    <t>East Central BOCES, Limon</t>
  </si>
  <si>
    <t>Mountain BOCES, Leadville</t>
  </si>
  <si>
    <t>Mount Evans BOCS, Idaho Springs</t>
  </si>
  <si>
    <t>Northeast Colorado BOCES, Haxtun</t>
  </si>
  <si>
    <t>Northwest Colorado BOCES, Steamboat Springs</t>
  </si>
  <si>
    <t>Pikes Peak BOCS, Colorado Springs</t>
  </si>
  <si>
    <t>Rio Blanco BOCS, Rangely</t>
  </si>
  <si>
    <t>San Juan BOCS, Durango</t>
  </si>
  <si>
    <t>San Luis Valley BOCS, Alamosa</t>
  </si>
  <si>
    <t>Santa Fe Trail BOCES, La Junta</t>
  </si>
  <si>
    <t>South Central BOCS, Pueblo</t>
  </si>
  <si>
    <t>Southeastern BOCES, Lamar</t>
  </si>
  <si>
    <t>Uncompahgre BOCS, Telluride</t>
  </si>
  <si>
    <t>Ute Pass BOCES, Woodland Park</t>
  </si>
  <si>
    <t>Charter School Institute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</si>
  <si>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</si>
  <si>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</si>
  <si>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</si>
  <si>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</si>
  <si>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>Department of Corrections</t>
  </si>
  <si>
    <t>Division of Youth Services</t>
  </si>
  <si>
    <t xml:space="preserve">     Total State Operated Programs</t>
  </si>
  <si>
    <t xml:space="preserve">     GRAND TOTAL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</si>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</sst>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2" fillId="0" borderId="0" xfId="1" applyFont="1" applyProtection="1"/>
    <xf numFmtId="0" fontId="3" fillId="0" borderId="0" xfId="1" applyFont="1" applyProtection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2" fillId="0" borderId="1" xfId="1" applyFont="1" applyBorder="1" applyProtection="1"/>
    <xf numFmtId="0" fontId="1" fillId="0" borderId="2" xfId="1" applyBorder="1" applyAlignment="1" applyProtection="1">
      <alignment horizontal="centerContinuous"/>
    </xf>
    <xf numFmtId="0" fontId="1" fillId="0" borderId="3" xfId="1" applyBorder="1" applyAlignment="1" applyProtection="1">
      <alignment horizontal="centerContinuous"/>
    </xf>
    <xf numFmtId="0" fontId="1" fillId="0" borderId="3" xfId="1" applyBorder="1" applyAlignment="1" applyProtection="1">
      <alignment horizontal="center"/>
    </xf>
    <xf numFmtId="0" fontId="2" fillId="0" borderId="5" xfId="1" applyFont="1" applyBorder="1" applyProtection="1"/>
    <xf numFmtId="0" fontId="1" fillId="0" borderId="6" xfId="1" applyBorder="1" applyAlignment="1" applyProtection="1">
      <alignment horizontal="center"/>
    </xf>
    <xf numFmtId="0" fontId="1" fillId="0" borderId="7" xfId="1" applyBorder="1" applyAlignment="1" applyProtection="1">
      <alignment horizontal="centerContinuous"/>
    </xf>
    <xf numFmtId="0" fontId="1" fillId="0" borderId="7" xfId="1" applyBorder="1" applyAlignment="1" applyProtection="1">
      <alignment horizontal="center"/>
    </xf>
    <xf numFmtId="0" fontId="1" fillId="0" borderId="5" xfId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"/>
    </xf>
    <xf numFmtId="0" fontId="1" fillId="0" borderId="7" xfId="1" applyFill="1" applyBorder="1" applyProtection="1"/>
    <xf numFmtId="0" fontId="2" fillId="0" borderId="12" xfId="1" applyFont="1" applyBorder="1" applyProtection="1"/>
    <xf numFmtId="0" fontId="4" fillId="0" borderId="13" xfId="1" applyFont="1" applyBorder="1" applyAlignment="1" applyProtection="1">
      <alignment horizontal="center" wrapText="1"/>
    </xf>
    <xf numFmtId="0" fontId="1" fillId="0" borderId="10" xfId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1" fillId="0" borderId="10" xfId="1" applyFill="1" applyBorder="1" applyProtection="1"/>
    <xf numFmtId="0" fontId="1" fillId="0" borderId="7" xfId="1" applyBorder="1" applyProtection="1"/>
    <xf numFmtId="0" fontId="1" fillId="0" borderId="5" xfId="1" applyBorder="1" applyProtection="1"/>
    <xf numFmtId="5" fontId="1" fillId="0" borderId="7" xfId="1" applyNumberFormat="1" applyBorder="1" applyProtection="1"/>
    <xf numFmtId="3" fontId="1" fillId="0" borderId="5" xfId="1" applyNumberFormat="1" applyBorder="1"/>
    <xf numFmtId="3" fontId="1" fillId="0" borderId="5" xfId="1" applyNumberFormat="1" applyFill="1" applyBorder="1"/>
    <xf numFmtId="37" fontId="1" fillId="0" borderId="7" xfId="1" applyNumberFormat="1" applyBorder="1" applyProtection="1"/>
    <xf numFmtId="164" fontId="1" fillId="0" borderId="7" xfId="2" applyNumberFormat="1" applyFont="1" applyBorder="1" applyProtection="1"/>
    <xf numFmtId="164" fontId="1" fillId="0" borderId="7" xfId="1" applyNumberFormat="1" applyBorder="1" applyProtection="1"/>
    <xf numFmtId="5" fontId="1" fillId="0" borderId="7" xfId="1" applyNumberFormat="1" applyFill="1" applyBorder="1" applyProtection="1"/>
    <xf numFmtId="37" fontId="1" fillId="0" borderId="7" xfId="1" applyNumberFormat="1" applyFill="1" applyBorder="1" applyProtection="1"/>
    <xf numFmtId="0" fontId="1" fillId="0" borderId="5" xfId="1" applyFill="1" applyBorder="1" applyProtection="1"/>
    <xf numFmtId="164" fontId="1" fillId="0" borderId="7" xfId="2" applyNumberFormat="1" applyFont="1" applyFill="1" applyBorder="1" applyProtection="1"/>
    <xf numFmtId="164" fontId="1" fillId="0" borderId="7" xfId="1" applyNumberFormat="1" applyFill="1" applyBorder="1" applyProtection="1"/>
    <xf numFmtId="0" fontId="0" fillId="0" borderId="0" xfId="0" applyFill="1"/>
    <xf numFmtId="0" fontId="1" fillId="0" borderId="12" xfId="1" applyBorder="1" applyProtection="1"/>
    <xf numFmtId="37" fontId="1" fillId="0" borderId="12" xfId="1" applyNumberFormat="1" applyBorder="1" applyProtection="1"/>
    <xf numFmtId="5" fontId="2" fillId="0" borderId="14" xfId="1" applyNumberFormat="1" applyFont="1" applyBorder="1" applyProtection="1"/>
    <xf numFmtId="37" fontId="2" fillId="0" borderId="15" xfId="1" applyNumberFormat="1" applyFont="1" applyBorder="1" applyProtection="1"/>
    <xf numFmtId="37" fontId="2" fillId="0" borderId="16" xfId="1" applyNumberFormat="1" applyFont="1" applyFill="1" applyBorder="1" applyProtection="1"/>
    <xf numFmtId="37" fontId="2" fillId="0" borderId="10" xfId="1" applyNumberFormat="1" applyFont="1" applyBorder="1" applyProtection="1"/>
    <xf numFmtId="164" fontId="2" fillId="0" borderId="17" xfId="1" applyNumberFormat="1" applyFont="1" applyBorder="1" applyProtection="1"/>
    <xf numFmtId="5" fontId="2" fillId="0" borderId="17" xfId="1" applyNumberFormat="1" applyFont="1" applyBorder="1" applyProtection="1"/>
    <xf numFmtId="3" fontId="1" fillId="0" borderId="7" xfId="1" applyNumberFormat="1" applyFill="1" applyBorder="1" applyProtection="1"/>
    <xf numFmtId="165" fontId="1" fillId="0" borderId="7" xfId="3" applyNumberFormat="1" applyFont="1" applyFill="1" applyBorder="1" applyProtection="1"/>
    <xf numFmtId="0" fontId="1" fillId="0" borderId="12" xfId="1" applyFill="1" applyBorder="1" applyProtection="1"/>
    <xf numFmtId="37" fontId="1" fillId="0" borderId="10" xfId="1" applyNumberFormat="1" applyFill="1" applyBorder="1" applyProtection="1"/>
    <xf numFmtId="37" fontId="2" fillId="0" borderId="10" xfId="1" applyNumberFormat="1" applyFont="1" applyFill="1" applyBorder="1" applyProtection="1"/>
    <xf numFmtId="165" fontId="2" fillId="0" borderId="17" xfId="1" applyNumberFormat="1" applyFont="1" applyBorder="1" applyProtection="1"/>
    <xf numFmtId="37" fontId="2" fillId="0" borderId="17" xfId="1" applyNumberFormat="1" applyFont="1" applyFill="1" applyBorder="1" applyProtection="1"/>
    <xf numFmtId="165" fontId="1" fillId="0" borderId="7" xfId="1" applyNumberFormat="1" applyBorder="1" applyProtection="1"/>
    <xf numFmtId="5" fontId="2" fillId="0" borderId="10" xfId="1" applyNumberFormat="1" applyFont="1" applyBorder="1" applyProtection="1"/>
    <xf numFmtId="164" fontId="2" fillId="0" borderId="10" xfId="1" applyNumberFormat="1" applyFont="1" applyBorder="1" applyProtection="1"/>
    <xf numFmtId="165" fontId="1" fillId="0" borderId="0" xfId="3" applyNumberFormat="1" applyFont="1" applyFill="1"/>
    <xf numFmtId="3" fontId="1" fillId="0" borderId="0" xfId="1" applyNumberFormat="1" applyFill="1"/>
    <xf numFmtId="2" fontId="1" fillId="0" borderId="0" xfId="1" applyNumberFormat="1" applyFill="1"/>
    <xf numFmtId="165" fontId="1" fillId="0" borderId="0" xfId="1" applyNumberFormat="1" applyFill="1"/>
    <xf numFmtId="0" fontId="1" fillId="0" borderId="2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tabSelected="1" zoomScale="85" zoomScaleNormal="85" workbookViewId="0">
      <pane xSplit="1" ySplit="10" topLeftCell="B56" activePane="bottomRight" state="frozen"/>
      <selection activeCell="F18" sqref="F18"/>
      <selection pane="topRight" activeCell="F18" sqref="F18"/>
      <selection pane="bottomLeft" activeCell="F18" sqref="F18"/>
      <selection pane="bottomRight" activeCell="B83" sqref="B83"/>
    </sheetView>
  </sheetViews>
  <sheetFormatPr defaultRowHeight="15" x14ac:dyDescent="0.25"/>
  <cols>
    <col min="1" max="1" width="44.5703125" style="36" customWidth="1"/>
    <col min="2" max="2" width="26.42578125" style="36" customWidth="1"/>
    <col min="3" max="3" width="17" style="36" bestFit="1" customWidth="1"/>
    <col min="4" max="4" width="16.140625" style="36" customWidth="1"/>
    <col min="5" max="5" width="18.5703125" style="36" bestFit="1" customWidth="1"/>
    <col min="6" max="6" width="17.28515625" style="36" bestFit="1" customWidth="1"/>
    <col min="7" max="7" width="21.42578125" style="36" customWidth="1"/>
    <col min="8" max="8" width="15" style="36" customWidth="1"/>
    <col min="9" max="9" width="20.140625" style="36" customWidth="1"/>
    <col min="10" max="10" width="32.5703125" style="36" bestFit="1" customWidth="1"/>
    <col min="11" max="11" width="20.42578125" style="36" customWidth="1"/>
    <col min="12" max="16384" width="9.140625" style="36"/>
  </cols>
  <sheetData>
    <row r="1" spans="1:11" customFormat="1" ht="18" x14ac:dyDescent="0.25">
      <c r="A1" s="2" t="s">
        <v>0</v>
      </c>
      <c r="B1" s="3"/>
      <c r="C1" s="1"/>
      <c r="D1" s="4"/>
      <c r="E1" s="4"/>
      <c r="F1" s="1"/>
      <c r="G1" s="1"/>
      <c r="H1" s="4"/>
      <c r="I1" s="1"/>
      <c r="J1" s="1"/>
      <c r="K1" s="1"/>
    </row>
    <row r="2" spans="1:11" customFormat="1" ht="18" x14ac:dyDescent="0.25">
      <c r="A2" s="2" t="s">
        <v>1</v>
      </c>
      <c r="B2" s="3"/>
      <c r="C2" s="1"/>
      <c r="D2" s="4"/>
      <c r="E2" s="4"/>
      <c r="F2" s="1"/>
      <c r="G2" s="1"/>
      <c r="H2" s="4"/>
      <c r="I2" s="1"/>
      <c r="J2" s="1"/>
      <c r="K2" s="1"/>
    </row>
    <row r="3" spans="1:11" customFormat="1" ht="15.75" x14ac:dyDescent="0.25">
      <c r="A3" s="2"/>
      <c r="B3" s="5"/>
      <c r="C3" s="5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5" t="s">
        <v>9</v>
      </c>
      <c r="K3" s="5" t="s">
        <v>10</v>
      </c>
    </row>
    <row r="4" spans="1:11" customFormat="1" ht="15.75" x14ac:dyDescent="0.25">
      <c r="A4" s="7"/>
      <c r="B4" s="8"/>
      <c r="C4" s="59" t="s">
        <v>11</v>
      </c>
      <c r="D4" s="59"/>
      <c r="E4" s="59"/>
      <c r="F4" s="60"/>
      <c r="G4" s="9"/>
      <c r="H4" s="61" t="s">
        <v>12</v>
      </c>
      <c r="I4" s="60"/>
      <c r="J4" s="9"/>
      <c r="K4" s="10"/>
    </row>
    <row r="5" spans="1:11" customFormat="1" ht="15.75" x14ac:dyDescent="0.25">
      <c r="A5" s="11"/>
      <c r="B5" s="12" t="s">
        <v>13</v>
      </c>
      <c r="C5" s="62" t="s">
        <v>14</v>
      </c>
      <c r="D5" s="62"/>
      <c r="E5" s="62"/>
      <c r="F5" s="63"/>
      <c r="G5" s="13"/>
      <c r="H5" s="64" t="s">
        <v>15</v>
      </c>
      <c r="I5" s="63"/>
      <c r="J5" s="13"/>
      <c r="K5" s="14" t="s">
        <v>16</v>
      </c>
    </row>
    <row r="6" spans="1:11" customFormat="1" ht="15.75" x14ac:dyDescent="0.25">
      <c r="A6" s="11"/>
      <c r="B6" s="12" t="s">
        <v>17</v>
      </c>
      <c r="C6" s="65" t="s">
        <v>18</v>
      </c>
      <c r="D6" s="65"/>
      <c r="E6" s="65"/>
      <c r="F6" s="66"/>
      <c r="G6" s="15"/>
      <c r="H6" s="67" t="s">
        <v>19</v>
      </c>
      <c r="I6" s="66"/>
      <c r="J6" s="13"/>
      <c r="K6" s="14" t="s">
        <v>20</v>
      </c>
    </row>
    <row r="7" spans="1:11" customFormat="1" ht="15.75" x14ac:dyDescent="0.25">
      <c r="A7" s="11"/>
      <c r="B7" s="12" t="s">
        <v>21</v>
      </c>
      <c r="C7" s="14" t="s">
        <v>22</v>
      </c>
      <c r="D7" s="16" t="s">
        <v>22</v>
      </c>
      <c r="E7" s="16" t="s">
        <v>23</v>
      </c>
      <c r="F7" s="14" t="s">
        <v>24</v>
      </c>
      <c r="G7" s="14" t="s">
        <v>25</v>
      </c>
      <c r="H7" s="17"/>
      <c r="I7" s="14" t="s">
        <v>25</v>
      </c>
      <c r="J7" s="14" t="s">
        <v>26</v>
      </c>
      <c r="K7" s="14" t="s">
        <v>0</v>
      </c>
    </row>
    <row r="8" spans="1:11" customFormat="1" ht="15.75" x14ac:dyDescent="0.25">
      <c r="A8" s="11"/>
      <c r="B8" s="12" t="s">
        <v>27</v>
      </c>
      <c r="C8" s="14" t="s">
        <v>28</v>
      </c>
      <c r="D8" s="16" t="s">
        <v>29</v>
      </c>
      <c r="E8" s="16" t="s">
        <v>30</v>
      </c>
      <c r="F8" s="14" t="s">
        <v>31</v>
      </c>
      <c r="G8" s="14" t="s">
        <v>32</v>
      </c>
      <c r="H8" s="16" t="s">
        <v>33</v>
      </c>
      <c r="I8" s="14" t="s">
        <v>34</v>
      </c>
      <c r="J8" s="14" t="s">
        <v>20</v>
      </c>
      <c r="K8" s="14" t="s">
        <v>35</v>
      </c>
    </row>
    <row r="9" spans="1:11" customFormat="1" ht="15.75" x14ac:dyDescent="0.25">
      <c r="A9" s="11"/>
      <c r="B9" s="12" t="s">
        <v>36</v>
      </c>
      <c r="C9" s="14" t="s">
        <v>37</v>
      </c>
      <c r="D9" s="16" t="s">
        <v>37</v>
      </c>
      <c r="E9" s="16" t="s">
        <v>38</v>
      </c>
      <c r="F9" s="14" t="s">
        <v>39</v>
      </c>
      <c r="G9" s="14" t="s">
        <v>39</v>
      </c>
      <c r="H9" s="16" t="s">
        <v>40</v>
      </c>
      <c r="I9" s="14" t="s">
        <v>41</v>
      </c>
      <c r="J9" s="14" t="s">
        <v>42</v>
      </c>
      <c r="K9" s="14" t="s">
        <v>43</v>
      </c>
    </row>
    <row r="10" spans="1:11" customFormat="1" ht="31.5" customHeight="1" x14ac:dyDescent="0.25">
      <c r="A10" s="18"/>
      <c r="B10" s="19"/>
      <c r="C10" s="20" t="s">
        <v>39</v>
      </c>
      <c r="D10" s="21" t="s">
        <v>39</v>
      </c>
      <c r="E10" s="21" t="s">
        <v>44</v>
      </c>
      <c r="F10" s="20" t="s">
        <v>45</v>
      </c>
      <c r="G10" s="20" t="s">
        <v>46</v>
      </c>
      <c r="H10" s="22"/>
      <c r="I10" s="20"/>
      <c r="J10" s="20" t="s">
        <v>47</v>
      </c>
      <c r="K10" s="20" t="s">
        <v>48</v>
      </c>
    </row>
    <row r="11" spans="1:11" customFormat="1" ht="15.75" x14ac:dyDescent="0.25">
      <c r="A11" s="11" t="s">
        <v>49</v>
      </c>
      <c r="B11" s="23"/>
      <c r="C11" s="23"/>
      <c r="D11" s="17"/>
      <c r="E11" s="17"/>
      <c r="F11" s="23"/>
      <c r="G11" s="23"/>
      <c r="H11" s="17"/>
      <c r="I11" s="23"/>
      <c r="J11" s="23"/>
      <c r="K11" s="23"/>
    </row>
    <row r="12" spans="1:11" customFormat="1" ht="15.75" x14ac:dyDescent="0.25">
      <c r="A12" s="24" t="s">
        <v>50</v>
      </c>
      <c r="B12" s="25">
        <v>297743</v>
      </c>
      <c r="C12" s="26">
        <v>7983</v>
      </c>
      <c r="D12" s="27">
        <v>0</v>
      </c>
      <c r="E12" s="27">
        <v>0</v>
      </c>
      <c r="F12" s="28">
        <v>7983</v>
      </c>
      <c r="G12" s="29">
        <f t="shared" ref="G12:G43" si="0">ROUND((G$79/F$78)*F12,0)</f>
        <v>759195</v>
      </c>
      <c r="H12" s="27">
        <v>4526.1000000000004</v>
      </c>
      <c r="I12" s="30">
        <f>ROUND((I$79/H$78)*H12,0)</f>
        <v>218362</v>
      </c>
      <c r="J12" s="30">
        <f>ROUND(G12+I12,0)</f>
        <v>977557</v>
      </c>
      <c r="K12" s="28">
        <f>ROUND(B12+J12,0)</f>
        <v>1275300</v>
      </c>
    </row>
    <row r="13" spans="1:11" customFormat="1" ht="15.75" x14ac:dyDescent="0.25">
      <c r="A13" s="24" t="s">
        <v>51</v>
      </c>
      <c r="B13" s="25">
        <v>1558143</v>
      </c>
      <c r="C13" s="26">
        <v>41333</v>
      </c>
      <c r="D13" s="27">
        <v>728</v>
      </c>
      <c r="E13" s="27">
        <v>53</v>
      </c>
      <c r="F13" s="28">
        <v>42114</v>
      </c>
      <c r="G13" s="29">
        <f t="shared" si="0"/>
        <v>4005104</v>
      </c>
      <c r="H13" s="27">
        <v>13740.9</v>
      </c>
      <c r="I13" s="30">
        <f t="shared" ref="I13:I43" si="1">ROUND((I$79/H$78)*H13,0)</f>
        <v>662932</v>
      </c>
      <c r="J13" s="30">
        <f t="shared" ref="J13:J69" si="2">ROUND(G13+I13,0)</f>
        <v>4668036</v>
      </c>
      <c r="K13" s="28">
        <f t="shared" ref="K13:K69" si="3">ROUND(B13+J13,0)</f>
        <v>6226179</v>
      </c>
    </row>
    <row r="14" spans="1:11" customFormat="1" ht="15.75" x14ac:dyDescent="0.25">
      <c r="A14" s="24" t="s">
        <v>52</v>
      </c>
      <c r="B14" s="25">
        <v>405070</v>
      </c>
      <c r="C14" s="26" t="s">
        <v>116</v>
      </c>
      <c r="D14" s="27" t="s">
        <v>116</v>
      </c>
      <c r="E14" s="27" t="s">
        <v>116</v>
      </c>
      <c r="F14" s="28">
        <v>7041</v>
      </c>
      <c r="G14" s="29">
        <f t="shared" si="0"/>
        <v>669609</v>
      </c>
      <c r="H14" s="27">
        <v>5346.3</v>
      </c>
      <c r="I14" s="30">
        <f t="shared" si="1"/>
        <v>257933</v>
      </c>
      <c r="J14" s="30">
        <f t="shared" si="2"/>
        <v>927542</v>
      </c>
      <c r="K14" s="28">
        <f t="shared" si="3"/>
        <v>1332612</v>
      </c>
    </row>
    <row r="15" spans="1:11" customFormat="1" ht="15.75" x14ac:dyDescent="0.25">
      <c r="A15" s="24" t="s">
        <v>53</v>
      </c>
      <c r="B15" s="25">
        <v>240357</v>
      </c>
      <c r="C15" s="26">
        <v>16193</v>
      </c>
      <c r="D15" s="27">
        <v>123</v>
      </c>
      <c r="E15" s="27">
        <v>0</v>
      </c>
      <c r="F15" s="28">
        <v>16316</v>
      </c>
      <c r="G15" s="29">
        <f t="shared" si="0"/>
        <v>1551676</v>
      </c>
      <c r="H15" s="27">
        <v>5244.9</v>
      </c>
      <c r="I15" s="30">
        <f t="shared" si="1"/>
        <v>253041</v>
      </c>
      <c r="J15" s="30">
        <f t="shared" si="2"/>
        <v>1804717</v>
      </c>
      <c r="K15" s="28">
        <f t="shared" si="3"/>
        <v>2045074</v>
      </c>
    </row>
    <row r="16" spans="1:11" customFormat="1" ht="15.75" x14ac:dyDescent="0.25">
      <c r="A16" s="24" t="s">
        <v>54</v>
      </c>
      <c r="B16" s="25">
        <v>645722</v>
      </c>
      <c r="C16" s="26">
        <v>9597</v>
      </c>
      <c r="D16" s="27">
        <v>37</v>
      </c>
      <c r="E16" s="27">
        <v>0</v>
      </c>
      <c r="F16" s="28">
        <v>9634</v>
      </c>
      <c r="G16" s="29">
        <f t="shared" si="0"/>
        <v>916208</v>
      </c>
      <c r="H16" s="27">
        <v>6865.3</v>
      </c>
      <c r="I16" s="30">
        <f t="shared" si="1"/>
        <v>331218</v>
      </c>
      <c r="J16" s="30">
        <f t="shared" si="2"/>
        <v>1247426</v>
      </c>
      <c r="K16" s="28">
        <f t="shared" si="3"/>
        <v>1893148</v>
      </c>
    </row>
    <row r="17" spans="1:11" customFormat="1" ht="15.75" x14ac:dyDescent="0.25">
      <c r="A17" s="24" t="s">
        <v>55</v>
      </c>
      <c r="B17" s="25">
        <v>322059</v>
      </c>
      <c r="C17" s="26">
        <v>2627</v>
      </c>
      <c r="D17" s="27">
        <v>338</v>
      </c>
      <c r="E17" s="27">
        <v>0</v>
      </c>
      <c r="F17" s="28">
        <v>2965</v>
      </c>
      <c r="G17" s="29">
        <f t="shared" si="0"/>
        <v>281976</v>
      </c>
      <c r="H17" s="27">
        <v>1430.7</v>
      </c>
      <c r="I17" s="30">
        <f t="shared" si="1"/>
        <v>69024</v>
      </c>
      <c r="J17" s="30">
        <f t="shared" si="2"/>
        <v>351000</v>
      </c>
      <c r="K17" s="28">
        <f t="shared" si="3"/>
        <v>673059</v>
      </c>
    </row>
    <row r="18" spans="1:11" customFormat="1" ht="15.75" x14ac:dyDescent="0.25">
      <c r="A18" s="24" t="s">
        <v>56</v>
      </c>
      <c r="B18" s="25">
        <v>141063</v>
      </c>
      <c r="C18" s="26">
        <v>1421</v>
      </c>
      <c r="D18" s="27">
        <v>0</v>
      </c>
      <c r="E18" s="27">
        <v>0</v>
      </c>
      <c r="F18" s="28">
        <v>1421</v>
      </c>
      <c r="G18" s="29">
        <f t="shared" si="0"/>
        <v>135139</v>
      </c>
      <c r="H18" s="27">
        <v>1188.3</v>
      </c>
      <c r="I18" s="30">
        <f t="shared" si="1"/>
        <v>57330</v>
      </c>
      <c r="J18" s="30">
        <f t="shared" si="2"/>
        <v>192469</v>
      </c>
      <c r="K18" s="28">
        <f t="shared" si="3"/>
        <v>333532</v>
      </c>
    </row>
    <row r="19" spans="1:11" customFormat="1" ht="15.75" x14ac:dyDescent="0.25">
      <c r="A19" s="24" t="s">
        <v>57</v>
      </c>
      <c r="B19" s="25">
        <v>2378775</v>
      </c>
      <c r="C19" s="26">
        <v>52560</v>
      </c>
      <c r="D19" s="27">
        <v>400</v>
      </c>
      <c r="E19" s="27">
        <v>113</v>
      </c>
      <c r="F19" s="28">
        <v>53073</v>
      </c>
      <c r="G19" s="29">
        <f t="shared" si="0"/>
        <v>5047321</v>
      </c>
      <c r="H19" s="27">
        <v>11354</v>
      </c>
      <c r="I19" s="30">
        <f t="shared" si="1"/>
        <v>547776</v>
      </c>
      <c r="J19" s="30">
        <f t="shared" si="2"/>
        <v>5595097</v>
      </c>
      <c r="K19" s="28">
        <f t="shared" si="3"/>
        <v>7973872</v>
      </c>
    </row>
    <row r="20" spans="1:11" customFormat="1" ht="15.75" x14ac:dyDescent="0.25">
      <c r="A20" s="24" t="s">
        <v>58</v>
      </c>
      <c r="B20" s="25">
        <v>822107</v>
      </c>
      <c r="C20" s="26" t="s">
        <v>116</v>
      </c>
      <c r="D20" s="27" t="s">
        <v>116</v>
      </c>
      <c r="E20" s="27" t="s">
        <v>116</v>
      </c>
      <c r="F20" s="28">
        <v>15641</v>
      </c>
      <c r="G20" s="29">
        <f t="shared" si="0"/>
        <v>1487482</v>
      </c>
      <c r="H20" s="27">
        <v>2759.2</v>
      </c>
      <c r="I20" s="30">
        <f t="shared" si="1"/>
        <v>133118</v>
      </c>
      <c r="J20" s="30">
        <f t="shared" si="2"/>
        <v>1620600</v>
      </c>
      <c r="K20" s="28">
        <f t="shared" si="3"/>
        <v>2442707</v>
      </c>
    </row>
    <row r="21" spans="1:11" customFormat="1" ht="15.75" x14ac:dyDescent="0.25">
      <c r="A21" s="24" t="s">
        <v>59</v>
      </c>
      <c r="B21" s="25">
        <v>1826813</v>
      </c>
      <c r="C21" s="26">
        <v>39135</v>
      </c>
      <c r="D21" s="27">
        <v>801</v>
      </c>
      <c r="E21" s="27">
        <v>158</v>
      </c>
      <c r="F21" s="28">
        <v>40094</v>
      </c>
      <c r="G21" s="29">
        <f t="shared" si="0"/>
        <v>3812999</v>
      </c>
      <c r="H21" s="27">
        <v>24061.3</v>
      </c>
      <c r="I21" s="30">
        <f t="shared" si="1"/>
        <v>1160842</v>
      </c>
      <c r="J21" s="30">
        <f t="shared" si="2"/>
        <v>4973841</v>
      </c>
      <c r="K21" s="28">
        <f t="shared" si="3"/>
        <v>6800654</v>
      </c>
    </row>
    <row r="22" spans="1:11" customFormat="1" ht="15.75" x14ac:dyDescent="0.25">
      <c r="A22" s="24" t="s">
        <v>60</v>
      </c>
      <c r="B22" s="25">
        <v>779739</v>
      </c>
      <c r="C22" s="26" t="s">
        <v>116</v>
      </c>
      <c r="D22" s="27" t="s">
        <v>116</v>
      </c>
      <c r="E22" s="27" t="s">
        <v>116</v>
      </c>
      <c r="F22" s="28">
        <v>29826</v>
      </c>
      <c r="G22" s="29">
        <f t="shared" si="0"/>
        <v>2836497</v>
      </c>
      <c r="H22" s="27">
        <v>9358.4</v>
      </c>
      <c r="I22" s="30">
        <f t="shared" si="1"/>
        <v>451498</v>
      </c>
      <c r="J22" s="30">
        <f t="shared" si="2"/>
        <v>3287995</v>
      </c>
      <c r="K22" s="28">
        <f t="shared" si="3"/>
        <v>4067734</v>
      </c>
    </row>
    <row r="23" spans="1:11" customFormat="1" ht="15.75" x14ac:dyDescent="0.25">
      <c r="A23" s="24" t="s">
        <v>61</v>
      </c>
      <c r="B23" s="25">
        <v>1714206</v>
      </c>
      <c r="C23" s="26" t="s">
        <v>116</v>
      </c>
      <c r="D23" s="27" t="s">
        <v>116</v>
      </c>
      <c r="E23" s="27" t="s">
        <v>116</v>
      </c>
      <c r="F23" s="28">
        <v>31655</v>
      </c>
      <c r="G23" s="29">
        <f t="shared" si="0"/>
        <v>3010437</v>
      </c>
      <c r="H23" s="27">
        <v>5146.1000000000004</v>
      </c>
      <c r="I23" s="30">
        <f t="shared" si="1"/>
        <v>248275</v>
      </c>
      <c r="J23" s="30">
        <f t="shared" si="2"/>
        <v>3258712</v>
      </c>
      <c r="K23" s="28">
        <f t="shared" si="3"/>
        <v>4972918</v>
      </c>
    </row>
    <row r="24" spans="1:11" customFormat="1" ht="15.75" x14ac:dyDescent="0.25">
      <c r="A24" s="24" t="s">
        <v>62</v>
      </c>
      <c r="B24" s="25">
        <v>304452</v>
      </c>
      <c r="C24" s="26" t="s">
        <v>116</v>
      </c>
      <c r="D24" s="27" t="s">
        <v>116</v>
      </c>
      <c r="E24" s="27" t="s">
        <v>116</v>
      </c>
      <c r="F24" s="28">
        <v>4826</v>
      </c>
      <c r="G24" s="29">
        <f t="shared" si="0"/>
        <v>458960</v>
      </c>
      <c r="H24" s="27">
        <v>1933.9</v>
      </c>
      <c r="I24" s="30">
        <f t="shared" si="1"/>
        <v>93301</v>
      </c>
      <c r="J24" s="30">
        <f t="shared" si="2"/>
        <v>552261</v>
      </c>
      <c r="K24" s="28">
        <f t="shared" si="3"/>
        <v>856713</v>
      </c>
    </row>
    <row r="25" spans="1:11" customFormat="1" ht="15.75" x14ac:dyDescent="0.25">
      <c r="A25" s="24" t="s">
        <v>63</v>
      </c>
      <c r="B25" s="25">
        <v>4214787</v>
      </c>
      <c r="C25" s="26">
        <v>81418</v>
      </c>
      <c r="D25" s="27">
        <v>5020</v>
      </c>
      <c r="E25" s="27">
        <v>539</v>
      </c>
      <c r="F25" s="28">
        <v>86977</v>
      </c>
      <c r="G25" s="29">
        <f t="shared" si="0"/>
        <v>8271641</v>
      </c>
      <c r="H25" s="27">
        <v>52253.2</v>
      </c>
      <c r="I25" s="30">
        <f t="shared" si="1"/>
        <v>2520965</v>
      </c>
      <c r="J25" s="30">
        <f t="shared" si="2"/>
        <v>10792606</v>
      </c>
      <c r="K25" s="28">
        <f t="shared" si="3"/>
        <v>15007393</v>
      </c>
    </row>
    <row r="26" spans="1:11" customFormat="1" ht="15.75" x14ac:dyDescent="0.25">
      <c r="A26" s="24" t="s">
        <v>64</v>
      </c>
      <c r="B26" s="31">
        <v>1388446</v>
      </c>
      <c r="C26" s="26">
        <v>64421</v>
      </c>
      <c r="D26" s="27">
        <v>682</v>
      </c>
      <c r="E26" s="27">
        <v>0</v>
      </c>
      <c r="F26" s="28">
        <v>65103</v>
      </c>
      <c r="G26" s="29">
        <f t="shared" si="0"/>
        <v>6191391</v>
      </c>
      <c r="H26" s="27">
        <v>6440.6</v>
      </c>
      <c r="I26" s="30">
        <f t="shared" si="1"/>
        <v>310728</v>
      </c>
      <c r="J26" s="30">
        <f t="shared" si="2"/>
        <v>6502119</v>
      </c>
      <c r="K26" s="28">
        <f t="shared" si="3"/>
        <v>7890565</v>
      </c>
    </row>
    <row r="27" spans="1:11" customFormat="1" ht="15.75" x14ac:dyDescent="0.25">
      <c r="A27" s="24" t="s">
        <v>65</v>
      </c>
      <c r="B27" s="32">
        <v>259806.67723231541</v>
      </c>
      <c r="C27" s="27">
        <v>6278</v>
      </c>
      <c r="D27" s="27">
        <v>1185</v>
      </c>
      <c r="E27" s="27">
        <v>0</v>
      </c>
      <c r="F27" s="28">
        <v>7463</v>
      </c>
      <c r="G27" s="29">
        <f t="shared" si="0"/>
        <v>709742</v>
      </c>
      <c r="H27" s="27">
        <v>2119.6999999999998</v>
      </c>
      <c r="I27" s="30">
        <f t="shared" si="1"/>
        <v>102265</v>
      </c>
      <c r="J27" s="30">
        <f t="shared" si="2"/>
        <v>812007</v>
      </c>
      <c r="K27" s="28">
        <f>ROUND(B27+J27,0)</f>
        <v>1071814</v>
      </c>
    </row>
    <row r="28" spans="1:11" ht="15.75" x14ac:dyDescent="0.25">
      <c r="A28" s="33" t="s">
        <v>66</v>
      </c>
      <c r="B28" s="31">
        <v>151307</v>
      </c>
      <c r="C28" s="27">
        <v>2504</v>
      </c>
      <c r="D28" s="27">
        <v>0</v>
      </c>
      <c r="E28" s="27">
        <v>0</v>
      </c>
      <c r="F28" s="32">
        <v>2504</v>
      </c>
      <c r="G28" s="34">
        <f t="shared" si="0"/>
        <v>238134</v>
      </c>
      <c r="H28" s="27">
        <v>376.5</v>
      </c>
      <c r="I28" s="35">
        <f t="shared" si="1"/>
        <v>18164</v>
      </c>
      <c r="J28" s="35">
        <f t="shared" si="2"/>
        <v>256298</v>
      </c>
      <c r="K28" s="32">
        <f t="shared" ref="K28" si="4">ROUND(B28+J28,0)</f>
        <v>407605</v>
      </c>
    </row>
    <row r="29" spans="1:11" customFormat="1" ht="15.75" x14ac:dyDescent="0.25">
      <c r="A29" s="24" t="s">
        <v>67</v>
      </c>
      <c r="B29" s="25">
        <v>647804</v>
      </c>
      <c r="C29" s="26" t="s">
        <v>116</v>
      </c>
      <c r="D29" s="27" t="s">
        <v>116</v>
      </c>
      <c r="E29" s="27" t="s">
        <v>116</v>
      </c>
      <c r="F29" s="28">
        <v>11271</v>
      </c>
      <c r="G29" s="29">
        <f t="shared" si="0"/>
        <v>1071889</v>
      </c>
      <c r="H29" s="27">
        <v>6924.6</v>
      </c>
      <c r="I29" s="30">
        <f t="shared" si="1"/>
        <v>334079</v>
      </c>
      <c r="J29" s="30">
        <f t="shared" si="2"/>
        <v>1405968</v>
      </c>
      <c r="K29" s="28">
        <f t="shared" si="3"/>
        <v>2053772</v>
      </c>
    </row>
    <row r="30" spans="1:11" customFormat="1" ht="15.75" x14ac:dyDescent="0.25">
      <c r="A30" s="24" t="s">
        <v>68</v>
      </c>
      <c r="B30" s="25">
        <v>563255</v>
      </c>
      <c r="C30" s="26">
        <v>8904</v>
      </c>
      <c r="D30" s="27">
        <v>0</v>
      </c>
      <c r="E30" s="27">
        <v>0</v>
      </c>
      <c r="F30" s="28">
        <v>8904</v>
      </c>
      <c r="G30" s="29">
        <f t="shared" si="0"/>
        <v>846784</v>
      </c>
      <c r="H30" s="27">
        <v>2700.4</v>
      </c>
      <c r="I30" s="30">
        <f t="shared" si="1"/>
        <v>130281</v>
      </c>
      <c r="J30" s="30">
        <f t="shared" si="2"/>
        <v>977065</v>
      </c>
      <c r="K30" s="28">
        <f t="shared" si="3"/>
        <v>1540320</v>
      </c>
    </row>
    <row r="31" spans="1:11" customFormat="1" ht="15.75" x14ac:dyDescent="0.25">
      <c r="A31" s="24" t="s">
        <v>69</v>
      </c>
      <c r="B31" s="25">
        <v>298259</v>
      </c>
      <c r="C31" s="26">
        <v>7717</v>
      </c>
      <c r="D31" s="27">
        <v>0</v>
      </c>
      <c r="E31" s="27">
        <v>0</v>
      </c>
      <c r="F31" s="28">
        <v>7717</v>
      </c>
      <c r="G31" s="29">
        <f t="shared" si="0"/>
        <v>733898</v>
      </c>
      <c r="H31" s="27">
        <v>2524</v>
      </c>
      <c r="I31" s="30">
        <f t="shared" si="1"/>
        <v>121771</v>
      </c>
      <c r="J31" s="30">
        <f t="shared" si="2"/>
        <v>855669</v>
      </c>
      <c r="K31" s="28">
        <f t="shared" si="3"/>
        <v>1153928</v>
      </c>
    </row>
    <row r="32" spans="1:11" customFormat="1" ht="15.75" x14ac:dyDescent="0.25">
      <c r="A32" s="24" t="s">
        <v>70</v>
      </c>
      <c r="B32" s="25">
        <v>1587503</v>
      </c>
      <c r="C32" s="26">
        <v>27714</v>
      </c>
      <c r="D32" s="27">
        <v>6228</v>
      </c>
      <c r="E32" s="27">
        <v>62</v>
      </c>
      <c r="F32" s="28">
        <v>34004</v>
      </c>
      <c r="G32" s="29">
        <f t="shared" si="0"/>
        <v>3233831</v>
      </c>
      <c r="H32" s="27">
        <v>13900.9</v>
      </c>
      <c r="I32" s="30">
        <f t="shared" si="1"/>
        <v>670651</v>
      </c>
      <c r="J32" s="30">
        <f t="shared" si="2"/>
        <v>3904482</v>
      </c>
      <c r="K32" s="28">
        <f t="shared" si="3"/>
        <v>5491985</v>
      </c>
    </row>
    <row r="33" spans="1:11" customFormat="1" ht="15.75" x14ac:dyDescent="0.25">
      <c r="A33" s="24" t="s">
        <v>71</v>
      </c>
      <c r="B33" s="25">
        <v>101940</v>
      </c>
      <c r="C33" s="26">
        <v>4978</v>
      </c>
      <c r="D33" s="27">
        <v>280</v>
      </c>
      <c r="E33" s="27">
        <v>0</v>
      </c>
      <c r="F33" s="28">
        <v>5258</v>
      </c>
      <c r="G33" s="29">
        <f t="shared" si="0"/>
        <v>500044</v>
      </c>
      <c r="H33" s="27">
        <v>648.5</v>
      </c>
      <c r="I33" s="30">
        <f t="shared" si="1"/>
        <v>31287</v>
      </c>
      <c r="J33" s="30">
        <f t="shared" si="2"/>
        <v>531331</v>
      </c>
      <c r="K33" s="28">
        <f t="shared" si="3"/>
        <v>633271</v>
      </c>
    </row>
    <row r="34" spans="1:11" customFormat="1" ht="15.75" x14ac:dyDescent="0.25">
      <c r="A34" s="24" t="s">
        <v>72</v>
      </c>
      <c r="B34" s="25">
        <v>584702</v>
      </c>
      <c r="C34" s="26">
        <v>24130</v>
      </c>
      <c r="D34" s="27">
        <v>470</v>
      </c>
      <c r="E34" s="27">
        <v>0</v>
      </c>
      <c r="F34" s="28">
        <v>24600</v>
      </c>
      <c r="G34" s="29">
        <f t="shared" si="0"/>
        <v>2339496</v>
      </c>
      <c r="H34" s="27">
        <v>2471.1999999999998</v>
      </c>
      <c r="I34" s="30">
        <f t="shared" si="1"/>
        <v>119223</v>
      </c>
      <c r="J34" s="30">
        <f t="shared" si="2"/>
        <v>2458719</v>
      </c>
      <c r="K34" s="28">
        <f t="shared" si="3"/>
        <v>3043421</v>
      </c>
    </row>
    <row r="35" spans="1:11" customFormat="1" ht="15.75" x14ac:dyDescent="0.25">
      <c r="A35" s="24" t="s">
        <v>73</v>
      </c>
      <c r="B35" s="25">
        <v>225628</v>
      </c>
      <c r="C35" s="26" t="s">
        <v>116</v>
      </c>
      <c r="D35" s="27" t="s">
        <v>116</v>
      </c>
      <c r="E35" s="27" t="s">
        <v>116</v>
      </c>
      <c r="F35" s="28">
        <v>6043</v>
      </c>
      <c r="G35" s="29">
        <f t="shared" si="0"/>
        <v>574698</v>
      </c>
      <c r="H35" s="27">
        <v>467.8</v>
      </c>
      <c r="I35" s="30">
        <f t="shared" si="1"/>
        <v>22569</v>
      </c>
      <c r="J35" s="30">
        <f t="shared" si="2"/>
        <v>597267</v>
      </c>
      <c r="K35" s="28">
        <f t="shared" si="3"/>
        <v>822895</v>
      </c>
    </row>
    <row r="36" spans="1:11" ht="15.75" x14ac:dyDescent="0.25">
      <c r="A36" s="33" t="s">
        <v>74</v>
      </c>
      <c r="B36" s="31">
        <v>293690</v>
      </c>
      <c r="C36" s="26">
        <v>18938</v>
      </c>
      <c r="D36" s="27">
        <v>0</v>
      </c>
      <c r="E36" s="27">
        <v>0</v>
      </c>
      <c r="F36" s="32">
        <v>18938</v>
      </c>
      <c r="G36" s="34">
        <f t="shared" si="0"/>
        <v>1801032</v>
      </c>
      <c r="H36" s="27">
        <v>4391.5</v>
      </c>
      <c r="I36" s="30">
        <f t="shared" si="1"/>
        <v>211869</v>
      </c>
      <c r="J36" s="35">
        <f t="shared" si="2"/>
        <v>2012901</v>
      </c>
      <c r="K36" s="28">
        <f t="shared" si="3"/>
        <v>2306591</v>
      </c>
    </row>
    <row r="37" spans="1:11" customFormat="1" ht="15.75" x14ac:dyDescent="0.25">
      <c r="A37" s="24" t="s">
        <v>75</v>
      </c>
      <c r="B37" s="25">
        <v>253626</v>
      </c>
      <c r="C37" s="26">
        <v>4429</v>
      </c>
      <c r="D37" s="27">
        <v>0</v>
      </c>
      <c r="E37" s="27">
        <v>0</v>
      </c>
      <c r="F37" s="28">
        <v>4429</v>
      </c>
      <c r="G37" s="29">
        <f t="shared" si="0"/>
        <v>421204</v>
      </c>
      <c r="H37" s="27">
        <v>2190.8000000000002</v>
      </c>
      <c r="I37" s="30">
        <f t="shared" si="1"/>
        <v>105696</v>
      </c>
      <c r="J37" s="30">
        <f t="shared" si="2"/>
        <v>526900</v>
      </c>
      <c r="K37" s="28">
        <f t="shared" si="3"/>
        <v>780526</v>
      </c>
    </row>
    <row r="38" spans="1:11" customFormat="1" ht="15.75" x14ac:dyDescent="0.25">
      <c r="A38" s="24" t="s">
        <v>76</v>
      </c>
      <c r="B38" s="25">
        <v>264507</v>
      </c>
      <c r="C38" s="26">
        <v>3650</v>
      </c>
      <c r="D38" s="27">
        <v>1220</v>
      </c>
      <c r="E38" s="27">
        <v>50</v>
      </c>
      <c r="F38" s="28">
        <v>4920</v>
      </c>
      <c r="G38" s="29">
        <f t="shared" si="0"/>
        <v>467899</v>
      </c>
      <c r="H38" s="27">
        <v>1659.2</v>
      </c>
      <c r="I38" s="30">
        <f t="shared" si="1"/>
        <v>80048</v>
      </c>
      <c r="J38" s="30">
        <f t="shared" si="2"/>
        <v>547947</v>
      </c>
      <c r="K38" s="28">
        <f t="shared" si="3"/>
        <v>812454</v>
      </c>
    </row>
    <row r="39" spans="1:11" customFormat="1" ht="15.75" x14ac:dyDescent="0.25">
      <c r="A39" s="24" t="s">
        <v>77</v>
      </c>
      <c r="B39" s="25">
        <v>76769</v>
      </c>
      <c r="C39" s="26">
        <v>1929</v>
      </c>
      <c r="D39" s="27">
        <v>284</v>
      </c>
      <c r="E39" s="27">
        <v>0</v>
      </c>
      <c r="F39" s="28">
        <v>2213</v>
      </c>
      <c r="G39" s="29">
        <f t="shared" si="0"/>
        <v>210460</v>
      </c>
      <c r="H39" s="27">
        <v>430</v>
      </c>
      <c r="I39" s="30">
        <f t="shared" si="1"/>
        <v>20745</v>
      </c>
      <c r="J39" s="30">
        <f t="shared" si="2"/>
        <v>231205</v>
      </c>
      <c r="K39" s="28">
        <f t="shared" si="3"/>
        <v>307974</v>
      </c>
    </row>
    <row r="40" spans="1:11" customFormat="1" ht="15.75" x14ac:dyDescent="0.25">
      <c r="A40" s="24" t="s">
        <v>78</v>
      </c>
      <c r="B40" s="25">
        <v>4238688</v>
      </c>
      <c r="C40" s="26">
        <v>82942</v>
      </c>
      <c r="D40" s="27">
        <v>1201</v>
      </c>
      <c r="E40" s="27">
        <v>146</v>
      </c>
      <c r="F40" s="28">
        <v>84289</v>
      </c>
      <c r="G40" s="29">
        <f t="shared" si="0"/>
        <v>8016008</v>
      </c>
      <c r="H40" s="27">
        <v>22400.5</v>
      </c>
      <c r="I40" s="30">
        <f t="shared" si="1"/>
        <v>1080716</v>
      </c>
      <c r="J40" s="30">
        <f t="shared" si="2"/>
        <v>9096724</v>
      </c>
      <c r="K40" s="28">
        <f t="shared" si="3"/>
        <v>13335412</v>
      </c>
    </row>
    <row r="41" spans="1:11" customFormat="1" ht="15.75" x14ac:dyDescent="0.25">
      <c r="A41" s="24" t="s">
        <v>79</v>
      </c>
      <c r="B41" s="25">
        <v>1187530</v>
      </c>
      <c r="C41" s="26">
        <v>27644</v>
      </c>
      <c r="D41" s="27">
        <v>2256</v>
      </c>
      <c r="E41" s="27">
        <v>27</v>
      </c>
      <c r="F41" s="28">
        <v>29927</v>
      </c>
      <c r="G41" s="29">
        <f t="shared" si="0"/>
        <v>2846102</v>
      </c>
      <c r="H41" s="27">
        <v>6736.7</v>
      </c>
      <c r="I41" s="30">
        <f t="shared" si="1"/>
        <v>325013</v>
      </c>
      <c r="J41" s="30">
        <f t="shared" si="2"/>
        <v>3171115</v>
      </c>
      <c r="K41" s="28">
        <f t="shared" si="3"/>
        <v>4358645</v>
      </c>
    </row>
    <row r="42" spans="1:11" customFormat="1" ht="15.75" x14ac:dyDescent="0.25">
      <c r="A42" s="24" t="s">
        <v>80</v>
      </c>
      <c r="B42" s="25">
        <v>867222</v>
      </c>
      <c r="C42" s="26">
        <v>15619</v>
      </c>
      <c r="D42" s="27">
        <v>898</v>
      </c>
      <c r="E42" s="27">
        <v>39</v>
      </c>
      <c r="F42" s="28">
        <v>16556</v>
      </c>
      <c r="G42" s="29">
        <f t="shared" si="0"/>
        <v>1574500</v>
      </c>
      <c r="H42" s="27">
        <v>4746.1000000000004</v>
      </c>
      <c r="I42" s="30">
        <f t="shared" si="1"/>
        <v>228976</v>
      </c>
      <c r="J42" s="30">
        <f t="shared" si="2"/>
        <v>1803476</v>
      </c>
      <c r="K42" s="28">
        <f t="shared" si="3"/>
        <v>2670698</v>
      </c>
    </row>
    <row r="43" spans="1:11" customFormat="1" ht="15.75" x14ac:dyDescent="0.25">
      <c r="A43" s="24" t="s">
        <v>81</v>
      </c>
      <c r="B43" s="25">
        <v>99575</v>
      </c>
      <c r="C43" s="26">
        <v>1062</v>
      </c>
      <c r="D43" s="27">
        <v>0</v>
      </c>
      <c r="E43" s="27">
        <v>0</v>
      </c>
      <c r="F43" s="28">
        <v>1062</v>
      </c>
      <c r="G43" s="29">
        <f t="shared" si="0"/>
        <v>100998</v>
      </c>
      <c r="H43" s="27">
        <v>376.5</v>
      </c>
      <c r="I43" s="30">
        <f t="shared" si="1"/>
        <v>18164</v>
      </c>
      <c r="J43" s="30">
        <f t="shared" si="2"/>
        <v>119162</v>
      </c>
      <c r="K43" s="28">
        <f t="shared" si="3"/>
        <v>218737</v>
      </c>
    </row>
    <row r="44" spans="1:11" customFormat="1" ht="15.75" x14ac:dyDescent="0.25">
      <c r="A44" s="24" t="s">
        <v>82</v>
      </c>
      <c r="B44" s="25">
        <v>241155</v>
      </c>
      <c r="C44" s="26">
        <v>2135</v>
      </c>
      <c r="D44" s="27">
        <v>0</v>
      </c>
      <c r="E44" s="27">
        <v>0</v>
      </c>
      <c r="F44" s="28">
        <v>2135</v>
      </c>
      <c r="G44" s="29">
        <f t="shared" ref="G44:G66" si="5">ROUND((G$79/F$78)*F44,0)</f>
        <v>203042</v>
      </c>
      <c r="H44" s="27">
        <v>925.2</v>
      </c>
      <c r="I44" s="30">
        <f t="shared" ref="I44:I65" si="6">ROUND((I$79/H$78)*H44,0)</f>
        <v>44636</v>
      </c>
      <c r="J44" s="30">
        <f t="shared" si="2"/>
        <v>247678</v>
      </c>
      <c r="K44" s="28">
        <f t="shared" si="3"/>
        <v>488833</v>
      </c>
    </row>
    <row r="45" spans="1:11" customFormat="1" ht="15.75" x14ac:dyDescent="0.25">
      <c r="A45" s="24" t="s">
        <v>83</v>
      </c>
      <c r="B45" s="25">
        <v>1301329</v>
      </c>
      <c r="C45" s="26">
        <v>21733</v>
      </c>
      <c r="D45" s="27">
        <v>482</v>
      </c>
      <c r="E45" s="27">
        <v>28</v>
      </c>
      <c r="F45" s="28">
        <v>22243</v>
      </c>
      <c r="G45" s="29">
        <f t="shared" si="5"/>
        <v>2115342</v>
      </c>
      <c r="H45" s="27">
        <v>8028.7</v>
      </c>
      <c r="I45" s="30">
        <f t="shared" si="6"/>
        <v>387346</v>
      </c>
      <c r="J45" s="30">
        <f t="shared" si="2"/>
        <v>2502688</v>
      </c>
      <c r="K45" s="28">
        <f t="shared" si="3"/>
        <v>3804017</v>
      </c>
    </row>
    <row r="46" spans="1:11" customFormat="1" ht="15.75" x14ac:dyDescent="0.25">
      <c r="A46" s="24" t="s">
        <v>84</v>
      </c>
      <c r="B46" s="25">
        <v>202262</v>
      </c>
      <c r="C46" s="26">
        <v>2067</v>
      </c>
      <c r="D46" s="27">
        <v>0</v>
      </c>
      <c r="E46" s="27">
        <v>0</v>
      </c>
      <c r="F46" s="28">
        <v>2067</v>
      </c>
      <c r="G46" s="29">
        <f t="shared" si="5"/>
        <v>196575</v>
      </c>
      <c r="H46" s="27">
        <v>775.3</v>
      </c>
      <c r="I46" s="30">
        <f t="shared" si="6"/>
        <v>37404</v>
      </c>
      <c r="J46" s="30">
        <f t="shared" si="2"/>
        <v>233979</v>
      </c>
      <c r="K46" s="28">
        <f t="shared" si="3"/>
        <v>436241</v>
      </c>
    </row>
    <row r="47" spans="1:11" customFormat="1" ht="15.75" x14ac:dyDescent="0.25">
      <c r="A47" s="24" t="s">
        <v>85</v>
      </c>
      <c r="B47" s="25">
        <v>327801</v>
      </c>
      <c r="C47" s="26" t="s">
        <v>116</v>
      </c>
      <c r="D47" s="27" t="s">
        <v>116</v>
      </c>
      <c r="E47" s="27" t="s">
        <v>116</v>
      </c>
      <c r="F47" s="28">
        <v>5918</v>
      </c>
      <c r="G47" s="29">
        <f t="shared" si="5"/>
        <v>562811</v>
      </c>
      <c r="H47" s="27">
        <v>2881.6</v>
      </c>
      <c r="I47" s="30">
        <f t="shared" si="6"/>
        <v>139023</v>
      </c>
      <c r="J47" s="30">
        <f t="shared" si="2"/>
        <v>701834</v>
      </c>
      <c r="K47" s="28">
        <f t="shared" si="3"/>
        <v>1029635</v>
      </c>
    </row>
    <row r="48" spans="1:11" customFormat="1" ht="15.75" x14ac:dyDescent="0.25">
      <c r="A48" s="24" t="s">
        <v>86</v>
      </c>
      <c r="B48" s="25">
        <v>204866</v>
      </c>
      <c r="C48" s="26">
        <v>2969</v>
      </c>
      <c r="D48" s="27">
        <v>80</v>
      </c>
      <c r="E48" s="27">
        <v>0</v>
      </c>
      <c r="F48" s="28">
        <v>3049</v>
      </c>
      <c r="G48" s="29">
        <f t="shared" si="5"/>
        <v>289964</v>
      </c>
      <c r="H48" s="27">
        <v>1774.8</v>
      </c>
      <c r="I48" s="30">
        <f t="shared" si="6"/>
        <v>85626</v>
      </c>
      <c r="J48" s="30">
        <f t="shared" si="2"/>
        <v>375590</v>
      </c>
      <c r="K48" s="28">
        <f t="shared" si="3"/>
        <v>580456</v>
      </c>
    </row>
    <row r="49" spans="1:11" customFormat="1" ht="15.75" x14ac:dyDescent="0.25">
      <c r="A49" s="24" t="s">
        <v>87</v>
      </c>
      <c r="B49" s="25">
        <v>937757</v>
      </c>
      <c r="C49" s="26">
        <v>16985</v>
      </c>
      <c r="D49" s="27">
        <v>746</v>
      </c>
      <c r="E49" s="27">
        <v>0</v>
      </c>
      <c r="F49" s="28">
        <v>17731</v>
      </c>
      <c r="G49" s="29">
        <f t="shared" si="5"/>
        <v>1686244</v>
      </c>
      <c r="H49" s="27">
        <v>10555.6</v>
      </c>
      <c r="I49" s="30">
        <f t="shared" si="6"/>
        <v>509257</v>
      </c>
      <c r="J49" s="30">
        <f t="shared" si="2"/>
        <v>2195501</v>
      </c>
      <c r="K49" s="28">
        <f t="shared" si="3"/>
        <v>3133258</v>
      </c>
    </row>
    <row r="50" spans="1:11" customFormat="1" ht="15.75" x14ac:dyDescent="0.25">
      <c r="A50" s="24" t="s">
        <v>88</v>
      </c>
      <c r="B50" s="25">
        <v>300871</v>
      </c>
      <c r="C50" s="26">
        <v>8971</v>
      </c>
      <c r="D50" s="27">
        <v>35</v>
      </c>
      <c r="E50" s="27">
        <v>49</v>
      </c>
      <c r="F50" s="28">
        <v>9055</v>
      </c>
      <c r="G50" s="29">
        <f t="shared" si="5"/>
        <v>861144</v>
      </c>
      <c r="H50" s="27">
        <v>3067</v>
      </c>
      <c r="I50" s="30">
        <f t="shared" si="6"/>
        <v>147968</v>
      </c>
      <c r="J50" s="30">
        <f t="shared" si="2"/>
        <v>1009112</v>
      </c>
      <c r="K50" s="28">
        <f t="shared" si="3"/>
        <v>1309983</v>
      </c>
    </row>
    <row r="51" spans="1:11" customFormat="1" ht="15.75" x14ac:dyDescent="0.25">
      <c r="A51" s="24" t="s">
        <v>89</v>
      </c>
      <c r="B51" s="25">
        <v>106876</v>
      </c>
      <c r="C51" s="26">
        <v>4690</v>
      </c>
      <c r="D51" s="27">
        <v>0</v>
      </c>
      <c r="E51" s="27">
        <v>0</v>
      </c>
      <c r="F51" s="28">
        <v>4690</v>
      </c>
      <c r="G51" s="29">
        <f t="shared" si="5"/>
        <v>446026</v>
      </c>
      <c r="H51" s="27">
        <v>626</v>
      </c>
      <c r="I51" s="30">
        <f t="shared" si="6"/>
        <v>30201</v>
      </c>
      <c r="J51" s="30">
        <f t="shared" si="2"/>
        <v>476227</v>
      </c>
      <c r="K51" s="28">
        <f t="shared" si="3"/>
        <v>583103</v>
      </c>
    </row>
    <row r="52" spans="1:11" ht="15.75" x14ac:dyDescent="0.25">
      <c r="A52" s="33" t="s">
        <v>90</v>
      </c>
      <c r="B52" s="25">
        <v>150610</v>
      </c>
      <c r="C52" s="26">
        <v>3429</v>
      </c>
      <c r="D52" s="27">
        <v>0</v>
      </c>
      <c r="E52" s="27">
        <v>0</v>
      </c>
      <c r="F52" s="32">
        <v>3429</v>
      </c>
      <c r="G52" s="29">
        <f t="shared" si="5"/>
        <v>326103</v>
      </c>
      <c r="H52" s="27">
        <v>803</v>
      </c>
      <c r="I52" s="30">
        <f t="shared" si="6"/>
        <v>38741</v>
      </c>
      <c r="J52" s="30">
        <f t="shared" si="2"/>
        <v>364844</v>
      </c>
      <c r="K52" s="28">
        <f t="shared" si="3"/>
        <v>515454</v>
      </c>
    </row>
    <row r="53" spans="1:11" customFormat="1" ht="15.75" x14ac:dyDescent="0.25">
      <c r="A53" s="24" t="s">
        <v>91</v>
      </c>
      <c r="B53" s="25">
        <v>824228</v>
      </c>
      <c r="C53" s="26" t="s">
        <v>116</v>
      </c>
      <c r="D53" s="27" t="s">
        <v>116</v>
      </c>
      <c r="E53" s="27" t="s">
        <v>116</v>
      </c>
      <c r="F53" s="28">
        <v>21387</v>
      </c>
      <c r="G53" s="29">
        <f t="shared" si="5"/>
        <v>2033935</v>
      </c>
      <c r="H53" s="27">
        <v>11842.5</v>
      </c>
      <c r="I53" s="30">
        <f t="shared" si="6"/>
        <v>571344</v>
      </c>
      <c r="J53" s="30">
        <f t="shared" si="2"/>
        <v>2605279</v>
      </c>
      <c r="K53" s="28">
        <f t="shared" si="3"/>
        <v>3429507</v>
      </c>
    </row>
    <row r="54" spans="1:11" customFormat="1" ht="15.75" x14ac:dyDescent="0.25">
      <c r="A54" s="24" t="s">
        <v>92</v>
      </c>
      <c r="B54" s="25">
        <v>397637</v>
      </c>
      <c r="C54" s="26">
        <v>8293</v>
      </c>
      <c r="D54" s="27">
        <v>365</v>
      </c>
      <c r="E54" s="27">
        <v>0</v>
      </c>
      <c r="F54" s="28">
        <v>8658</v>
      </c>
      <c r="G54" s="29">
        <f t="shared" si="5"/>
        <v>823389</v>
      </c>
      <c r="H54" s="27">
        <v>3062.3999999999996</v>
      </c>
      <c r="I54" s="30">
        <f t="shared" si="6"/>
        <v>147746</v>
      </c>
      <c r="J54" s="30">
        <f t="shared" si="2"/>
        <v>971135</v>
      </c>
      <c r="K54" s="28">
        <f t="shared" si="3"/>
        <v>1368772</v>
      </c>
    </row>
    <row r="55" spans="1:11" ht="15.75" x14ac:dyDescent="0.25">
      <c r="A55" s="33" t="s">
        <v>93</v>
      </c>
      <c r="B55" s="31">
        <v>356153</v>
      </c>
      <c r="C55" s="27">
        <v>5740</v>
      </c>
      <c r="D55" s="27">
        <v>76</v>
      </c>
      <c r="E55" s="27">
        <v>0</v>
      </c>
      <c r="F55" s="32">
        <v>5816</v>
      </c>
      <c r="G55" s="34">
        <f t="shared" si="5"/>
        <v>553110</v>
      </c>
      <c r="H55" s="27">
        <v>1882.8</v>
      </c>
      <c r="I55" s="35">
        <f t="shared" si="6"/>
        <v>90836</v>
      </c>
      <c r="J55" s="35">
        <f t="shared" si="2"/>
        <v>643946</v>
      </c>
      <c r="K55" s="32">
        <f t="shared" si="3"/>
        <v>1000099</v>
      </c>
    </row>
    <row r="56" spans="1:11" customFormat="1" ht="15.75" x14ac:dyDescent="0.25">
      <c r="A56" s="24" t="s">
        <v>94</v>
      </c>
      <c r="B56" s="31">
        <v>749382.32276768459</v>
      </c>
      <c r="C56" s="26" t="s">
        <v>116</v>
      </c>
      <c r="D56" s="27" t="s">
        <v>116</v>
      </c>
      <c r="E56" s="27" t="s">
        <v>116</v>
      </c>
      <c r="F56" s="28">
        <v>20259</v>
      </c>
      <c r="G56" s="29">
        <f t="shared" si="5"/>
        <v>1926661</v>
      </c>
      <c r="H56" s="27">
        <v>6790.4000000000005</v>
      </c>
      <c r="I56" s="30">
        <f t="shared" si="6"/>
        <v>327604</v>
      </c>
      <c r="J56" s="30">
        <f t="shared" si="2"/>
        <v>2254265</v>
      </c>
      <c r="K56" s="28">
        <f t="shared" si="3"/>
        <v>3003647</v>
      </c>
    </row>
    <row r="57" spans="1:11" customFormat="1" ht="15.75" x14ac:dyDescent="0.25">
      <c r="A57" s="24" t="s">
        <v>95</v>
      </c>
      <c r="B57" s="25">
        <v>205893</v>
      </c>
      <c r="C57" s="26" t="s">
        <v>116</v>
      </c>
      <c r="D57" s="27" t="s">
        <v>116</v>
      </c>
      <c r="E57" s="27" t="s">
        <v>116</v>
      </c>
      <c r="F57" s="28">
        <v>2210</v>
      </c>
      <c r="G57" s="29">
        <f t="shared" si="5"/>
        <v>210174</v>
      </c>
      <c r="H57" s="27">
        <v>561.09999999999991</v>
      </c>
      <c r="I57" s="30">
        <f t="shared" si="6"/>
        <v>27070</v>
      </c>
      <c r="J57" s="30">
        <f t="shared" si="2"/>
        <v>237244</v>
      </c>
      <c r="K57" s="28">
        <f t="shared" si="3"/>
        <v>443137</v>
      </c>
    </row>
    <row r="58" spans="1:11" customFormat="1" ht="15.75" x14ac:dyDescent="0.25">
      <c r="A58" s="24" t="s">
        <v>96</v>
      </c>
      <c r="B58" s="25">
        <v>351943</v>
      </c>
      <c r="C58" s="26">
        <v>4665</v>
      </c>
      <c r="D58" s="27">
        <v>55</v>
      </c>
      <c r="E58" s="27">
        <v>0</v>
      </c>
      <c r="F58" s="28">
        <v>4720</v>
      </c>
      <c r="G58" s="29">
        <f t="shared" si="5"/>
        <v>448879</v>
      </c>
      <c r="H58" s="27">
        <v>1854.9</v>
      </c>
      <c r="I58" s="30">
        <f t="shared" si="6"/>
        <v>89490</v>
      </c>
      <c r="J58" s="30">
        <f t="shared" si="2"/>
        <v>538369</v>
      </c>
      <c r="K58" s="28">
        <f t="shared" si="3"/>
        <v>890312</v>
      </c>
    </row>
    <row r="59" spans="1:11" customFormat="1" ht="15.75" x14ac:dyDescent="0.25">
      <c r="A59" s="24" t="s">
        <v>97</v>
      </c>
      <c r="B59" s="25">
        <v>336602</v>
      </c>
      <c r="C59" s="26">
        <v>4990</v>
      </c>
      <c r="D59" s="27">
        <v>172</v>
      </c>
      <c r="E59" s="27">
        <v>0</v>
      </c>
      <c r="F59" s="28">
        <v>5162</v>
      </c>
      <c r="G59" s="29">
        <f t="shared" si="5"/>
        <v>490914</v>
      </c>
      <c r="H59" s="27">
        <v>1074.7</v>
      </c>
      <c r="I59" s="30">
        <f t="shared" si="6"/>
        <v>51849</v>
      </c>
      <c r="J59" s="30">
        <f t="shared" si="2"/>
        <v>542763</v>
      </c>
      <c r="K59" s="28">
        <f t="shared" si="3"/>
        <v>879365</v>
      </c>
    </row>
    <row r="60" spans="1:11" customFormat="1" ht="15.75" x14ac:dyDescent="0.25">
      <c r="A60" s="24" t="s">
        <v>98</v>
      </c>
      <c r="B60" s="25">
        <v>327607</v>
      </c>
      <c r="C60" s="26">
        <v>4520</v>
      </c>
      <c r="D60" s="27">
        <v>0</v>
      </c>
      <c r="E60" s="27">
        <v>0</v>
      </c>
      <c r="F60" s="28">
        <v>4520</v>
      </c>
      <c r="G60" s="29">
        <f t="shared" si="5"/>
        <v>429859</v>
      </c>
      <c r="H60" s="27">
        <v>1949.7999999999997</v>
      </c>
      <c r="I60" s="30">
        <f t="shared" si="6"/>
        <v>94068</v>
      </c>
      <c r="J60" s="30">
        <f t="shared" si="2"/>
        <v>523927</v>
      </c>
      <c r="K60" s="28">
        <f t="shared" si="3"/>
        <v>851534</v>
      </c>
    </row>
    <row r="61" spans="1:11" customFormat="1" ht="15.75" x14ac:dyDescent="0.25">
      <c r="A61" s="24" t="s">
        <v>99</v>
      </c>
      <c r="B61" s="25">
        <v>92315</v>
      </c>
      <c r="C61" s="26">
        <v>1152</v>
      </c>
      <c r="D61" s="27">
        <v>0</v>
      </c>
      <c r="E61" s="27">
        <v>0</v>
      </c>
      <c r="F61" s="28">
        <v>1152</v>
      </c>
      <c r="G61" s="29">
        <f t="shared" si="5"/>
        <v>109557</v>
      </c>
      <c r="H61" s="27">
        <v>305.89999999999998</v>
      </c>
      <c r="I61" s="30">
        <f t="shared" si="6"/>
        <v>14758</v>
      </c>
      <c r="J61" s="30">
        <f t="shared" si="2"/>
        <v>124315</v>
      </c>
      <c r="K61" s="28">
        <f t="shared" si="3"/>
        <v>216630</v>
      </c>
    </row>
    <row r="62" spans="1:11" customFormat="1" ht="15.75" x14ac:dyDescent="0.25">
      <c r="A62" s="24" t="s">
        <v>100</v>
      </c>
      <c r="B62" s="25">
        <v>718869</v>
      </c>
      <c r="C62" s="26">
        <v>12107</v>
      </c>
      <c r="D62" s="27">
        <v>358</v>
      </c>
      <c r="E62" s="27">
        <v>0</v>
      </c>
      <c r="F62" s="28">
        <v>12465</v>
      </c>
      <c r="G62" s="29">
        <f t="shared" si="5"/>
        <v>1185440</v>
      </c>
      <c r="H62" s="27">
        <v>4320.5000000000009</v>
      </c>
      <c r="I62" s="30">
        <f t="shared" si="6"/>
        <v>208443</v>
      </c>
      <c r="J62" s="30">
        <f t="shared" si="2"/>
        <v>1393883</v>
      </c>
      <c r="K62" s="28">
        <f t="shared" si="3"/>
        <v>2112752</v>
      </c>
    </row>
    <row r="63" spans="1:11" customFormat="1" ht="15.75" x14ac:dyDescent="0.25">
      <c r="A63" s="24" t="s">
        <v>101</v>
      </c>
      <c r="B63" s="25">
        <v>450197</v>
      </c>
      <c r="C63" s="26" t="s">
        <v>116</v>
      </c>
      <c r="D63" s="27" t="s">
        <v>116</v>
      </c>
      <c r="E63" s="27" t="s">
        <v>116</v>
      </c>
      <c r="F63" s="28">
        <v>7676</v>
      </c>
      <c r="G63" s="29">
        <f t="shared" si="5"/>
        <v>729999</v>
      </c>
      <c r="H63" s="27">
        <v>4260.6000000000004</v>
      </c>
      <c r="I63" s="30">
        <f t="shared" si="6"/>
        <v>205553</v>
      </c>
      <c r="J63" s="30">
        <f t="shared" si="2"/>
        <v>935552</v>
      </c>
      <c r="K63" s="28">
        <f t="shared" si="3"/>
        <v>1385749</v>
      </c>
    </row>
    <row r="64" spans="1:11" ht="15.75" x14ac:dyDescent="0.25">
      <c r="A64" s="33" t="s">
        <v>102</v>
      </c>
      <c r="B64" s="31">
        <v>292502</v>
      </c>
      <c r="C64" s="27">
        <v>3085</v>
      </c>
      <c r="D64" s="27">
        <v>102</v>
      </c>
      <c r="E64" s="27">
        <v>0</v>
      </c>
      <c r="F64" s="32">
        <v>3187</v>
      </c>
      <c r="G64" s="34">
        <f t="shared" si="5"/>
        <v>303088</v>
      </c>
      <c r="H64" s="27">
        <v>1935.9</v>
      </c>
      <c r="I64" s="30">
        <f t="shared" si="6"/>
        <v>93398</v>
      </c>
      <c r="J64" s="35">
        <f t="shared" si="2"/>
        <v>396486</v>
      </c>
      <c r="K64" s="28">
        <f t="shared" si="3"/>
        <v>688988</v>
      </c>
    </row>
    <row r="65" spans="1:11" ht="15.75" x14ac:dyDescent="0.25">
      <c r="A65" s="33" t="s">
        <v>103</v>
      </c>
      <c r="B65" s="31">
        <v>327868</v>
      </c>
      <c r="C65" s="27">
        <v>4371</v>
      </c>
      <c r="D65" s="27">
        <v>21</v>
      </c>
      <c r="E65" s="27">
        <v>0</v>
      </c>
      <c r="F65" s="32">
        <v>4392</v>
      </c>
      <c r="G65" s="34">
        <f t="shared" si="5"/>
        <v>417686</v>
      </c>
      <c r="H65" s="27">
        <v>2024</v>
      </c>
      <c r="I65" s="30">
        <f t="shared" si="6"/>
        <v>97648</v>
      </c>
      <c r="J65" s="35">
        <f t="shared" si="2"/>
        <v>515334</v>
      </c>
      <c r="K65" s="28">
        <f t="shared" si="3"/>
        <v>843202</v>
      </c>
    </row>
    <row r="66" spans="1:11" ht="15.75" x14ac:dyDescent="0.25">
      <c r="A66" s="33" t="s">
        <v>104</v>
      </c>
      <c r="B66" s="31">
        <v>286285</v>
      </c>
      <c r="C66" s="27">
        <v>3331</v>
      </c>
      <c r="D66" s="27">
        <v>0</v>
      </c>
      <c r="E66" s="27">
        <v>0</v>
      </c>
      <c r="F66" s="32">
        <v>3331</v>
      </c>
      <c r="G66" s="34">
        <f t="shared" si="5"/>
        <v>316783</v>
      </c>
      <c r="H66" s="27">
        <v>1760.6</v>
      </c>
      <c r="I66" s="30">
        <f>ROUND((I$79/H$78)*H66,0)+1</f>
        <v>84941</v>
      </c>
      <c r="J66" s="35">
        <f t="shared" si="2"/>
        <v>401724</v>
      </c>
      <c r="K66" s="28">
        <f t="shared" si="3"/>
        <v>688009</v>
      </c>
    </row>
    <row r="67" spans="1:11" customFormat="1" ht="15.75" x14ac:dyDescent="0.25">
      <c r="A67" s="24" t="s">
        <v>105</v>
      </c>
      <c r="B67" s="25">
        <v>93362</v>
      </c>
      <c r="C67" s="26">
        <v>1810</v>
      </c>
      <c r="D67" s="27">
        <v>302</v>
      </c>
      <c r="E67" s="27">
        <v>0</v>
      </c>
      <c r="F67" s="28">
        <v>2112</v>
      </c>
      <c r="G67" s="29">
        <f>ROUND((G$79/F$78)*F67,0)-1</f>
        <v>200853</v>
      </c>
      <c r="H67" s="27">
        <v>493.6</v>
      </c>
      <c r="I67" s="30">
        <f>ROUND((I$79/H$78)*H67,0)+1</f>
        <v>23815</v>
      </c>
      <c r="J67" s="30">
        <f t="shared" si="2"/>
        <v>224668</v>
      </c>
      <c r="K67" s="28">
        <f t="shared" si="3"/>
        <v>318030</v>
      </c>
    </row>
    <row r="68" spans="1:11" customFormat="1" ht="15.75" x14ac:dyDescent="0.25">
      <c r="A68" s="24" t="s">
        <v>106</v>
      </c>
      <c r="B68" s="25">
        <v>277359</v>
      </c>
      <c r="C68" s="26">
        <v>4261</v>
      </c>
      <c r="D68" s="27">
        <v>788</v>
      </c>
      <c r="E68" s="27">
        <v>0</v>
      </c>
      <c r="F68" s="28">
        <v>5049</v>
      </c>
      <c r="G68" s="29">
        <f>ROUND((G$79/F$78)*F68,0)-1</f>
        <v>480166</v>
      </c>
      <c r="H68" s="27">
        <v>1294.4000000000001</v>
      </c>
      <c r="I68" s="30">
        <f>ROUND((I$79/H$78)*H68,0)+1</f>
        <v>62450</v>
      </c>
      <c r="J68" s="30">
        <f t="shared" si="2"/>
        <v>542616</v>
      </c>
      <c r="K68" s="28">
        <f t="shared" si="3"/>
        <v>819975</v>
      </c>
    </row>
    <row r="69" spans="1:11" customFormat="1" ht="15.75" x14ac:dyDescent="0.25">
      <c r="A69" s="37" t="s">
        <v>107</v>
      </c>
      <c r="B69" s="25">
        <v>68791</v>
      </c>
      <c r="C69" s="26">
        <v>10359</v>
      </c>
      <c r="D69" s="27">
        <v>0</v>
      </c>
      <c r="E69" s="27">
        <v>0</v>
      </c>
      <c r="F69" s="38">
        <v>10359</v>
      </c>
      <c r="G69" s="29">
        <f>ROUND((G$79/F$78)*F69,0)-1</f>
        <v>985155</v>
      </c>
      <c r="H69" s="27">
        <v>3696</v>
      </c>
      <c r="I69" s="30">
        <f>ROUND((I$79/H$78)*H69,0)+1</f>
        <v>178315</v>
      </c>
      <c r="J69" s="30">
        <f t="shared" si="2"/>
        <v>1163470</v>
      </c>
      <c r="K69" s="28">
        <f t="shared" si="3"/>
        <v>1232261</v>
      </c>
    </row>
    <row r="70" spans="1:11" customFormat="1" ht="15.75" x14ac:dyDescent="0.25">
      <c r="A70" s="18" t="s">
        <v>108</v>
      </c>
      <c r="B70" s="39">
        <v>38671813.999999993</v>
      </c>
      <c r="C70" s="40">
        <v>844913</v>
      </c>
      <c r="D70" s="41">
        <v>31255</v>
      </c>
      <c r="E70" s="41">
        <v>1371</v>
      </c>
      <c r="F70" s="42">
        <v>877539</v>
      </c>
      <c r="G70" s="43">
        <v>83455253</v>
      </c>
      <c r="H70" s="41">
        <v>305261.40000000008</v>
      </c>
      <c r="I70" s="43">
        <v>14727390</v>
      </c>
      <c r="J70" s="44">
        <v>98182643</v>
      </c>
      <c r="K70" s="44">
        <v>136854457</v>
      </c>
    </row>
    <row r="71" spans="1:11" customFormat="1" ht="15.75" x14ac:dyDescent="0.25">
      <c r="A71" s="11" t="s">
        <v>109</v>
      </c>
      <c r="B71" s="23"/>
      <c r="C71" s="28"/>
      <c r="D71" s="32"/>
      <c r="E71" s="32"/>
      <c r="F71" s="23"/>
      <c r="G71" s="23"/>
      <c r="H71" s="32"/>
      <c r="I71" s="23"/>
      <c r="J71" s="23"/>
      <c r="K71" s="23"/>
    </row>
    <row r="72" spans="1:11" customFormat="1" ht="15.75" x14ac:dyDescent="0.25">
      <c r="A72" s="24" t="s">
        <v>110</v>
      </c>
      <c r="B72" s="45">
        <v>118230</v>
      </c>
      <c r="C72" s="32">
        <v>0</v>
      </c>
      <c r="D72" s="32">
        <v>0</v>
      </c>
      <c r="E72" s="32">
        <v>204</v>
      </c>
      <c r="F72" s="32">
        <v>204</v>
      </c>
      <c r="G72" s="46">
        <f>(ROUND((G$79/F$78)*F72,0))</f>
        <v>19401</v>
      </c>
      <c r="H72" s="32">
        <v>71</v>
      </c>
      <c r="I72" s="32">
        <f>ROUND((I$79/H$78)*H72,0)</f>
        <v>3425</v>
      </c>
      <c r="J72" s="32">
        <f>ROUND(G72+I72,0)</f>
        <v>22826</v>
      </c>
      <c r="K72" s="32">
        <f>ROUND(B72+J72,0)</f>
        <v>141056</v>
      </c>
    </row>
    <row r="73" spans="1:11" customFormat="1" ht="15.75" x14ac:dyDescent="0.25">
      <c r="A73" s="33" t="s">
        <v>111</v>
      </c>
      <c r="B73" s="45">
        <v>13483</v>
      </c>
      <c r="C73" s="32" t="s">
        <v>116</v>
      </c>
      <c r="D73" s="32" t="s">
        <v>116</v>
      </c>
      <c r="E73" s="32" t="s">
        <v>116</v>
      </c>
      <c r="F73" s="32" t="s">
        <v>116</v>
      </c>
      <c r="G73" s="46" t="s">
        <v>116</v>
      </c>
      <c r="H73" s="32" t="s">
        <v>116</v>
      </c>
      <c r="I73" s="32" t="s">
        <v>116</v>
      </c>
      <c r="J73" s="32">
        <v>2016</v>
      </c>
      <c r="K73" s="32">
        <v>15499</v>
      </c>
    </row>
    <row r="74" spans="1:11" ht="15.75" x14ac:dyDescent="0.25">
      <c r="A74" s="33" t="s">
        <v>112</v>
      </c>
      <c r="B74" s="45">
        <v>15041</v>
      </c>
      <c r="C74" s="32" t="s">
        <v>116</v>
      </c>
      <c r="D74" s="32" t="s">
        <v>116</v>
      </c>
      <c r="E74" s="32" t="s">
        <v>116</v>
      </c>
      <c r="F74" s="32" t="s">
        <v>116</v>
      </c>
      <c r="G74" s="46" t="s">
        <v>116</v>
      </c>
      <c r="H74" s="32" t="s">
        <v>116</v>
      </c>
      <c r="I74" s="32" t="s">
        <v>116</v>
      </c>
      <c r="J74" s="32">
        <v>12533</v>
      </c>
      <c r="K74" s="32">
        <v>27574</v>
      </c>
    </row>
    <row r="75" spans="1:11" ht="15.75" x14ac:dyDescent="0.25">
      <c r="A75" s="47" t="s">
        <v>113</v>
      </c>
      <c r="B75" s="45">
        <v>95936</v>
      </c>
      <c r="C75" s="48">
        <v>361</v>
      </c>
      <c r="D75" s="48">
        <v>0</v>
      </c>
      <c r="E75" s="48">
        <v>0</v>
      </c>
      <c r="F75" s="48">
        <v>361</v>
      </c>
      <c r="G75" s="46">
        <f>ROUND((G$79/F$78)*F75,0)</f>
        <v>34332</v>
      </c>
      <c r="H75" s="32">
        <v>125.6</v>
      </c>
      <c r="I75" s="32">
        <f>ROUND((I$79/H$78)*H75,0)</f>
        <v>6060</v>
      </c>
      <c r="J75" s="32">
        <f t="shared" ref="J74:J75" si="7">ROUND(G75+I75,0)</f>
        <v>40392</v>
      </c>
      <c r="K75" s="32">
        <f t="shared" ref="K74:K75" si="8">ROUND(B75+J75,0)</f>
        <v>136328</v>
      </c>
    </row>
    <row r="76" spans="1:11" customFormat="1" ht="15.75" x14ac:dyDescent="0.25">
      <c r="A76" s="18" t="s">
        <v>114</v>
      </c>
      <c r="B76" s="44">
        <v>242690</v>
      </c>
      <c r="C76" s="42">
        <v>473</v>
      </c>
      <c r="D76" s="49">
        <v>0</v>
      </c>
      <c r="E76" s="49">
        <v>222</v>
      </c>
      <c r="F76" s="42">
        <v>695</v>
      </c>
      <c r="G76" s="50">
        <v>66096</v>
      </c>
      <c r="H76" s="51">
        <v>241.89999999999998</v>
      </c>
      <c r="I76" s="44">
        <v>11671</v>
      </c>
      <c r="J76" s="44">
        <v>77767</v>
      </c>
      <c r="K76" s="44">
        <v>320457</v>
      </c>
    </row>
    <row r="77" spans="1:11" customFormat="1" ht="15.75" x14ac:dyDescent="0.25">
      <c r="A77" s="11"/>
      <c r="B77" s="23"/>
      <c r="C77" s="28"/>
      <c r="D77" s="32"/>
      <c r="E77" s="32"/>
      <c r="F77" s="23"/>
      <c r="G77" s="52"/>
      <c r="H77" s="32"/>
      <c r="I77" s="23"/>
      <c r="J77" s="23"/>
      <c r="K77" s="23"/>
    </row>
    <row r="78" spans="1:11" customFormat="1" ht="15.75" x14ac:dyDescent="0.25">
      <c r="A78" s="18" t="s">
        <v>115</v>
      </c>
      <c r="B78" s="53">
        <f t="shared" ref="B78:F78" si="9">B70+B76</f>
        <v>38914503.999999993</v>
      </c>
      <c r="C78" s="42">
        <f>C70+C76</f>
        <v>845386</v>
      </c>
      <c r="D78" s="49">
        <f t="shared" si="9"/>
        <v>31255</v>
      </c>
      <c r="E78" s="49">
        <f t="shared" si="9"/>
        <v>1593</v>
      </c>
      <c r="F78" s="42">
        <f t="shared" si="9"/>
        <v>878234</v>
      </c>
      <c r="G78" s="54">
        <f>ROUND(G70+G76,1)</f>
        <v>83521349</v>
      </c>
      <c r="H78" s="49">
        <f>H70+H76</f>
        <v>305503.3000000001</v>
      </c>
      <c r="I78" s="54">
        <f>I70+I76</f>
        <v>14739061</v>
      </c>
      <c r="J78" s="53">
        <f>J70+J76</f>
        <v>98260410</v>
      </c>
      <c r="K78" s="53">
        <f>K70+K76</f>
        <v>137174914</v>
      </c>
    </row>
    <row r="79" spans="1:11" ht="15.75" x14ac:dyDescent="0.25">
      <c r="A79" s="4"/>
      <c r="B79" s="55">
        <v>38914504</v>
      </c>
      <c r="C79" s="56">
        <v>844913</v>
      </c>
      <c r="D79" s="56">
        <v>31255</v>
      </c>
      <c r="E79" s="57">
        <v>1593</v>
      </c>
      <c r="F79" s="4"/>
      <c r="G79" s="55">
        <v>83521349</v>
      </c>
      <c r="H79" s="56">
        <v>305261.4000000002</v>
      </c>
      <c r="I79" s="55">
        <v>14739061</v>
      </c>
      <c r="J79" s="58">
        <v>98260410</v>
      </c>
      <c r="K79" s="58">
        <v>137174914</v>
      </c>
    </row>
    <row r="80" spans="1:11" ht="15.75" x14ac:dyDescent="0.25">
      <c r="A80" s="4"/>
      <c r="B80" s="58">
        <f>B79-B78</f>
        <v>0</v>
      </c>
      <c r="C80" s="58">
        <f>C79-C70</f>
        <v>0</v>
      </c>
      <c r="D80" s="58">
        <f>D79-D78</f>
        <v>0</v>
      </c>
      <c r="E80" s="58">
        <f>E79-E78</f>
        <v>0</v>
      </c>
      <c r="F80" s="4"/>
      <c r="G80" s="58">
        <f t="shared" ref="G80:I80" si="10">G79-G78</f>
        <v>0</v>
      </c>
      <c r="H80" s="58">
        <f>H79-H70</f>
        <v>0</v>
      </c>
      <c r="I80" s="58">
        <f t="shared" si="10"/>
        <v>0</v>
      </c>
      <c r="J80" s="58">
        <f>J79-J78</f>
        <v>0</v>
      </c>
      <c r="K80" s="58">
        <f>K79-K78</f>
        <v>0</v>
      </c>
    </row>
  </sheetData>
  <sheetProtection password="EF32" sheet="1" objects="1" scenarios="1"/>
  <mergeCells count="6">
    <mergeCell ref="C4:F4"/>
    <mergeCell ref="H4:I4"/>
    <mergeCell ref="C5:F5"/>
    <mergeCell ref="H5:I5"/>
    <mergeCell ref="C6:F6"/>
    <mergeCell ref="H6:I6"/>
  </mergeCells>
  <printOptions horizontalCentered="1"/>
  <pageMargins left="0.2" right="0.2" top="0.25" bottom="0.25" header="0.3" footer="0.05"/>
  <pageSetup scale="45" orientation="landscape" r:id="rId1"/>
  <headerFooter>
    <oddFooter>&amp;LCDE Office of Grants Fiscal&amp;R6/5/2014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 TO WEB</vt:lpstr>
      <vt:lpstr>'POST TO WEB'!Print_Area</vt:lpstr>
      <vt:lpstr>'POST TO WEB'!Print_Titles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Schneiderman, David</dc:creator>
  <cp:lastModifiedBy>Davis, Evan</cp:lastModifiedBy>
  <cp:lastPrinted>2014-06-05T17:07:24Z</cp:lastPrinted>
  <dcterms:created xsi:type="dcterms:W3CDTF">2014-06-05T17:01:17Z</dcterms:created>
  <dcterms:modified xsi:type="dcterms:W3CDTF">2015-08-26T18:09:33Z</dcterms:modified>
</cp:coreProperties>
</file>